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5285" windowHeight="9450"/>
  </bookViews>
  <sheets>
    <sheet name="Summary" sheetId="5" r:id="rId1"/>
    <sheet name="Test Year 2014" sheetId="2" r:id="rId2"/>
    <sheet name="Test Year 2009" sheetId="1" r:id="rId3"/>
    <sheet name="Protocols" sheetId="4" r:id="rId4"/>
    <sheet name="Data - Contractor Labor Hours" sheetId="6" r:id="rId5"/>
  </sheets>
  <definedNames>
    <definedName name="_xlnm.Print_Area" localSheetId="1">'Test Year 2014'!$B$2:$S$50</definedName>
  </definedNames>
  <calcPr calcId="145621"/>
</workbook>
</file>

<file path=xl/calcChain.xml><?xml version="1.0" encoding="utf-8"?>
<calcChain xmlns="http://schemas.openxmlformats.org/spreadsheetml/2006/main">
  <c r="AF284" i="1" l="1"/>
  <c r="AF283" i="1"/>
  <c r="AG283" i="1" s="1"/>
  <c r="AK283" i="1" s="1"/>
  <c r="AF282" i="1"/>
  <c r="AI282" i="1" s="1"/>
  <c r="AM282" i="1" s="1"/>
  <c r="AF281" i="1"/>
  <c r="AH281" i="1" s="1"/>
  <c r="AL281" i="1" s="1"/>
  <c r="AF280" i="1"/>
  <c r="AF279" i="1"/>
  <c r="AF278" i="1"/>
  <c r="AF277" i="1"/>
  <c r="AF276" i="1"/>
  <c r="AG275" i="1"/>
  <c r="AK275" i="1" s="1"/>
  <c r="AF275" i="1"/>
  <c r="AH275" i="1" s="1"/>
  <c r="AL275" i="1" s="1"/>
  <c r="AF274" i="1"/>
  <c r="AH273" i="1"/>
  <c r="AL273" i="1" s="1"/>
  <c r="AF273" i="1"/>
  <c r="AG273" i="1" s="1"/>
  <c r="AK273" i="1" s="1"/>
  <c r="AF272" i="1"/>
  <c r="AI271" i="1"/>
  <c r="AM271" i="1" s="1"/>
  <c r="AF271" i="1"/>
  <c r="AH271" i="1" s="1"/>
  <c r="AL271" i="1" s="1"/>
  <c r="AF270" i="1"/>
  <c r="AI269" i="1"/>
  <c r="AM269" i="1" s="1"/>
  <c r="AF269" i="1"/>
  <c r="AH269" i="1" s="1"/>
  <c r="AL269" i="1" s="1"/>
  <c r="AF268" i="1"/>
  <c r="AF267" i="1"/>
  <c r="AF266" i="1"/>
  <c r="AF265" i="1"/>
  <c r="AF264" i="1"/>
  <c r="AF263" i="1"/>
  <c r="AF262" i="1"/>
  <c r="AI261" i="1"/>
  <c r="AM261" i="1" s="1"/>
  <c r="AG261" i="1"/>
  <c r="AK261" i="1" s="1"/>
  <c r="AF261" i="1"/>
  <c r="AH261" i="1" s="1"/>
  <c r="AL261" i="1" s="1"/>
  <c r="AF260" i="1"/>
  <c r="AI259" i="1"/>
  <c r="AM259" i="1" s="1"/>
  <c r="AF259" i="1"/>
  <c r="AH259" i="1" s="1"/>
  <c r="AL259" i="1" s="1"/>
  <c r="AH258" i="1"/>
  <c r="AL258" i="1" s="1"/>
  <c r="AF258" i="1"/>
  <c r="AF257" i="1"/>
  <c r="AI257" i="1" s="1"/>
  <c r="AM257" i="1" s="1"/>
  <c r="AF256" i="1"/>
  <c r="AF255" i="1"/>
  <c r="AH255" i="1" s="1"/>
  <c r="AL255" i="1" s="1"/>
  <c r="AF254" i="1"/>
  <c r="AG253" i="1"/>
  <c r="AK253" i="1" s="1"/>
  <c r="AF253" i="1"/>
  <c r="AH253" i="1" s="1"/>
  <c r="AL253" i="1" s="1"/>
  <c r="AF252" i="1"/>
  <c r="AF251" i="1"/>
  <c r="AI251" i="1" s="1"/>
  <c r="AM251" i="1" s="1"/>
  <c r="AF250" i="1"/>
  <c r="AF249" i="1"/>
  <c r="AF248" i="1"/>
  <c r="AF247" i="1"/>
  <c r="AF246" i="1"/>
  <c r="AG246" i="1" s="1"/>
  <c r="AK246" i="1" s="1"/>
  <c r="AF245" i="1"/>
  <c r="AH245" i="1" s="1"/>
  <c r="AL245" i="1" s="1"/>
  <c r="AM244" i="1"/>
  <c r="AG244" i="1"/>
  <c r="AK244" i="1" s="1"/>
  <c r="AF244" i="1"/>
  <c r="AI244" i="1" s="1"/>
  <c r="AF243" i="1"/>
  <c r="AG243" i="1" s="1"/>
  <c r="AK243" i="1" s="1"/>
  <c r="AF242" i="1"/>
  <c r="AG241" i="1"/>
  <c r="AK241" i="1" s="1"/>
  <c r="AF241" i="1"/>
  <c r="AH240" i="1"/>
  <c r="AL240" i="1" s="1"/>
  <c r="AF240" i="1"/>
  <c r="AL239" i="1"/>
  <c r="AI239" i="1"/>
  <c r="AM239" i="1" s="1"/>
  <c r="AG239" i="1"/>
  <c r="AK239" i="1" s="1"/>
  <c r="AF239" i="1"/>
  <c r="AH239" i="1" s="1"/>
  <c r="AF238" i="1"/>
  <c r="AF237" i="1"/>
  <c r="AF236" i="1"/>
  <c r="AI236" i="1" s="1"/>
  <c r="AM236" i="1" s="1"/>
  <c r="AF235" i="1"/>
  <c r="AH234" i="1"/>
  <c r="AL234" i="1" s="1"/>
  <c r="AF234" i="1"/>
  <c r="AH233" i="1"/>
  <c r="AL233" i="1" s="1"/>
  <c r="AF233" i="1"/>
  <c r="AI233" i="1" s="1"/>
  <c r="AM233" i="1" s="1"/>
  <c r="AF232" i="1"/>
  <c r="AG232" i="1" s="1"/>
  <c r="AK232" i="1" s="1"/>
  <c r="AF231" i="1"/>
  <c r="AM230" i="1"/>
  <c r="AG230" i="1"/>
  <c r="AK230" i="1" s="1"/>
  <c r="AF230" i="1"/>
  <c r="AI230" i="1" s="1"/>
  <c r="AL229" i="1"/>
  <c r="AF229" i="1"/>
  <c r="AH229" i="1" s="1"/>
  <c r="AF228" i="1"/>
  <c r="AF227" i="1"/>
  <c r="AH226" i="1"/>
  <c r="AL226" i="1" s="1"/>
  <c r="AF226" i="1"/>
  <c r="AI226" i="1" s="1"/>
  <c r="AM226" i="1" s="1"/>
  <c r="AH225" i="1"/>
  <c r="AL225" i="1" s="1"/>
  <c r="AF225" i="1"/>
  <c r="AI225" i="1" s="1"/>
  <c r="AM225" i="1" s="1"/>
  <c r="AF224" i="1"/>
  <c r="AF223" i="1"/>
  <c r="AI223" i="1" s="1"/>
  <c r="AM223" i="1" s="1"/>
  <c r="AF222" i="1"/>
  <c r="AI221" i="1"/>
  <c r="AM221" i="1" s="1"/>
  <c r="AH221" i="1"/>
  <c r="AL221" i="1" s="1"/>
  <c r="AG221" i="1"/>
  <c r="AK221" i="1" s="1"/>
  <c r="AF221" i="1"/>
  <c r="AI220" i="1"/>
  <c r="AM220" i="1" s="1"/>
  <c r="AF220" i="1"/>
  <c r="AG220" i="1" s="1"/>
  <c r="AK220" i="1" s="1"/>
  <c r="AF219" i="1"/>
  <c r="AI219" i="1" s="1"/>
  <c r="AM219" i="1" s="1"/>
  <c r="AF218" i="1"/>
  <c r="AG218" i="1" s="1"/>
  <c r="AK218" i="1" s="1"/>
  <c r="AH217" i="1"/>
  <c r="AL217" i="1" s="1"/>
  <c r="AF217" i="1"/>
  <c r="AG217" i="1" s="1"/>
  <c r="AK217" i="1" s="1"/>
  <c r="AF216" i="1"/>
  <c r="AF215" i="1"/>
  <c r="AF214" i="1"/>
  <c r="AI213" i="1"/>
  <c r="AM213" i="1" s="1"/>
  <c r="AH213" i="1"/>
  <c r="AL213" i="1" s="1"/>
  <c r="AG213" i="1"/>
  <c r="AK213" i="1" s="1"/>
  <c r="AF213" i="1"/>
  <c r="AF212" i="1"/>
  <c r="AF211" i="1"/>
  <c r="AI211" i="1" s="1"/>
  <c r="AM211" i="1" s="1"/>
  <c r="AH210" i="1"/>
  <c r="AL210" i="1" s="1"/>
  <c r="AF210" i="1"/>
  <c r="AI210" i="1" s="1"/>
  <c r="AM210" i="1" s="1"/>
  <c r="AI209" i="1"/>
  <c r="AM209" i="1" s="1"/>
  <c r="AH209" i="1"/>
  <c r="AL209" i="1" s="1"/>
  <c r="AG209" i="1"/>
  <c r="AK209" i="1" s="1"/>
  <c r="AF209" i="1"/>
  <c r="AF208" i="1"/>
  <c r="AG208" i="1" s="1"/>
  <c r="AK208" i="1" s="1"/>
  <c r="AF207" i="1"/>
  <c r="AI207" i="1" s="1"/>
  <c r="AM207" i="1" s="1"/>
  <c r="AF206" i="1"/>
  <c r="AF205" i="1"/>
  <c r="AH205" i="1" s="1"/>
  <c r="AL205" i="1" s="1"/>
  <c r="AF204" i="1"/>
  <c r="AH204" i="1" s="1"/>
  <c r="AL204" i="1" s="1"/>
  <c r="AF203" i="1"/>
  <c r="AF202" i="1"/>
  <c r="AF201" i="1"/>
  <c r="AH200" i="1"/>
  <c r="AL200" i="1" s="1"/>
  <c r="AF200" i="1"/>
  <c r="AF199" i="1"/>
  <c r="AF198" i="1"/>
  <c r="AF197" i="1"/>
  <c r="AF196" i="1"/>
  <c r="AF195" i="1"/>
  <c r="AI195" i="1" s="1"/>
  <c r="AM195" i="1" s="1"/>
  <c r="AF194" i="1"/>
  <c r="AH194" i="1" s="1"/>
  <c r="AL194" i="1" s="1"/>
  <c r="AF193" i="1"/>
  <c r="AH193" i="1" s="1"/>
  <c r="AL193" i="1" s="1"/>
  <c r="AF192" i="1"/>
  <c r="AG192" i="1" s="1"/>
  <c r="AK192" i="1" s="1"/>
  <c r="AF191" i="1"/>
  <c r="AI191" i="1" s="1"/>
  <c r="AM191" i="1" s="1"/>
  <c r="AF190" i="1"/>
  <c r="AF189" i="1"/>
  <c r="AF188" i="1"/>
  <c r="AI188" i="1" s="1"/>
  <c r="AM188" i="1" s="1"/>
  <c r="AF187" i="1"/>
  <c r="AF186" i="1"/>
  <c r="AF185" i="1"/>
  <c r="AF184" i="1"/>
  <c r="AG184" i="1" s="1"/>
  <c r="AK184" i="1" s="1"/>
  <c r="AF183" i="1"/>
  <c r="AL182" i="1"/>
  <c r="AF182" i="1"/>
  <c r="AH182" i="1" s="1"/>
  <c r="AH181" i="1"/>
  <c r="AL181" i="1" s="1"/>
  <c r="AF181" i="1"/>
  <c r="AF180" i="1"/>
  <c r="AI179" i="1"/>
  <c r="AM179" i="1" s="1"/>
  <c r="AG179" i="1"/>
  <c r="AK179" i="1" s="1"/>
  <c r="AF179" i="1"/>
  <c r="AH179" i="1" s="1"/>
  <c r="AL179" i="1" s="1"/>
  <c r="AK178" i="1"/>
  <c r="AH178" i="1"/>
  <c r="AL178" i="1" s="1"/>
  <c r="AF178" i="1"/>
  <c r="AG178" i="1" s="1"/>
  <c r="AF177" i="1"/>
  <c r="AH176" i="1"/>
  <c r="AL176" i="1" s="1"/>
  <c r="AF176" i="1"/>
  <c r="AI176" i="1" s="1"/>
  <c r="AM176" i="1" s="1"/>
  <c r="AI175" i="1"/>
  <c r="AM175" i="1" s="1"/>
  <c r="AF175" i="1"/>
  <c r="AG175" i="1" s="1"/>
  <c r="AK175" i="1" s="1"/>
  <c r="AI174" i="1"/>
  <c r="AM174" i="1" s="1"/>
  <c r="AF174" i="1"/>
  <c r="AF173" i="1"/>
  <c r="AH172" i="1"/>
  <c r="AL172" i="1" s="1"/>
  <c r="AF172" i="1"/>
  <c r="AI172" i="1" s="1"/>
  <c r="AM172" i="1" s="1"/>
  <c r="AI171" i="1"/>
  <c r="AM171" i="1" s="1"/>
  <c r="AF171" i="1"/>
  <c r="AG171" i="1" s="1"/>
  <c r="AK171" i="1" s="1"/>
  <c r="AI170" i="1"/>
  <c r="AM170" i="1" s="1"/>
  <c r="AF170" i="1"/>
  <c r="AF169" i="1"/>
  <c r="AF168" i="1"/>
  <c r="AI168" i="1" s="1"/>
  <c r="AM168" i="1" s="1"/>
  <c r="AF167" i="1"/>
  <c r="AF166" i="1"/>
  <c r="AF165" i="1"/>
  <c r="AH164" i="1"/>
  <c r="AL164" i="1" s="1"/>
  <c r="AF164" i="1"/>
  <c r="AI164" i="1" s="1"/>
  <c r="AM164" i="1" s="1"/>
  <c r="AI163" i="1"/>
  <c r="AM163" i="1" s="1"/>
  <c r="AF163" i="1"/>
  <c r="AH163" i="1" s="1"/>
  <c r="AL163" i="1" s="1"/>
  <c r="AF162" i="1"/>
  <c r="AG161" i="1"/>
  <c r="AK161" i="1" s="1"/>
  <c r="AF161" i="1"/>
  <c r="AF160" i="1"/>
  <c r="AI159" i="1"/>
  <c r="AM159" i="1" s="1"/>
  <c r="AG159" i="1"/>
  <c r="AK159" i="1" s="1"/>
  <c r="AF159" i="1"/>
  <c r="AH159" i="1" s="1"/>
  <c r="AL159" i="1" s="1"/>
  <c r="AK158" i="1"/>
  <c r="AH158" i="1"/>
  <c r="AL158" i="1" s="1"/>
  <c r="AF158" i="1"/>
  <c r="AG158" i="1" s="1"/>
  <c r="AF157" i="1"/>
  <c r="AF156" i="1"/>
  <c r="AG156" i="1" s="1"/>
  <c r="AK156" i="1" s="1"/>
  <c r="AH155" i="1"/>
  <c r="AL155" i="1" s="1"/>
  <c r="AF155" i="1"/>
  <c r="AG155" i="1" s="1"/>
  <c r="AK155" i="1" s="1"/>
  <c r="AI154" i="1"/>
  <c r="AM154" i="1" s="1"/>
  <c r="AF154" i="1"/>
  <c r="AG154" i="1" s="1"/>
  <c r="AK154" i="1" s="1"/>
  <c r="AF153" i="1"/>
  <c r="AG153" i="1" s="1"/>
  <c r="AK153" i="1" s="1"/>
  <c r="AF152" i="1"/>
  <c r="AF151" i="1"/>
  <c r="AF150" i="1"/>
  <c r="AF149" i="1"/>
  <c r="AH148" i="1"/>
  <c r="AL148" i="1" s="1"/>
  <c r="AF148" i="1"/>
  <c r="AH147" i="1"/>
  <c r="AL147" i="1" s="1"/>
  <c r="AF147" i="1"/>
  <c r="AI147" i="1" s="1"/>
  <c r="AM147" i="1" s="1"/>
  <c r="AI146" i="1"/>
  <c r="AM146" i="1" s="1"/>
  <c r="AF146" i="1"/>
  <c r="AG146" i="1" s="1"/>
  <c r="AK146" i="1" s="1"/>
  <c r="AF145" i="1"/>
  <c r="AG145" i="1" s="1"/>
  <c r="AK145" i="1" s="1"/>
  <c r="AM144" i="1"/>
  <c r="AF144" i="1"/>
  <c r="AI144" i="1" s="1"/>
  <c r="AF143" i="1"/>
  <c r="AI142" i="1"/>
  <c r="AM142" i="1" s="1"/>
  <c r="AF142" i="1"/>
  <c r="AG142" i="1" s="1"/>
  <c r="AK142" i="1" s="1"/>
  <c r="AF141" i="1"/>
  <c r="AF140" i="1"/>
  <c r="AH139" i="1"/>
  <c r="AL139" i="1" s="1"/>
  <c r="AF139" i="1"/>
  <c r="AG139" i="1" s="1"/>
  <c r="AK139" i="1" s="1"/>
  <c r="AK138" i="1"/>
  <c r="AF138" i="1"/>
  <c r="AG138" i="1" s="1"/>
  <c r="AF137" i="1"/>
  <c r="AG137" i="1" s="1"/>
  <c r="AK137" i="1" s="1"/>
  <c r="AH136" i="1"/>
  <c r="AL136" i="1" s="1"/>
  <c r="AF136" i="1"/>
  <c r="AI136" i="1" s="1"/>
  <c r="AM136" i="1" s="1"/>
  <c r="AF135" i="1"/>
  <c r="AH135" i="1" s="1"/>
  <c r="AL135" i="1" s="1"/>
  <c r="AF134" i="1"/>
  <c r="AG134" i="1" s="1"/>
  <c r="AK134" i="1" s="1"/>
  <c r="AF133" i="1"/>
  <c r="AH132" i="1"/>
  <c r="AL132" i="1" s="1"/>
  <c r="AF132" i="1"/>
  <c r="AI132" i="1" s="1"/>
  <c r="AM132" i="1" s="1"/>
  <c r="AF131" i="1"/>
  <c r="AH131" i="1" s="1"/>
  <c r="AL131" i="1" s="1"/>
  <c r="AF130" i="1"/>
  <c r="AG130" i="1" s="1"/>
  <c r="AK130" i="1" s="1"/>
  <c r="AF129" i="1"/>
  <c r="AG129" i="1" s="1"/>
  <c r="AK129" i="1" s="1"/>
  <c r="AF128" i="1"/>
  <c r="AI128" i="1" s="1"/>
  <c r="AM128" i="1" s="1"/>
  <c r="AH127" i="1"/>
  <c r="AL127" i="1" s="1"/>
  <c r="AF127" i="1"/>
  <c r="AG127" i="1" s="1"/>
  <c r="AK127" i="1" s="1"/>
  <c r="AI126" i="1"/>
  <c r="AM126" i="1" s="1"/>
  <c r="AF126" i="1"/>
  <c r="AG126" i="1" s="1"/>
  <c r="AK126" i="1" s="1"/>
  <c r="AF125" i="1"/>
  <c r="AF124" i="1"/>
  <c r="AI124" i="1" s="1"/>
  <c r="AM124" i="1" s="1"/>
  <c r="AI123" i="1"/>
  <c r="AM123" i="1" s="1"/>
  <c r="AH123" i="1"/>
  <c r="AL123" i="1" s="1"/>
  <c r="AG123" i="1"/>
  <c r="AK123" i="1" s="1"/>
  <c r="AF123" i="1"/>
  <c r="AK122" i="1"/>
  <c r="AI122" i="1"/>
  <c r="AM122" i="1" s="1"/>
  <c r="AH122" i="1"/>
  <c r="AL122" i="1" s="1"/>
  <c r="AF122" i="1"/>
  <c r="AG122" i="1" s="1"/>
  <c r="AF121" i="1"/>
  <c r="AG121" i="1" s="1"/>
  <c r="AK121" i="1" s="1"/>
  <c r="AF120" i="1"/>
  <c r="AI119" i="1"/>
  <c r="AM119" i="1" s="1"/>
  <c r="AF119" i="1"/>
  <c r="AG119" i="1" s="1"/>
  <c r="AK119" i="1" s="1"/>
  <c r="AF118" i="1"/>
  <c r="AG118" i="1" s="1"/>
  <c r="AK118" i="1" s="1"/>
  <c r="AF117" i="1"/>
  <c r="AH116" i="1"/>
  <c r="AL116" i="1" s="1"/>
  <c r="AF116" i="1"/>
  <c r="AI116" i="1" s="1"/>
  <c r="AM116" i="1" s="1"/>
  <c r="AF115" i="1"/>
  <c r="AF114" i="1"/>
  <c r="AF113" i="1"/>
  <c r="AG113" i="1" s="1"/>
  <c r="AK113" i="1" s="1"/>
  <c r="AF112" i="1"/>
  <c r="AI111" i="1"/>
  <c r="AM111" i="1" s="1"/>
  <c r="AF111" i="1"/>
  <c r="AG111" i="1" s="1"/>
  <c r="AK111" i="1" s="1"/>
  <c r="AF110" i="1"/>
  <c r="AG110" i="1" s="1"/>
  <c r="AK110" i="1" s="1"/>
  <c r="AF109" i="1"/>
  <c r="AH108" i="1"/>
  <c r="AL108" i="1" s="1"/>
  <c r="AF108" i="1"/>
  <c r="AI108" i="1" s="1"/>
  <c r="AM108" i="1" s="1"/>
  <c r="AF107" i="1"/>
  <c r="AF106" i="1"/>
  <c r="AF105" i="1"/>
  <c r="AG105" i="1" s="1"/>
  <c r="AK105" i="1" s="1"/>
  <c r="AF104" i="1"/>
  <c r="AI104" i="1" s="1"/>
  <c r="AM104" i="1" s="1"/>
  <c r="AF103" i="1"/>
  <c r="AI103" i="1" s="1"/>
  <c r="AM103" i="1" s="1"/>
  <c r="AF102" i="1"/>
  <c r="AG102" i="1" s="1"/>
  <c r="AK102" i="1" s="1"/>
  <c r="AF101" i="1"/>
  <c r="AF100" i="1"/>
  <c r="AI100" i="1" s="1"/>
  <c r="AM100" i="1" s="1"/>
  <c r="AF99" i="1"/>
  <c r="AI99" i="1" s="1"/>
  <c r="AM99" i="1" s="1"/>
  <c r="AF98" i="1"/>
  <c r="AH98" i="1" s="1"/>
  <c r="AL98" i="1" s="1"/>
  <c r="AF97" i="1"/>
  <c r="AI97" i="1" s="1"/>
  <c r="AM97" i="1" s="1"/>
  <c r="AF96" i="1"/>
  <c r="AH95" i="1"/>
  <c r="AL95" i="1" s="1"/>
  <c r="AF95" i="1"/>
  <c r="AI95" i="1" s="1"/>
  <c r="AM95" i="1" s="1"/>
  <c r="AI94" i="1"/>
  <c r="AM94" i="1" s="1"/>
  <c r="AF94" i="1"/>
  <c r="AG94" i="1" s="1"/>
  <c r="AK94" i="1" s="1"/>
  <c r="AF93" i="1"/>
  <c r="AG92" i="1"/>
  <c r="AK92" i="1" s="1"/>
  <c r="AF92" i="1"/>
  <c r="AF91" i="1"/>
  <c r="AH90" i="1"/>
  <c r="AL90" i="1" s="1"/>
  <c r="AF90" i="1"/>
  <c r="AG90" i="1" s="1"/>
  <c r="AK90" i="1" s="1"/>
  <c r="AF89" i="1"/>
  <c r="AI89" i="1" s="1"/>
  <c r="AM89" i="1" s="1"/>
  <c r="AF88" i="1"/>
  <c r="AF87" i="1"/>
  <c r="AI86" i="1"/>
  <c r="AM86" i="1" s="1"/>
  <c r="AH86" i="1"/>
  <c r="AL86" i="1" s="1"/>
  <c r="AG86" i="1"/>
  <c r="AK86" i="1" s="1"/>
  <c r="AF86" i="1"/>
  <c r="AF85" i="1"/>
  <c r="AF84" i="1"/>
  <c r="AG84" i="1" s="1"/>
  <c r="AK84" i="1" s="1"/>
  <c r="AF83" i="1"/>
  <c r="AF82" i="1"/>
  <c r="AI82" i="1" s="1"/>
  <c r="AM82" i="1" s="1"/>
  <c r="AF81" i="1"/>
  <c r="AI81" i="1" s="1"/>
  <c r="AM81" i="1" s="1"/>
  <c r="AF80" i="1"/>
  <c r="AF79" i="1"/>
  <c r="AI78" i="1"/>
  <c r="AM78" i="1" s="1"/>
  <c r="AF78" i="1"/>
  <c r="AH78" i="1" s="1"/>
  <c r="AL78" i="1" s="1"/>
  <c r="AF77" i="1"/>
  <c r="AF76" i="1"/>
  <c r="AG76" i="1" s="1"/>
  <c r="AK76" i="1" s="1"/>
  <c r="AF75" i="1"/>
  <c r="AG75" i="1" s="1"/>
  <c r="AK75" i="1" s="1"/>
  <c r="AI74" i="1"/>
  <c r="AM74" i="1" s="1"/>
  <c r="AF74" i="1"/>
  <c r="AH74" i="1" s="1"/>
  <c r="AL74" i="1" s="1"/>
  <c r="AF73" i="1"/>
  <c r="AI73" i="1" s="1"/>
  <c r="AM73" i="1" s="1"/>
  <c r="AF72" i="1"/>
  <c r="AF71" i="1"/>
  <c r="AG71" i="1" s="1"/>
  <c r="AK71" i="1" s="1"/>
  <c r="AI70" i="1"/>
  <c r="AM70" i="1" s="1"/>
  <c r="AF70" i="1"/>
  <c r="AH70" i="1" s="1"/>
  <c r="AL70" i="1" s="1"/>
  <c r="AF69" i="1"/>
  <c r="AF68" i="1"/>
  <c r="AG68" i="1" s="1"/>
  <c r="AK68" i="1" s="1"/>
  <c r="AF67" i="1"/>
  <c r="AI66" i="1"/>
  <c r="AM66" i="1" s="1"/>
  <c r="AH66" i="1"/>
  <c r="AL66" i="1" s="1"/>
  <c r="AF66" i="1"/>
  <c r="AG66" i="1" s="1"/>
  <c r="AK66" i="1" s="1"/>
  <c r="AF65" i="1"/>
  <c r="AI65" i="1" s="1"/>
  <c r="AM65" i="1" s="1"/>
  <c r="AF64" i="1"/>
  <c r="AF63" i="1"/>
  <c r="AI62" i="1"/>
  <c r="AM62" i="1" s="1"/>
  <c r="AH62" i="1"/>
  <c r="AL62" i="1" s="1"/>
  <c r="AG62" i="1"/>
  <c r="AK62" i="1" s="1"/>
  <c r="AF62" i="1"/>
  <c r="AF61" i="1"/>
  <c r="AF60" i="1"/>
  <c r="AG60" i="1" s="1"/>
  <c r="AK60" i="1" s="1"/>
  <c r="AF59" i="1"/>
  <c r="AI58" i="1"/>
  <c r="AM58" i="1" s="1"/>
  <c r="AH58" i="1"/>
  <c r="AL58" i="1" s="1"/>
  <c r="AG58" i="1"/>
  <c r="AK58" i="1" s="1"/>
  <c r="AF58" i="1"/>
  <c r="AF57" i="1"/>
  <c r="AI57" i="1" s="1"/>
  <c r="AM57" i="1" s="1"/>
  <c r="AF56" i="1"/>
  <c r="AF55" i="1"/>
  <c r="AF54" i="1"/>
  <c r="AI54" i="1" s="1"/>
  <c r="AM54" i="1" s="1"/>
  <c r="AF53" i="1"/>
  <c r="AF52" i="1"/>
  <c r="AG52" i="1" s="1"/>
  <c r="AK52" i="1" s="1"/>
  <c r="AF51" i="1"/>
  <c r="AG51" i="1" s="1"/>
  <c r="AK51" i="1" s="1"/>
  <c r="AI50" i="1"/>
  <c r="AM50" i="1" s="1"/>
  <c r="AF50" i="1"/>
  <c r="AH50" i="1" s="1"/>
  <c r="AL50" i="1" s="1"/>
  <c r="AF49" i="1"/>
  <c r="AI49" i="1" s="1"/>
  <c r="AM49" i="1" s="1"/>
  <c r="AF48" i="1"/>
  <c r="AF47" i="1"/>
  <c r="AI46" i="1"/>
  <c r="AM46" i="1" s="1"/>
  <c r="AH46" i="1"/>
  <c r="AL46" i="1" s="1"/>
  <c r="AF46" i="1"/>
  <c r="AG46" i="1" s="1"/>
  <c r="AK46" i="1" s="1"/>
  <c r="AO46" i="1" s="1"/>
  <c r="AS46" i="1" s="1"/>
  <c r="AF45" i="1"/>
  <c r="AF44" i="1"/>
  <c r="AG44" i="1" s="1"/>
  <c r="AK44" i="1" s="1"/>
  <c r="AF43" i="1"/>
  <c r="AG43" i="1" s="1"/>
  <c r="AK43" i="1" s="1"/>
  <c r="AI42" i="1"/>
  <c r="AM42" i="1" s="1"/>
  <c r="AH42" i="1"/>
  <c r="AL42" i="1" s="1"/>
  <c r="AF42" i="1"/>
  <c r="AG42" i="1" s="1"/>
  <c r="AK42" i="1" s="1"/>
  <c r="AF41" i="1"/>
  <c r="AI41" i="1" s="1"/>
  <c r="AM41" i="1" s="1"/>
  <c r="AF40" i="1"/>
  <c r="AF39" i="1"/>
  <c r="AG39" i="1" s="1"/>
  <c r="AK39" i="1" s="1"/>
  <c r="AI38" i="1"/>
  <c r="AM38" i="1" s="1"/>
  <c r="AH38" i="1"/>
  <c r="AL38" i="1" s="1"/>
  <c r="AF38" i="1"/>
  <c r="AG38" i="1" s="1"/>
  <c r="AK38" i="1" s="1"/>
  <c r="AO38" i="1" s="1"/>
  <c r="AS38" i="1" s="1"/>
  <c r="AF37" i="1"/>
  <c r="AF36" i="1"/>
  <c r="AI36" i="1" s="1"/>
  <c r="AM36" i="1" s="1"/>
  <c r="AF35" i="1"/>
  <c r="AI34" i="1"/>
  <c r="AM34" i="1" s="1"/>
  <c r="AH34" i="1"/>
  <c r="AL34" i="1" s="1"/>
  <c r="AG34" i="1"/>
  <c r="AK34" i="1" s="1"/>
  <c r="AF34" i="1"/>
  <c r="AF33" i="1"/>
  <c r="AF32" i="1"/>
  <c r="AI32" i="1" s="1"/>
  <c r="AM32" i="1" s="1"/>
  <c r="AF31" i="1"/>
  <c r="AH31" i="1" s="1"/>
  <c r="AL31" i="1" s="1"/>
  <c r="AF30" i="1"/>
  <c r="AG30" i="1" s="1"/>
  <c r="AK30" i="1" s="1"/>
  <c r="AF29" i="1"/>
  <c r="AI29" i="1" s="1"/>
  <c r="AM29" i="1" s="1"/>
  <c r="AF28" i="1"/>
  <c r="AI28" i="1" s="1"/>
  <c r="AM28" i="1" s="1"/>
  <c r="AF27" i="1"/>
  <c r="AI26" i="1"/>
  <c r="AM26" i="1" s="1"/>
  <c r="AF26" i="1"/>
  <c r="AG26" i="1" s="1"/>
  <c r="AK26" i="1" s="1"/>
  <c r="AF25" i="1"/>
  <c r="AI24" i="1"/>
  <c r="AM24" i="1" s="1"/>
  <c r="AF24" i="1"/>
  <c r="AF23" i="1"/>
  <c r="AF22" i="1"/>
  <c r="AF21" i="1"/>
  <c r="AF20" i="1"/>
  <c r="AI20" i="1" s="1"/>
  <c r="AM20" i="1" s="1"/>
  <c r="AF19" i="1"/>
  <c r="AF18" i="1"/>
  <c r="AF17" i="1"/>
  <c r="AF16" i="1"/>
  <c r="AI16" i="1" s="1"/>
  <c r="AM16" i="1" s="1"/>
  <c r="AF15" i="1"/>
  <c r="AH15" i="1" s="1"/>
  <c r="AL15" i="1" s="1"/>
  <c r="AF14" i="1"/>
  <c r="AG14" i="1" s="1"/>
  <c r="AK14" i="1" s="1"/>
  <c r="AF13" i="1"/>
  <c r="AI13" i="1" s="1"/>
  <c r="AI12" i="1"/>
  <c r="AM12" i="1" s="1"/>
  <c r="AH12" i="1"/>
  <c r="AL12" i="1" s="1"/>
  <c r="AG12" i="1"/>
  <c r="AK12" i="1" s="1"/>
  <c r="AF12" i="1"/>
  <c r="AG381" i="2"/>
  <c r="AK381" i="2" s="1"/>
  <c r="AF381" i="2"/>
  <c r="AI381" i="2" s="1"/>
  <c r="AM381" i="2" s="1"/>
  <c r="AF380" i="2"/>
  <c r="AF379" i="2"/>
  <c r="AF378" i="2"/>
  <c r="AF377" i="2"/>
  <c r="AH377" i="2" s="1"/>
  <c r="AL377" i="2" s="1"/>
  <c r="AF376" i="2"/>
  <c r="AF375" i="2"/>
  <c r="AF374" i="2"/>
  <c r="AI373" i="2"/>
  <c r="AM373" i="2" s="1"/>
  <c r="AF373" i="2"/>
  <c r="AH373" i="2" s="1"/>
  <c r="AL373" i="2" s="1"/>
  <c r="AF372" i="2"/>
  <c r="AI371" i="2"/>
  <c r="AM371" i="2" s="1"/>
  <c r="AH371" i="2"/>
  <c r="AL371" i="2" s="1"/>
  <c r="AF371" i="2"/>
  <c r="AG371" i="2" s="1"/>
  <c r="AK371" i="2" s="1"/>
  <c r="AO371" i="2" s="1"/>
  <c r="AS371" i="2" s="1"/>
  <c r="AF370" i="2"/>
  <c r="AF369" i="2"/>
  <c r="AF368" i="2"/>
  <c r="AI367" i="2"/>
  <c r="AM367" i="2" s="1"/>
  <c r="AH367" i="2"/>
  <c r="AL367" i="2" s="1"/>
  <c r="AG367" i="2"/>
  <c r="AK367" i="2" s="1"/>
  <c r="AF367" i="2"/>
  <c r="AF366" i="2"/>
  <c r="AI365" i="2"/>
  <c r="AM365" i="2" s="1"/>
  <c r="AG365" i="2"/>
  <c r="AK365" i="2" s="1"/>
  <c r="AF365" i="2"/>
  <c r="AH365" i="2" s="1"/>
  <c r="AL365" i="2" s="1"/>
  <c r="AF364" i="2"/>
  <c r="AI363" i="2"/>
  <c r="AM363" i="2" s="1"/>
  <c r="AG363" i="2"/>
  <c r="AK363" i="2" s="1"/>
  <c r="AF363" i="2"/>
  <c r="AH363" i="2" s="1"/>
  <c r="AL363" i="2" s="1"/>
  <c r="AF362" i="2"/>
  <c r="AF361" i="2"/>
  <c r="AH361" i="2" s="1"/>
  <c r="AL361" i="2" s="1"/>
  <c r="AF360" i="2"/>
  <c r="AI359" i="2"/>
  <c r="AM359" i="2" s="1"/>
  <c r="AH359" i="2"/>
  <c r="AL359" i="2" s="1"/>
  <c r="AG359" i="2"/>
  <c r="AK359" i="2" s="1"/>
  <c r="AF359" i="2"/>
  <c r="AF358" i="2"/>
  <c r="AI357" i="2"/>
  <c r="AM357" i="2" s="1"/>
  <c r="AG357" i="2"/>
  <c r="AK357" i="2" s="1"/>
  <c r="AF357" i="2"/>
  <c r="AH357" i="2" s="1"/>
  <c r="AL357" i="2" s="1"/>
  <c r="AF356" i="2"/>
  <c r="AH356" i="2" s="1"/>
  <c r="AL356" i="2" s="1"/>
  <c r="AF355" i="2"/>
  <c r="AH355" i="2" s="1"/>
  <c r="AL355" i="2" s="1"/>
  <c r="AF354" i="2"/>
  <c r="AI354" i="2" s="1"/>
  <c r="AM354" i="2" s="1"/>
  <c r="AF353" i="2"/>
  <c r="AF352" i="2"/>
  <c r="AF351" i="2"/>
  <c r="AI350" i="2"/>
  <c r="AM350" i="2" s="1"/>
  <c r="AH350" i="2"/>
  <c r="AL350" i="2" s="1"/>
  <c r="AG350" i="2"/>
  <c r="AK350" i="2" s="1"/>
  <c r="AF350" i="2"/>
  <c r="AF349" i="2"/>
  <c r="AF348" i="2"/>
  <c r="AF347" i="2"/>
  <c r="AF346" i="2"/>
  <c r="AF345" i="2"/>
  <c r="AF344" i="2"/>
  <c r="AH344" i="2" s="1"/>
  <c r="AL344" i="2" s="1"/>
  <c r="AF343" i="2"/>
  <c r="AF342" i="2"/>
  <c r="AF341" i="2"/>
  <c r="AI341" i="2" s="1"/>
  <c r="AM341" i="2" s="1"/>
  <c r="AF340" i="2"/>
  <c r="AF339" i="2"/>
  <c r="AH339" i="2" s="1"/>
  <c r="AL339" i="2" s="1"/>
  <c r="AI338" i="2"/>
  <c r="AM338" i="2" s="1"/>
  <c r="AH338" i="2"/>
  <c r="AL338" i="2" s="1"/>
  <c r="AF338" i="2"/>
  <c r="AG338" i="2" s="1"/>
  <c r="AK338" i="2" s="1"/>
  <c r="AF337" i="2"/>
  <c r="AI337" i="2" s="1"/>
  <c r="AM337" i="2" s="1"/>
  <c r="AF336" i="2"/>
  <c r="AF335" i="2"/>
  <c r="AH335" i="2" s="1"/>
  <c r="AL335" i="2" s="1"/>
  <c r="AF334" i="2"/>
  <c r="AG334" i="2" s="1"/>
  <c r="AK334" i="2" s="1"/>
  <c r="AF333" i="2"/>
  <c r="AI333" i="2" s="1"/>
  <c r="AM333" i="2" s="1"/>
  <c r="AF332" i="2"/>
  <c r="AF331" i="2"/>
  <c r="AH331" i="2" s="1"/>
  <c r="AL331" i="2" s="1"/>
  <c r="AI330" i="2"/>
  <c r="AM330" i="2" s="1"/>
  <c r="AF330" i="2"/>
  <c r="AH330" i="2" s="1"/>
  <c r="AL330" i="2" s="1"/>
  <c r="AF329" i="2"/>
  <c r="AF328" i="2"/>
  <c r="AI328" i="2" s="1"/>
  <c r="AM328" i="2" s="1"/>
  <c r="AF327" i="2"/>
  <c r="AF326" i="2"/>
  <c r="AF325" i="2"/>
  <c r="AI325" i="2" s="1"/>
  <c r="AM325" i="2" s="1"/>
  <c r="AF324" i="2"/>
  <c r="AI324" i="2" s="1"/>
  <c r="AM324" i="2" s="1"/>
  <c r="AF323" i="2"/>
  <c r="AH322" i="2"/>
  <c r="AL322" i="2" s="1"/>
  <c r="AF322" i="2"/>
  <c r="AI322" i="2" s="1"/>
  <c r="AM322" i="2" s="1"/>
  <c r="AF321" i="2"/>
  <c r="AF320" i="2"/>
  <c r="AH320" i="2" s="1"/>
  <c r="AL320" i="2" s="1"/>
  <c r="AF319" i="2"/>
  <c r="AH319" i="2" s="1"/>
  <c r="AL319" i="2" s="1"/>
  <c r="AF318" i="2"/>
  <c r="AF317" i="2"/>
  <c r="AI317" i="2" s="1"/>
  <c r="AM317" i="2" s="1"/>
  <c r="AF316" i="2"/>
  <c r="AH316" i="2" s="1"/>
  <c r="AL316" i="2" s="1"/>
  <c r="AF315" i="2"/>
  <c r="AF314" i="2"/>
  <c r="AI314" i="2" s="1"/>
  <c r="AM314" i="2" s="1"/>
  <c r="AF313" i="2"/>
  <c r="AH313" i="2" s="1"/>
  <c r="AL313" i="2" s="1"/>
  <c r="AF312" i="2"/>
  <c r="AG312" i="2" s="1"/>
  <c r="AK312" i="2" s="1"/>
  <c r="AF311" i="2"/>
  <c r="AI311" i="2" s="1"/>
  <c r="AM311" i="2" s="1"/>
  <c r="AF310" i="2"/>
  <c r="AF309" i="2"/>
  <c r="AH309" i="2" s="1"/>
  <c r="AL309" i="2" s="1"/>
  <c r="AF308" i="2"/>
  <c r="AI307" i="2"/>
  <c r="AM307" i="2" s="1"/>
  <c r="AF307" i="2"/>
  <c r="AF306" i="2"/>
  <c r="AI306" i="2" s="1"/>
  <c r="AM306" i="2" s="1"/>
  <c r="AF305" i="2"/>
  <c r="AF304" i="2"/>
  <c r="AG304" i="2" s="1"/>
  <c r="AK304" i="2" s="1"/>
  <c r="AF303" i="2"/>
  <c r="AI303" i="2" s="1"/>
  <c r="AM303" i="2" s="1"/>
  <c r="AF302" i="2"/>
  <c r="AI302" i="2" s="1"/>
  <c r="AM302" i="2" s="1"/>
  <c r="AF301" i="2"/>
  <c r="AH301" i="2" s="1"/>
  <c r="AL301" i="2" s="1"/>
  <c r="AF300" i="2"/>
  <c r="AH300" i="2" s="1"/>
  <c r="AL300" i="2" s="1"/>
  <c r="AF299" i="2"/>
  <c r="AF298" i="2"/>
  <c r="AI298" i="2" s="1"/>
  <c r="AM298" i="2" s="1"/>
  <c r="AF297" i="2"/>
  <c r="AH297" i="2" s="1"/>
  <c r="AL297" i="2" s="1"/>
  <c r="AF296" i="2"/>
  <c r="AG296" i="2" s="1"/>
  <c r="AK296" i="2" s="1"/>
  <c r="AF295" i="2"/>
  <c r="AI295" i="2" s="1"/>
  <c r="AM295" i="2" s="1"/>
  <c r="AF294" i="2"/>
  <c r="AF293" i="2"/>
  <c r="AI292" i="2"/>
  <c r="AM292" i="2" s="1"/>
  <c r="AH292" i="2"/>
  <c r="AL292" i="2" s="1"/>
  <c r="AG292" i="2"/>
  <c r="AK292" i="2" s="1"/>
  <c r="AF292" i="2"/>
  <c r="AF291" i="2"/>
  <c r="AF290" i="2"/>
  <c r="AL289" i="2"/>
  <c r="AF289" i="2"/>
  <c r="AH289" i="2" s="1"/>
  <c r="AF288" i="2"/>
  <c r="AI288" i="2" s="1"/>
  <c r="AM288" i="2" s="1"/>
  <c r="AF287" i="2"/>
  <c r="AI287" i="2" s="1"/>
  <c r="AM287" i="2" s="1"/>
  <c r="AF286" i="2"/>
  <c r="AG286" i="2" s="1"/>
  <c r="AK286" i="2" s="1"/>
  <c r="AH285" i="2"/>
  <c r="AL285" i="2" s="1"/>
  <c r="AF285" i="2"/>
  <c r="AF284" i="2"/>
  <c r="AF283" i="2"/>
  <c r="AF282" i="2"/>
  <c r="AF281" i="2"/>
  <c r="AH281" i="2" s="1"/>
  <c r="AL281" i="2" s="1"/>
  <c r="AF280" i="2"/>
  <c r="AF279" i="2"/>
  <c r="AF278" i="2"/>
  <c r="AF277" i="2"/>
  <c r="AI276" i="2"/>
  <c r="AM276" i="2" s="1"/>
  <c r="AH276" i="2"/>
  <c r="AL276" i="2" s="1"/>
  <c r="AG276" i="2"/>
  <c r="AK276" i="2" s="1"/>
  <c r="AF276" i="2"/>
  <c r="AF275" i="2"/>
  <c r="AF274" i="2"/>
  <c r="AH273" i="2"/>
  <c r="AL273" i="2" s="1"/>
  <c r="AF273" i="2"/>
  <c r="AF272" i="2"/>
  <c r="AH272" i="2" s="1"/>
  <c r="AL272" i="2" s="1"/>
  <c r="AF271" i="2"/>
  <c r="AI271" i="2" s="1"/>
  <c r="AM271" i="2" s="1"/>
  <c r="AF270" i="2"/>
  <c r="AF269" i="2"/>
  <c r="AF268" i="2"/>
  <c r="AF267" i="2"/>
  <c r="AI267" i="2" s="1"/>
  <c r="AM267" i="2" s="1"/>
  <c r="AF266" i="2"/>
  <c r="AF265" i="2"/>
  <c r="AF264" i="2"/>
  <c r="AH264" i="2" s="1"/>
  <c r="AL264" i="2" s="1"/>
  <c r="AF263" i="2"/>
  <c r="AI263" i="2" s="1"/>
  <c r="AM263" i="2" s="1"/>
  <c r="AF262" i="2"/>
  <c r="AG262" i="2" s="1"/>
  <c r="AK262" i="2" s="1"/>
  <c r="AF261" i="2"/>
  <c r="AI260" i="2"/>
  <c r="AM260" i="2" s="1"/>
  <c r="AF260" i="2"/>
  <c r="AH260" i="2" s="1"/>
  <c r="AL260" i="2" s="1"/>
  <c r="AF259" i="2"/>
  <c r="AF258" i="2"/>
  <c r="AI258" i="2" s="1"/>
  <c r="AM258" i="2" s="1"/>
  <c r="AF257" i="2"/>
  <c r="AH257" i="2" s="1"/>
  <c r="AL257" i="2" s="1"/>
  <c r="AI256" i="2"/>
  <c r="AM256" i="2" s="1"/>
  <c r="AH256" i="2"/>
  <c r="AL256" i="2" s="1"/>
  <c r="AG256" i="2"/>
  <c r="AK256" i="2" s="1"/>
  <c r="AF256" i="2"/>
  <c r="AF255" i="2"/>
  <c r="AF254" i="2"/>
  <c r="AI254" i="2" s="1"/>
  <c r="AM254" i="2" s="1"/>
  <c r="AF253" i="2"/>
  <c r="AI253" i="2" s="1"/>
  <c r="AM253" i="2" s="1"/>
  <c r="AG252" i="2"/>
  <c r="AK252" i="2" s="1"/>
  <c r="AF252" i="2"/>
  <c r="AF251" i="2"/>
  <c r="AI251" i="2" s="1"/>
  <c r="AM251" i="2" s="1"/>
  <c r="AF250" i="2"/>
  <c r="AF249" i="2"/>
  <c r="AI249" i="2" s="1"/>
  <c r="AM249" i="2" s="1"/>
  <c r="AH248" i="2"/>
  <c r="AL248" i="2" s="1"/>
  <c r="AG248" i="2"/>
  <c r="AK248" i="2" s="1"/>
  <c r="AQ248" i="2" s="1"/>
  <c r="AU248" i="2" s="1"/>
  <c r="AF248" i="2"/>
  <c r="AI248" i="2" s="1"/>
  <c r="AM248" i="2" s="1"/>
  <c r="AF247" i="2"/>
  <c r="AF246" i="2"/>
  <c r="AI246" i="2" s="1"/>
  <c r="AM246" i="2" s="1"/>
  <c r="AF245" i="2"/>
  <c r="AF244" i="2"/>
  <c r="AH244" i="2" s="1"/>
  <c r="AL244" i="2" s="1"/>
  <c r="AF243" i="2"/>
  <c r="AF242" i="2"/>
  <c r="AF241" i="2"/>
  <c r="AI240" i="2"/>
  <c r="AM240" i="2" s="1"/>
  <c r="AF240" i="2"/>
  <c r="AH240" i="2" s="1"/>
  <c r="AL240" i="2" s="1"/>
  <c r="AF239" i="2"/>
  <c r="AF238" i="2"/>
  <c r="AI238" i="2" s="1"/>
  <c r="AM238" i="2" s="1"/>
  <c r="AF237" i="2"/>
  <c r="AG237" i="2" s="1"/>
  <c r="AK237" i="2" s="1"/>
  <c r="AF236" i="2"/>
  <c r="AF235" i="2"/>
  <c r="AF234" i="2"/>
  <c r="AI234" i="2" s="1"/>
  <c r="AM234" i="2" s="1"/>
  <c r="AH233" i="2"/>
  <c r="AL233" i="2" s="1"/>
  <c r="AF233" i="2"/>
  <c r="AF232" i="2"/>
  <c r="AG232" i="2" s="1"/>
  <c r="AK232" i="2" s="1"/>
  <c r="AF231" i="2"/>
  <c r="AF230" i="2"/>
  <c r="AH230" i="2" s="1"/>
  <c r="AL230" i="2" s="1"/>
  <c r="AF229" i="2"/>
  <c r="AI229" i="2" s="1"/>
  <c r="AM229" i="2" s="1"/>
  <c r="AF228" i="2"/>
  <c r="AF227" i="2"/>
  <c r="AH226" i="2"/>
  <c r="AL226" i="2" s="1"/>
  <c r="AF226" i="2"/>
  <c r="AI225" i="2"/>
  <c r="AM225" i="2" s="1"/>
  <c r="AH225" i="2"/>
  <c r="AL225" i="2" s="1"/>
  <c r="AG225" i="2"/>
  <c r="AK225" i="2" s="1"/>
  <c r="AF225" i="2"/>
  <c r="AF224" i="2"/>
  <c r="AI224" i="2" s="1"/>
  <c r="AM224" i="2" s="1"/>
  <c r="AF223" i="2"/>
  <c r="AF222" i="2"/>
  <c r="AH222" i="2" s="1"/>
  <c r="AL222" i="2" s="1"/>
  <c r="AF221" i="2"/>
  <c r="AG221" i="2" s="1"/>
  <c r="AK221" i="2" s="1"/>
  <c r="AF220" i="2"/>
  <c r="AI220" i="2" s="1"/>
  <c r="AM220" i="2" s="1"/>
  <c r="AF219" i="2"/>
  <c r="AI219" i="2" s="1"/>
  <c r="AM219" i="2" s="1"/>
  <c r="AF218" i="2"/>
  <c r="AH218" i="2" s="1"/>
  <c r="AL218" i="2" s="1"/>
  <c r="AF217" i="2"/>
  <c r="AG217" i="2" s="1"/>
  <c r="AK217" i="2" s="1"/>
  <c r="AF216" i="2"/>
  <c r="AI216" i="2" s="1"/>
  <c r="AM216" i="2" s="1"/>
  <c r="AF215" i="2"/>
  <c r="AF214" i="2"/>
  <c r="AF213" i="2"/>
  <c r="AH213" i="2" s="1"/>
  <c r="AL213" i="2" s="1"/>
  <c r="AF212" i="2"/>
  <c r="AI212" i="2" s="1"/>
  <c r="AM212" i="2" s="1"/>
  <c r="AI211" i="2"/>
  <c r="AM211" i="2" s="1"/>
  <c r="AF211" i="2"/>
  <c r="AF210" i="2"/>
  <c r="AH210" i="2" s="1"/>
  <c r="AL210" i="2" s="1"/>
  <c r="AI209" i="2"/>
  <c r="AM209" i="2" s="1"/>
  <c r="AH209" i="2"/>
  <c r="AL209" i="2" s="1"/>
  <c r="AF209" i="2"/>
  <c r="AG209" i="2" s="1"/>
  <c r="AK209" i="2" s="1"/>
  <c r="AO209" i="2" s="1"/>
  <c r="AS209" i="2" s="1"/>
  <c r="AF208" i="2"/>
  <c r="AI208" i="2" s="1"/>
  <c r="AM208" i="2" s="1"/>
  <c r="AF207" i="2"/>
  <c r="AF206" i="2"/>
  <c r="AH206" i="2" s="1"/>
  <c r="AL206" i="2" s="1"/>
  <c r="AF205" i="2"/>
  <c r="AH205" i="2" s="1"/>
  <c r="AL205" i="2" s="1"/>
  <c r="AI204" i="2"/>
  <c r="AM204" i="2" s="1"/>
  <c r="AF204" i="2"/>
  <c r="AF203" i="2"/>
  <c r="AI203" i="2" s="1"/>
  <c r="AM203" i="2" s="1"/>
  <c r="AH202" i="2"/>
  <c r="AL202" i="2" s="1"/>
  <c r="AF202" i="2"/>
  <c r="AI201" i="2"/>
  <c r="AM201" i="2" s="1"/>
  <c r="AH201" i="2"/>
  <c r="AL201" i="2" s="1"/>
  <c r="AG201" i="2"/>
  <c r="AK201" i="2" s="1"/>
  <c r="AF201" i="2"/>
  <c r="AF200" i="2"/>
  <c r="AI200" i="2" s="1"/>
  <c r="AM200" i="2" s="1"/>
  <c r="AF199" i="2"/>
  <c r="AF198" i="2"/>
  <c r="AH198" i="2" s="1"/>
  <c r="AL198" i="2" s="1"/>
  <c r="AG197" i="2"/>
  <c r="AK197" i="2" s="1"/>
  <c r="AF197" i="2"/>
  <c r="AF196" i="2"/>
  <c r="AF195" i="2"/>
  <c r="AF194" i="2"/>
  <c r="AH194" i="2" s="1"/>
  <c r="AL194" i="2" s="1"/>
  <c r="AI193" i="2"/>
  <c r="AM193" i="2" s="1"/>
  <c r="AH193" i="2"/>
  <c r="AL193" i="2" s="1"/>
  <c r="AF193" i="2"/>
  <c r="AG193" i="2" s="1"/>
  <c r="AK193" i="2" s="1"/>
  <c r="AF192" i="2"/>
  <c r="AI192" i="2" s="1"/>
  <c r="AM192" i="2" s="1"/>
  <c r="AF191" i="2"/>
  <c r="AF190" i="2"/>
  <c r="AH190" i="2" s="1"/>
  <c r="AL190" i="2" s="1"/>
  <c r="AF189" i="2"/>
  <c r="AH189" i="2" s="1"/>
  <c r="AL189" i="2" s="1"/>
  <c r="AH188" i="2"/>
  <c r="AL188" i="2" s="1"/>
  <c r="AF188" i="2"/>
  <c r="AF187" i="2"/>
  <c r="AI187" i="2" s="1"/>
  <c r="AM187" i="2" s="1"/>
  <c r="AF186" i="2"/>
  <c r="AG186" i="2" s="1"/>
  <c r="AK186" i="2" s="1"/>
  <c r="AF185" i="2"/>
  <c r="AI185" i="2" s="1"/>
  <c r="AM185" i="2" s="1"/>
  <c r="AF184" i="2"/>
  <c r="AH184" i="2" s="1"/>
  <c r="AL184" i="2" s="1"/>
  <c r="AF183" i="2"/>
  <c r="AF182" i="2"/>
  <c r="AH182" i="2" s="1"/>
  <c r="AL182" i="2" s="1"/>
  <c r="AI181" i="2"/>
  <c r="AM181" i="2" s="1"/>
  <c r="AF181" i="2"/>
  <c r="AH181" i="2" s="1"/>
  <c r="AL181" i="2" s="1"/>
  <c r="AF180" i="2"/>
  <c r="AI180" i="2" s="1"/>
  <c r="AM180" i="2" s="1"/>
  <c r="AI179" i="2"/>
  <c r="AM179" i="2" s="1"/>
  <c r="AF179" i="2"/>
  <c r="AF178" i="2"/>
  <c r="AI178" i="2" s="1"/>
  <c r="AM178" i="2" s="1"/>
  <c r="AF177" i="2"/>
  <c r="AI177" i="2" s="1"/>
  <c r="AM177" i="2" s="1"/>
  <c r="AF176" i="2"/>
  <c r="AG176" i="2" s="1"/>
  <c r="AK176" i="2" s="1"/>
  <c r="AF175" i="2"/>
  <c r="AI175" i="2" s="1"/>
  <c r="AM175" i="2" s="1"/>
  <c r="AF174" i="2"/>
  <c r="AI174" i="2" s="1"/>
  <c r="AM174" i="2" s="1"/>
  <c r="AI173" i="2"/>
  <c r="AM173" i="2" s="1"/>
  <c r="AH173" i="2"/>
  <c r="AL173" i="2" s="1"/>
  <c r="AF173" i="2"/>
  <c r="AG173" i="2" s="1"/>
  <c r="AK173" i="2" s="1"/>
  <c r="AF172" i="2"/>
  <c r="AG172" i="2" s="1"/>
  <c r="AK172" i="2" s="1"/>
  <c r="AF171" i="2"/>
  <c r="AI171" i="2" s="1"/>
  <c r="AM171" i="2" s="1"/>
  <c r="AF170" i="2"/>
  <c r="AI170" i="2" s="1"/>
  <c r="AM170" i="2" s="1"/>
  <c r="AF169" i="2"/>
  <c r="AI169" i="2" s="1"/>
  <c r="AM169" i="2" s="1"/>
  <c r="AF168" i="2"/>
  <c r="AG168" i="2" s="1"/>
  <c r="AK168" i="2" s="1"/>
  <c r="AF167" i="2"/>
  <c r="AI167" i="2" s="1"/>
  <c r="AM167" i="2" s="1"/>
  <c r="AF166" i="2"/>
  <c r="AI166" i="2" s="1"/>
  <c r="AM166" i="2" s="1"/>
  <c r="AF165" i="2"/>
  <c r="AG165" i="2" s="1"/>
  <c r="AK165" i="2" s="1"/>
  <c r="AF164" i="2"/>
  <c r="AG164" i="2" s="1"/>
  <c r="AK164" i="2" s="1"/>
  <c r="AF163" i="2"/>
  <c r="AF162" i="2"/>
  <c r="AI162" i="2" s="1"/>
  <c r="AM162" i="2" s="1"/>
  <c r="AF161" i="2"/>
  <c r="AH161" i="2" s="1"/>
  <c r="AL161" i="2" s="1"/>
  <c r="AF160" i="2"/>
  <c r="AG160" i="2" s="1"/>
  <c r="AK160" i="2" s="1"/>
  <c r="AF159" i="2"/>
  <c r="AI159" i="2" s="1"/>
  <c r="AM159" i="2" s="1"/>
  <c r="AF158" i="2"/>
  <c r="AI157" i="2"/>
  <c r="AM157" i="2" s="1"/>
  <c r="AF157" i="2"/>
  <c r="AG157" i="2" s="1"/>
  <c r="AK157" i="2" s="1"/>
  <c r="AI156" i="2"/>
  <c r="AM156" i="2" s="1"/>
  <c r="AF156" i="2"/>
  <c r="AF155" i="2"/>
  <c r="AI155" i="2" s="1"/>
  <c r="AM155" i="2" s="1"/>
  <c r="AF154" i="2"/>
  <c r="AG154" i="2" s="1"/>
  <c r="AK154" i="2" s="1"/>
  <c r="AF153" i="2"/>
  <c r="AH153" i="2" s="1"/>
  <c r="AL153" i="2" s="1"/>
  <c r="AF152" i="2"/>
  <c r="AI152" i="2" s="1"/>
  <c r="AM152" i="2" s="1"/>
  <c r="AF151" i="2"/>
  <c r="AI151" i="2" s="1"/>
  <c r="AM151" i="2" s="1"/>
  <c r="AF150" i="2"/>
  <c r="AF149" i="2"/>
  <c r="AI149" i="2" s="1"/>
  <c r="AM149" i="2" s="1"/>
  <c r="AF148" i="2"/>
  <c r="AF147" i="2"/>
  <c r="AF146" i="2"/>
  <c r="AI146" i="2" s="1"/>
  <c r="AM146" i="2" s="1"/>
  <c r="AI145" i="2"/>
  <c r="AM145" i="2" s="1"/>
  <c r="AH145" i="2"/>
  <c r="AL145" i="2" s="1"/>
  <c r="AF145" i="2"/>
  <c r="AG145" i="2" s="1"/>
  <c r="AK145" i="2" s="1"/>
  <c r="AF144" i="2"/>
  <c r="AG144" i="2" s="1"/>
  <c r="AK144" i="2" s="1"/>
  <c r="AI143" i="2"/>
  <c r="AM143" i="2" s="1"/>
  <c r="AF143" i="2"/>
  <c r="AF142" i="2"/>
  <c r="AI142" i="2" s="1"/>
  <c r="AM142" i="2" s="1"/>
  <c r="AH141" i="2"/>
  <c r="AL141" i="2" s="1"/>
  <c r="AG141" i="2"/>
  <c r="AK141" i="2" s="1"/>
  <c r="AF141" i="2"/>
  <c r="AI141" i="2" s="1"/>
  <c r="AM141" i="2" s="1"/>
  <c r="AF140" i="2"/>
  <c r="AF139" i="2"/>
  <c r="AI139" i="2" s="1"/>
  <c r="AM139" i="2" s="1"/>
  <c r="AF138" i="2"/>
  <c r="AF137" i="2"/>
  <c r="AF136" i="2"/>
  <c r="AG136" i="2" s="1"/>
  <c r="AK136" i="2" s="1"/>
  <c r="AF135" i="2"/>
  <c r="AI135" i="2" s="1"/>
  <c r="AM135" i="2" s="1"/>
  <c r="AF134" i="2"/>
  <c r="AI134" i="2" s="1"/>
  <c r="AM134" i="2" s="1"/>
  <c r="AF133" i="2"/>
  <c r="AG133" i="2" s="1"/>
  <c r="AK133" i="2" s="1"/>
  <c r="AF132" i="2"/>
  <c r="AG132" i="2" s="1"/>
  <c r="AK132" i="2" s="1"/>
  <c r="AF131" i="2"/>
  <c r="AF130" i="2"/>
  <c r="AI130" i="2" s="1"/>
  <c r="AM130" i="2" s="1"/>
  <c r="AF129" i="2"/>
  <c r="AH129" i="2" s="1"/>
  <c r="AL129" i="2" s="1"/>
  <c r="AF128" i="2"/>
  <c r="AG128" i="2" s="1"/>
  <c r="AK128" i="2" s="1"/>
  <c r="AF127" i="2"/>
  <c r="AI127" i="2" s="1"/>
  <c r="AM127" i="2" s="1"/>
  <c r="AF126" i="2"/>
  <c r="AH126" i="2" s="1"/>
  <c r="AL126" i="2" s="1"/>
  <c r="AF125" i="2"/>
  <c r="AG125" i="2" s="1"/>
  <c r="AK125" i="2" s="1"/>
  <c r="AM124" i="2"/>
  <c r="AF124" i="2"/>
  <c r="AI124" i="2" s="1"/>
  <c r="AF123" i="2"/>
  <c r="AI123" i="2" s="1"/>
  <c r="AM123" i="2" s="1"/>
  <c r="AF122" i="2"/>
  <c r="AG122" i="2" s="1"/>
  <c r="AK122" i="2" s="1"/>
  <c r="AI121" i="2"/>
  <c r="AM121" i="2" s="1"/>
  <c r="AH121" i="2"/>
  <c r="AL121" i="2" s="1"/>
  <c r="AF121" i="2"/>
  <c r="AG121" i="2" s="1"/>
  <c r="AK121" i="2" s="1"/>
  <c r="AI120" i="2"/>
  <c r="AM120" i="2" s="1"/>
  <c r="AH120" i="2"/>
  <c r="AL120" i="2" s="1"/>
  <c r="AF120" i="2"/>
  <c r="AG120" i="2" s="1"/>
  <c r="AK120" i="2" s="1"/>
  <c r="AF119" i="2"/>
  <c r="AI119" i="2" s="1"/>
  <c r="AM119" i="2" s="1"/>
  <c r="AF118" i="2"/>
  <c r="AF117" i="2"/>
  <c r="AI117" i="2" s="1"/>
  <c r="AM117" i="2" s="1"/>
  <c r="AF116" i="2"/>
  <c r="AG116" i="2" s="1"/>
  <c r="AK116" i="2" s="1"/>
  <c r="AF115" i="2"/>
  <c r="AF114" i="2"/>
  <c r="AI114" i="2" s="1"/>
  <c r="AM114" i="2" s="1"/>
  <c r="AF113" i="2"/>
  <c r="AI113" i="2" s="1"/>
  <c r="AM113" i="2" s="1"/>
  <c r="AF112" i="2"/>
  <c r="AG112" i="2" s="1"/>
  <c r="AK112" i="2" s="1"/>
  <c r="AF111" i="2"/>
  <c r="AI111" i="2" s="1"/>
  <c r="AM111" i="2" s="1"/>
  <c r="AF110" i="2"/>
  <c r="AI110" i="2" s="1"/>
  <c r="AM110" i="2" s="1"/>
  <c r="AF109" i="2"/>
  <c r="AI109" i="2" s="1"/>
  <c r="AM109" i="2" s="1"/>
  <c r="AI108" i="2"/>
  <c r="AM108" i="2" s="1"/>
  <c r="AF108" i="2"/>
  <c r="AG108" i="2" s="1"/>
  <c r="AK108" i="2" s="1"/>
  <c r="AF107" i="2"/>
  <c r="AI107" i="2" s="1"/>
  <c r="AM107" i="2" s="1"/>
  <c r="AF106" i="2"/>
  <c r="AI106" i="2" s="1"/>
  <c r="AM106" i="2" s="1"/>
  <c r="AF105" i="2"/>
  <c r="AI105" i="2" s="1"/>
  <c r="AM105" i="2" s="1"/>
  <c r="AI104" i="2"/>
  <c r="AM104" i="2" s="1"/>
  <c r="AH104" i="2"/>
  <c r="AL104" i="2" s="1"/>
  <c r="AF104" i="2"/>
  <c r="AG104" i="2" s="1"/>
  <c r="AK104" i="2" s="1"/>
  <c r="AF103" i="2"/>
  <c r="AI103" i="2" s="1"/>
  <c r="AM103" i="2" s="1"/>
  <c r="AF102" i="2"/>
  <c r="AH101" i="2"/>
  <c r="AL101" i="2" s="1"/>
  <c r="AF101" i="2"/>
  <c r="AI101" i="2" s="1"/>
  <c r="AM101" i="2" s="1"/>
  <c r="AF100" i="2"/>
  <c r="AF99" i="2"/>
  <c r="AF98" i="2"/>
  <c r="AI98" i="2" s="1"/>
  <c r="AM98" i="2" s="1"/>
  <c r="AF97" i="2"/>
  <c r="AF96" i="2"/>
  <c r="AG96" i="2" s="1"/>
  <c r="AK96" i="2" s="1"/>
  <c r="AF95" i="2"/>
  <c r="AH95" i="2" s="1"/>
  <c r="AL95" i="2" s="1"/>
  <c r="AF94" i="2"/>
  <c r="AI94" i="2" s="1"/>
  <c r="AM94" i="2" s="1"/>
  <c r="AF93" i="2"/>
  <c r="AI93" i="2" s="1"/>
  <c r="AM93" i="2" s="1"/>
  <c r="AF92" i="2"/>
  <c r="AG92" i="2" s="1"/>
  <c r="AK92" i="2" s="1"/>
  <c r="AF91" i="2"/>
  <c r="AF90" i="2"/>
  <c r="AI90" i="2" s="1"/>
  <c r="AM90" i="2" s="1"/>
  <c r="AI89" i="2"/>
  <c r="AM89" i="2" s="1"/>
  <c r="AF89" i="2"/>
  <c r="AH89" i="2" s="1"/>
  <c r="AL89" i="2" s="1"/>
  <c r="AI88" i="2"/>
  <c r="AM88" i="2" s="1"/>
  <c r="AF88" i="2"/>
  <c r="AG88" i="2" s="1"/>
  <c r="AK88" i="2" s="1"/>
  <c r="AF87" i="2"/>
  <c r="AH86" i="2"/>
  <c r="AL86" i="2" s="1"/>
  <c r="AF86" i="2"/>
  <c r="AI86" i="2" s="1"/>
  <c r="AM86" i="2" s="1"/>
  <c r="AH85" i="2"/>
  <c r="AL85" i="2" s="1"/>
  <c r="AG85" i="2"/>
  <c r="AK85" i="2" s="1"/>
  <c r="AF85" i="2"/>
  <c r="AI85" i="2" s="1"/>
  <c r="AM85" i="2" s="1"/>
  <c r="AF84" i="2"/>
  <c r="AG84" i="2" s="1"/>
  <c r="AK84" i="2" s="1"/>
  <c r="AF83" i="2"/>
  <c r="AI83" i="2" s="1"/>
  <c r="AM83" i="2" s="1"/>
  <c r="AF82" i="2"/>
  <c r="AI82" i="2" s="1"/>
  <c r="AM82" i="2" s="1"/>
  <c r="AF81" i="2"/>
  <c r="AH81" i="2" s="1"/>
  <c r="AL81" i="2" s="1"/>
  <c r="AF80" i="2"/>
  <c r="AG80" i="2" s="1"/>
  <c r="AK80" i="2" s="1"/>
  <c r="AF79" i="2"/>
  <c r="AF78" i="2"/>
  <c r="AI78" i="2" s="1"/>
  <c r="AM78" i="2" s="1"/>
  <c r="AF77" i="2"/>
  <c r="AH77" i="2" s="1"/>
  <c r="AL77" i="2" s="1"/>
  <c r="AF76" i="2"/>
  <c r="AG76" i="2" s="1"/>
  <c r="AK76" i="2" s="1"/>
  <c r="AF75" i="2"/>
  <c r="AF74" i="2"/>
  <c r="AI74" i="2" s="1"/>
  <c r="AM74" i="2" s="1"/>
  <c r="AF73" i="2"/>
  <c r="AF72" i="2"/>
  <c r="AG72" i="2" s="1"/>
  <c r="AK72" i="2" s="1"/>
  <c r="AF71" i="2"/>
  <c r="AI71" i="2" s="1"/>
  <c r="AM71" i="2" s="1"/>
  <c r="AH70" i="2"/>
  <c r="AL70" i="2" s="1"/>
  <c r="AF70" i="2"/>
  <c r="AI70" i="2" s="1"/>
  <c r="AM70" i="2" s="1"/>
  <c r="AI69" i="2"/>
  <c r="AM69" i="2" s="1"/>
  <c r="AH69" i="2"/>
  <c r="AL69" i="2" s="1"/>
  <c r="AF69" i="2"/>
  <c r="AG69" i="2" s="1"/>
  <c r="AK69" i="2" s="1"/>
  <c r="AI68" i="2"/>
  <c r="AM68" i="2" s="1"/>
  <c r="AH68" i="2"/>
  <c r="AL68" i="2" s="1"/>
  <c r="AF68" i="2"/>
  <c r="AG68" i="2" s="1"/>
  <c r="AK68" i="2" s="1"/>
  <c r="AF67" i="2"/>
  <c r="AI67" i="2" s="1"/>
  <c r="AM67" i="2" s="1"/>
  <c r="AF66" i="2"/>
  <c r="AI66" i="2" s="1"/>
  <c r="AM66" i="2" s="1"/>
  <c r="AF65" i="2"/>
  <c r="AI65" i="2" s="1"/>
  <c r="AM65" i="2" s="1"/>
  <c r="AF64" i="2"/>
  <c r="AG64" i="2" s="1"/>
  <c r="AK64" i="2" s="1"/>
  <c r="AF63" i="2"/>
  <c r="AF62" i="2"/>
  <c r="AI62" i="2" s="1"/>
  <c r="AM62" i="2" s="1"/>
  <c r="AF61" i="2"/>
  <c r="AI61" i="2" s="1"/>
  <c r="AM61" i="2" s="1"/>
  <c r="AF60" i="2"/>
  <c r="AG60" i="2" s="1"/>
  <c r="AK60" i="2" s="1"/>
  <c r="AF59" i="2"/>
  <c r="AF58" i="2"/>
  <c r="AI58" i="2" s="1"/>
  <c r="AM58" i="2" s="1"/>
  <c r="AF57" i="2"/>
  <c r="AI57" i="2" s="1"/>
  <c r="AM57" i="2" s="1"/>
  <c r="AF56" i="2"/>
  <c r="AG56" i="2" s="1"/>
  <c r="AK56" i="2" s="1"/>
  <c r="AF55" i="2"/>
  <c r="AH55" i="2" s="1"/>
  <c r="AL55" i="2" s="1"/>
  <c r="AF54" i="2"/>
  <c r="AI54" i="2" s="1"/>
  <c r="AM54" i="2" s="1"/>
  <c r="AF53" i="2"/>
  <c r="AI53" i="2" s="1"/>
  <c r="AM53" i="2" s="1"/>
  <c r="AF52" i="2"/>
  <c r="AG52" i="2" s="1"/>
  <c r="AK52" i="2" s="1"/>
  <c r="AF51" i="2"/>
  <c r="AH51" i="2" s="1"/>
  <c r="AL51" i="2" s="1"/>
  <c r="AF50" i="2"/>
  <c r="AI50" i="2" s="1"/>
  <c r="AM50" i="2" s="1"/>
  <c r="AH49" i="2"/>
  <c r="AL49" i="2" s="1"/>
  <c r="AG49" i="2"/>
  <c r="AK49" i="2" s="1"/>
  <c r="AF49" i="2"/>
  <c r="AI49" i="2" s="1"/>
  <c r="AM49" i="2" s="1"/>
  <c r="AF48" i="2"/>
  <c r="AG48" i="2" s="1"/>
  <c r="AK48" i="2" s="1"/>
  <c r="AF47" i="2"/>
  <c r="AH47" i="2" s="1"/>
  <c r="AL47" i="2" s="1"/>
  <c r="AF46" i="2"/>
  <c r="AI46" i="2" s="1"/>
  <c r="AM46" i="2" s="1"/>
  <c r="AF45" i="2"/>
  <c r="AI45" i="2" s="1"/>
  <c r="AM45" i="2" s="1"/>
  <c r="AF44" i="2"/>
  <c r="AG44" i="2" s="1"/>
  <c r="AK44" i="2" s="1"/>
  <c r="AF43" i="2"/>
  <c r="AH43" i="2" s="1"/>
  <c r="AL43" i="2" s="1"/>
  <c r="AF42" i="2"/>
  <c r="AI42" i="2" s="1"/>
  <c r="AM42" i="2" s="1"/>
  <c r="AH41" i="2"/>
  <c r="AL41" i="2" s="1"/>
  <c r="AG41" i="2"/>
  <c r="AK41" i="2" s="1"/>
  <c r="AF41" i="2"/>
  <c r="AI41" i="2" s="1"/>
  <c r="AM41" i="2" s="1"/>
  <c r="AF40" i="2"/>
  <c r="AG40" i="2" s="1"/>
  <c r="AK40" i="2" s="1"/>
  <c r="AF39" i="2"/>
  <c r="AH39" i="2" s="1"/>
  <c r="AL39" i="2" s="1"/>
  <c r="AF38" i="2"/>
  <c r="AI38" i="2" s="1"/>
  <c r="AM38" i="2" s="1"/>
  <c r="AF37" i="2"/>
  <c r="AI37" i="2" s="1"/>
  <c r="AM37" i="2" s="1"/>
  <c r="AF36" i="2"/>
  <c r="AG36" i="2" s="1"/>
  <c r="AK36" i="2" s="1"/>
  <c r="AF35" i="2"/>
  <c r="AH35" i="2" s="1"/>
  <c r="AL35" i="2" s="1"/>
  <c r="AF34" i="2"/>
  <c r="AI34" i="2" s="1"/>
  <c r="AM34" i="2" s="1"/>
  <c r="AH33" i="2"/>
  <c r="AL33" i="2" s="1"/>
  <c r="AG33" i="2"/>
  <c r="AK33" i="2" s="1"/>
  <c r="AF33" i="2"/>
  <c r="AI33" i="2" s="1"/>
  <c r="AM33" i="2" s="1"/>
  <c r="AF32" i="2"/>
  <c r="AG32" i="2" s="1"/>
  <c r="AK32" i="2" s="1"/>
  <c r="AF31" i="2"/>
  <c r="AH31" i="2" s="1"/>
  <c r="AL31" i="2" s="1"/>
  <c r="AF30" i="2"/>
  <c r="AI30" i="2" s="1"/>
  <c r="AM30" i="2" s="1"/>
  <c r="AF29" i="2"/>
  <c r="AI29" i="2" s="1"/>
  <c r="AM29" i="2" s="1"/>
  <c r="AF28" i="2"/>
  <c r="AG28" i="2" s="1"/>
  <c r="AK28" i="2" s="1"/>
  <c r="AF27" i="2"/>
  <c r="AH27" i="2" s="1"/>
  <c r="AL27" i="2" s="1"/>
  <c r="AF26" i="2"/>
  <c r="AI26" i="2" s="1"/>
  <c r="AM26" i="2" s="1"/>
  <c r="AH25" i="2"/>
  <c r="AL25" i="2" s="1"/>
  <c r="AG25" i="2"/>
  <c r="AK25" i="2" s="1"/>
  <c r="AF25" i="2"/>
  <c r="AI25" i="2" s="1"/>
  <c r="AM25" i="2" s="1"/>
  <c r="AF24" i="2"/>
  <c r="AG24" i="2" s="1"/>
  <c r="AK24" i="2" s="1"/>
  <c r="AF23" i="2"/>
  <c r="AH23" i="2" s="1"/>
  <c r="AL23" i="2" s="1"/>
  <c r="AF22" i="2"/>
  <c r="AI22" i="2" s="1"/>
  <c r="AM22" i="2" s="1"/>
  <c r="AF21" i="2"/>
  <c r="AI21" i="2" s="1"/>
  <c r="AM21" i="2" s="1"/>
  <c r="AF20" i="2"/>
  <c r="AG20" i="2" s="1"/>
  <c r="AK20" i="2" s="1"/>
  <c r="AF19" i="2"/>
  <c r="AH19" i="2" s="1"/>
  <c r="AL19" i="2" s="1"/>
  <c r="AF18" i="2"/>
  <c r="AI18" i="2" s="1"/>
  <c r="AM18" i="2" s="1"/>
  <c r="AH17" i="2"/>
  <c r="AL17" i="2" s="1"/>
  <c r="AG17" i="2"/>
  <c r="AK17" i="2" s="1"/>
  <c r="AF17" i="2"/>
  <c r="AI17" i="2" s="1"/>
  <c r="AM17" i="2" s="1"/>
  <c r="AF16" i="2"/>
  <c r="AG16" i="2" s="1"/>
  <c r="AK16" i="2" s="1"/>
  <c r="AF15" i="2"/>
  <c r="AH15" i="2" s="1"/>
  <c r="AL15" i="2" s="1"/>
  <c r="AF14" i="2"/>
  <c r="AI14" i="2" s="1"/>
  <c r="AM14" i="2" s="1"/>
  <c r="AF13" i="2"/>
  <c r="AH13" i="2" s="1"/>
  <c r="S53" i="2"/>
  <c r="AG82" i="1" l="1"/>
  <c r="AK82" i="1" s="1"/>
  <c r="AI90" i="1"/>
  <c r="AM90" i="1" s="1"/>
  <c r="AH99" i="1"/>
  <c r="AL99" i="1" s="1"/>
  <c r="AH102" i="1"/>
  <c r="AL102" i="1" s="1"/>
  <c r="AG103" i="1"/>
  <c r="AK103" i="1" s="1"/>
  <c r="AI127" i="1"/>
  <c r="AM127" i="1" s="1"/>
  <c r="AI131" i="1"/>
  <c r="AM131" i="1" s="1"/>
  <c r="AI135" i="1"/>
  <c r="AM135" i="1" s="1"/>
  <c r="AI155" i="1"/>
  <c r="AM155" i="1" s="1"/>
  <c r="AG168" i="1"/>
  <c r="AK168" i="1" s="1"/>
  <c r="AG188" i="1"/>
  <c r="AK188" i="1" s="1"/>
  <c r="AI205" i="1"/>
  <c r="AM205" i="1" s="1"/>
  <c r="AH208" i="1"/>
  <c r="AL208" i="1" s="1"/>
  <c r="AO209" i="1"/>
  <c r="AS209" i="1" s="1"/>
  <c r="AI217" i="1"/>
  <c r="AM217" i="1" s="1"/>
  <c r="AH230" i="1"/>
  <c r="AL230" i="1" s="1"/>
  <c r="AP230" i="1" s="1"/>
  <c r="AT230" i="1" s="1"/>
  <c r="AH232" i="1"/>
  <c r="AL232" i="1" s="1"/>
  <c r="AG236" i="1"/>
  <c r="AK236" i="1" s="1"/>
  <c r="AH244" i="1"/>
  <c r="AL244" i="1" s="1"/>
  <c r="AH246" i="1"/>
  <c r="AL246" i="1" s="1"/>
  <c r="AO246" i="1" s="1"/>
  <c r="AS246" i="1" s="1"/>
  <c r="AG251" i="1"/>
  <c r="AK251" i="1" s="1"/>
  <c r="AG255" i="1"/>
  <c r="AK255" i="1" s="1"/>
  <c r="AG257" i="1"/>
  <c r="AK257" i="1" s="1"/>
  <c r="AI273" i="1"/>
  <c r="AM273" i="1" s="1"/>
  <c r="AG282" i="1"/>
  <c r="AK282" i="1" s="1"/>
  <c r="AG50" i="1"/>
  <c r="AK50" i="1" s="1"/>
  <c r="AH168" i="1"/>
  <c r="AL168" i="1" s="1"/>
  <c r="AH188" i="1"/>
  <c r="AL188" i="1" s="1"/>
  <c r="AQ221" i="1"/>
  <c r="AU221" i="1" s="1"/>
  <c r="AH236" i="1"/>
  <c r="AL236" i="1" s="1"/>
  <c r="AI246" i="1"/>
  <c r="AM246" i="1" s="1"/>
  <c r="AH251" i="1"/>
  <c r="AL251" i="1" s="1"/>
  <c r="AI255" i="1"/>
  <c r="AM255" i="1" s="1"/>
  <c r="AH257" i="1"/>
  <c r="AL257" i="1" s="1"/>
  <c r="AG54" i="1"/>
  <c r="AK54" i="1" s="1"/>
  <c r="AO54" i="1" s="1"/>
  <c r="AS54" i="1" s="1"/>
  <c r="AH30" i="1"/>
  <c r="AL30" i="1" s="1"/>
  <c r="AH54" i="1"/>
  <c r="AL54" i="1" s="1"/>
  <c r="AG70" i="1"/>
  <c r="AK70" i="1" s="1"/>
  <c r="AO70" i="1" s="1"/>
  <c r="AS70" i="1" s="1"/>
  <c r="AG74" i="1"/>
  <c r="AK74" i="1" s="1"/>
  <c r="AG78" i="1"/>
  <c r="AK78" i="1" s="1"/>
  <c r="AO78" i="1" s="1"/>
  <c r="AS78" i="1" s="1"/>
  <c r="AH82" i="1"/>
  <c r="AL82" i="1" s="1"/>
  <c r="AI102" i="1"/>
  <c r="AM102" i="1" s="1"/>
  <c r="AH103" i="1"/>
  <c r="AL103" i="1" s="1"/>
  <c r="AI208" i="1"/>
  <c r="AM208" i="1" s="1"/>
  <c r="AI232" i="1"/>
  <c r="AM232" i="1" s="1"/>
  <c r="AH26" i="1"/>
  <c r="AL26" i="1" s="1"/>
  <c r="AI30" i="1"/>
  <c r="AM30" i="1" s="1"/>
  <c r="AH94" i="1"/>
  <c r="AL94" i="1" s="1"/>
  <c r="AI98" i="1"/>
  <c r="AM98" i="1" s="1"/>
  <c r="AH111" i="1"/>
  <c r="AL111" i="1" s="1"/>
  <c r="AH119" i="1"/>
  <c r="AL119" i="1" s="1"/>
  <c r="AH126" i="1"/>
  <c r="AL126" i="1" s="1"/>
  <c r="AG132" i="1"/>
  <c r="AK132" i="1" s="1"/>
  <c r="AG136" i="1"/>
  <c r="AK136" i="1" s="1"/>
  <c r="AI138" i="1"/>
  <c r="AM138" i="1" s="1"/>
  <c r="AI139" i="1"/>
  <c r="AM139" i="1" s="1"/>
  <c r="AH142" i="1"/>
  <c r="AL142" i="1" s="1"/>
  <c r="AH146" i="1"/>
  <c r="AL146" i="1" s="1"/>
  <c r="AH154" i="1"/>
  <c r="AL154" i="1" s="1"/>
  <c r="AI158" i="1"/>
  <c r="AM158" i="1" s="1"/>
  <c r="AG163" i="1"/>
  <c r="AK163" i="1" s="1"/>
  <c r="AG164" i="1"/>
  <c r="AK164" i="1" s="1"/>
  <c r="AI178" i="1"/>
  <c r="AM178" i="1" s="1"/>
  <c r="AG225" i="1"/>
  <c r="AK225" i="1" s="1"/>
  <c r="AG269" i="1"/>
  <c r="AK269" i="1" s="1"/>
  <c r="AG271" i="1"/>
  <c r="AK271" i="1" s="1"/>
  <c r="AI97" i="2"/>
  <c r="AM97" i="2" s="1"/>
  <c r="AH97" i="2"/>
  <c r="AL97" i="2" s="1"/>
  <c r="AG97" i="2"/>
  <c r="AK97" i="2" s="1"/>
  <c r="AI118" i="2"/>
  <c r="AM118" i="2" s="1"/>
  <c r="AG118" i="2"/>
  <c r="AK118" i="2" s="1"/>
  <c r="AI137" i="2"/>
  <c r="AM137" i="2" s="1"/>
  <c r="AH137" i="2"/>
  <c r="AL137" i="2" s="1"/>
  <c r="AG137" i="2"/>
  <c r="AK137" i="2" s="1"/>
  <c r="AO137" i="2" s="1"/>
  <c r="AS137" i="2" s="1"/>
  <c r="AQ145" i="2"/>
  <c r="AU145" i="2" s="1"/>
  <c r="AI138" i="2"/>
  <c r="AM138" i="2" s="1"/>
  <c r="AH138" i="2"/>
  <c r="AL138" i="2" s="1"/>
  <c r="AG138" i="2"/>
  <c r="AK138" i="2" s="1"/>
  <c r="AG140" i="2"/>
  <c r="AK140" i="2" s="1"/>
  <c r="AI140" i="2"/>
  <c r="AM140" i="2" s="1"/>
  <c r="AH140" i="2"/>
  <c r="AL140" i="2" s="1"/>
  <c r="AQ161" i="2"/>
  <c r="AU161" i="2" s="1"/>
  <c r="AH73" i="2"/>
  <c r="AL73" i="2" s="1"/>
  <c r="AI73" i="2"/>
  <c r="AM73" i="2" s="1"/>
  <c r="AG161" i="2"/>
  <c r="AK161" i="2" s="1"/>
  <c r="AH165" i="2"/>
  <c r="AL165" i="2" s="1"/>
  <c r="AQ165" i="2" s="1"/>
  <c r="AU165" i="2" s="1"/>
  <c r="AG166" i="2"/>
  <c r="AK166" i="2" s="1"/>
  <c r="AG169" i="2"/>
  <c r="AK169" i="2" s="1"/>
  <c r="AG170" i="2"/>
  <c r="AK170" i="2" s="1"/>
  <c r="AH172" i="2"/>
  <c r="AL172" i="2" s="1"/>
  <c r="AG185" i="2"/>
  <c r="AK185" i="2" s="1"/>
  <c r="AG229" i="2"/>
  <c r="AK229" i="2" s="1"/>
  <c r="AO248" i="2"/>
  <c r="AS248" i="2" s="1"/>
  <c r="AG272" i="2"/>
  <c r="AK272" i="2" s="1"/>
  <c r="AO272" i="2" s="1"/>
  <c r="AS272" i="2" s="1"/>
  <c r="AH288" i="2"/>
  <c r="AL288" i="2" s="1"/>
  <c r="AI320" i="2"/>
  <c r="AM320" i="2" s="1"/>
  <c r="AH334" i="2"/>
  <c r="AL334" i="2" s="1"/>
  <c r="AI344" i="2"/>
  <c r="AM344" i="2" s="1"/>
  <c r="AG361" i="2"/>
  <c r="AK361" i="2" s="1"/>
  <c r="AI377" i="2"/>
  <c r="AM377" i="2" s="1"/>
  <c r="AQ173" i="2"/>
  <c r="AU173" i="2" s="1"/>
  <c r="AO96" i="2"/>
  <c r="AS96" i="2" s="1"/>
  <c r="AG45" i="2"/>
  <c r="AK45" i="2" s="1"/>
  <c r="AG89" i="2"/>
  <c r="AK89" i="2" s="1"/>
  <c r="AG90" i="2"/>
  <c r="AK90" i="2" s="1"/>
  <c r="AH132" i="2"/>
  <c r="AL132" i="2" s="1"/>
  <c r="AG149" i="2"/>
  <c r="AK149" i="2" s="1"/>
  <c r="AI165" i="2"/>
  <c r="AM165" i="2" s="1"/>
  <c r="AH176" i="2"/>
  <c r="AL176" i="2" s="1"/>
  <c r="AG178" i="2"/>
  <c r="AK178" i="2" s="1"/>
  <c r="AH185" i="2"/>
  <c r="AL185" i="2" s="1"/>
  <c r="AQ185" i="2" s="1"/>
  <c r="AU185" i="2" s="1"/>
  <c r="AI232" i="2"/>
  <c r="AM232" i="2" s="1"/>
  <c r="AH234" i="2"/>
  <c r="AL234" i="2" s="1"/>
  <c r="AG240" i="2"/>
  <c r="AK240" i="2" s="1"/>
  <c r="AG253" i="2"/>
  <c r="AK253" i="2" s="1"/>
  <c r="AG260" i="2"/>
  <c r="AK260" i="2" s="1"/>
  <c r="AI272" i="2"/>
  <c r="AM272" i="2" s="1"/>
  <c r="AG300" i="2"/>
  <c r="AK300" i="2" s="1"/>
  <c r="AG316" i="2"/>
  <c r="AK316" i="2" s="1"/>
  <c r="AG330" i="2"/>
  <c r="AK330" i="2" s="1"/>
  <c r="AI334" i="2"/>
  <c r="AM334" i="2" s="1"/>
  <c r="AO338" i="2"/>
  <c r="AS338" i="2" s="1"/>
  <c r="AG21" i="2"/>
  <c r="AK21" i="2" s="1"/>
  <c r="AG29" i="2"/>
  <c r="AK29" i="2" s="1"/>
  <c r="AG37" i="2"/>
  <c r="AK37" i="2" s="1"/>
  <c r="AO37" i="2" s="1"/>
  <c r="AS37" i="2" s="1"/>
  <c r="AG53" i="2"/>
  <c r="AK53" i="2" s="1"/>
  <c r="AI77" i="2"/>
  <c r="AM77" i="2" s="1"/>
  <c r="AH96" i="2"/>
  <c r="AL96" i="2" s="1"/>
  <c r="AG113" i="2"/>
  <c r="AK113" i="2" s="1"/>
  <c r="AH116" i="2"/>
  <c r="AL116" i="2" s="1"/>
  <c r="AI161" i="2"/>
  <c r="AM161" i="2" s="1"/>
  <c r="AH169" i="2"/>
  <c r="AL169" i="2" s="1"/>
  <c r="AH170" i="2"/>
  <c r="AL170" i="2" s="1"/>
  <c r="AI13" i="2"/>
  <c r="AM13" i="2" s="1"/>
  <c r="AH21" i="2"/>
  <c r="AL21" i="2" s="1"/>
  <c r="AH29" i="2"/>
  <c r="AL29" i="2" s="1"/>
  <c r="AH37" i="2"/>
  <c r="AL37" i="2" s="1"/>
  <c r="AH45" i="2"/>
  <c r="AL45" i="2" s="1"/>
  <c r="AH53" i="2"/>
  <c r="AL53" i="2" s="1"/>
  <c r="AI56" i="2"/>
  <c r="AM56" i="2" s="1"/>
  <c r="AG70" i="2"/>
  <c r="AK70" i="2" s="1"/>
  <c r="AQ70" i="2" s="1"/>
  <c r="AU70" i="2" s="1"/>
  <c r="AI72" i="2"/>
  <c r="AM72" i="2" s="1"/>
  <c r="AI81" i="2"/>
  <c r="AM81" i="2" s="1"/>
  <c r="AG86" i="2"/>
  <c r="AK86" i="2" s="1"/>
  <c r="AH88" i="2"/>
  <c r="AL88" i="2" s="1"/>
  <c r="AO88" i="2" s="1"/>
  <c r="AS88" i="2" s="1"/>
  <c r="AH90" i="2"/>
  <c r="AL90" i="2" s="1"/>
  <c r="AI96" i="2"/>
  <c r="AM96" i="2" s="1"/>
  <c r="AG101" i="2"/>
  <c r="AK101" i="2" s="1"/>
  <c r="AH108" i="2"/>
  <c r="AL108" i="2" s="1"/>
  <c r="AQ108" i="2" s="1"/>
  <c r="AU108" i="2" s="1"/>
  <c r="AH136" i="2"/>
  <c r="AL136" i="2" s="1"/>
  <c r="AH149" i="2"/>
  <c r="AL149" i="2" s="1"/>
  <c r="AQ149" i="2" s="1"/>
  <c r="AU149" i="2" s="1"/>
  <c r="AG153" i="2"/>
  <c r="AK153" i="2" s="1"/>
  <c r="AH157" i="2"/>
  <c r="AL157" i="2" s="1"/>
  <c r="AO157" i="2" s="1"/>
  <c r="AS157" i="2" s="1"/>
  <c r="AH164" i="2"/>
  <c r="AL164" i="2" s="1"/>
  <c r="AG174" i="2"/>
  <c r="AK174" i="2" s="1"/>
  <c r="AI176" i="2"/>
  <c r="AM176" i="2" s="1"/>
  <c r="AG181" i="2"/>
  <c r="AK181" i="2" s="1"/>
  <c r="AO181" i="2" s="1"/>
  <c r="AS181" i="2" s="1"/>
  <c r="AH249" i="2"/>
  <c r="AL249" i="2" s="1"/>
  <c r="AH253" i="2"/>
  <c r="AL253" i="2" s="1"/>
  <c r="AI296" i="2"/>
  <c r="AM296" i="2" s="1"/>
  <c r="AI300" i="2"/>
  <c r="AM300" i="2" s="1"/>
  <c r="AO300" i="2" s="1"/>
  <c r="AS300" i="2" s="1"/>
  <c r="AI304" i="2"/>
  <c r="AM304" i="2" s="1"/>
  <c r="AI312" i="2"/>
  <c r="AM312" i="2" s="1"/>
  <c r="AI316" i="2"/>
  <c r="AM316" i="2" s="1"/>
  <c r="AO363" i="2"/>
  <c r="AS363" i="2" s="1"/>
  <c r="AI79" i="1"/>
  <c r="AM79" i="1" s="1"/>
  <c r="AH79" i="1"/>
  <c r="AL79" i="1" s="1"/>
  <c r="AI83" i="1"/>
  <c r="AM83" i="1" s="1"/>
  <c r="AH83" i="1"/>
  <c r="AL83" i="1" s="1"/>
  <c r="AI87" i="1"/>
  <c r="AM87" i="1" s="1"/>
  <c r="AH87" i="1"/>
  <c r="AL87" i="1" s="1"/>
  <c r="AG87" i="1"/>
  <c r="AK87" i="1" s="1"/>
  <c r="AH267" i="1"/>
  <c r="AL267" i="1" s="1"/>
  <c r="AG267" i="1"/>
  <c r="AK267" i="1" s="1"/>
  <c r="AI267" i="1"/>
  <c r="AM267" i="1" s="1"/>
  <c r="AH279" i="1"/>
  <c r="AL279" i="1" s="1"/>
  <c r="AG279" i="1"/>
  <c r="AK279" i="1" s="1"/>
  <c r="AI279" i="1"/>
  <c r="AM279" i="1" s="1"/>
  <c r="AH18" i="1"/>
  <c r="AL18" i="1" s="1"/>
  <c r="AG18" i="1"/>
  <c r="AK18" i="1" s="1"/>
  <c r="AI55" i="1"/>
  <c r="AM55" i="1" s="1"/>
  <c r="AH55" i="1"/>
  <c r="AL55" i="1" s="1"/>
  <c r="AI59" i="1"/>
  <c r="AM59" i="1" s="1"/>
  <c r="AH59" i="1"/>
  <c r="AL59" i="1" s="1"/>
  <c r="AG79" i="1"/>
  <c r="AK79" i="1" s="1"/>
  <c r="AO79" i="1" s="1"/>
  <c r="AS79" i="1" s="1"/>
  <c r="AI112" i="1"/>
  <c r="AM112" i="1" s="1"/>
  <c r="AH112" i="1"/>
  <c r="AL112" i="1" s="1"/>
  <c r="AG112" i="1"/>
  <c r="AK112" i="1" s="1"/>
  <c r="AQ112" i="1" s="1"/>
  <c r="AU112" i="1" s="1"/>
  <c r="AI115" i="1"/>
  <c r="AM115" i="1" s="1"/>
  <c r="AH115" i="1"/>
  <c r="AL115" i="1" s="1"/>
  <c r="AG115" i="1"/>
  <c r="AK115" i="1" s="1"/>
  <c r="AI140" i="1"/>
  <c r="AM140" i="1" s="1"/>
  <c r="AO140" i="1" s="1"/>
  <c r="AS140" i="1" s="1"/>
  <c r="AH140" i="1"/>
  <c r="AL140" i="1" s="1"/>
  <c r="AG140" i="1"/>
  <c r="AK140" i="1" s="1"/>
  <c r="AG150" i="1"/>
  <c r="AK150" i="1" s="1"/>
  <c r="AI150" i="1"/>
  <c r="AM150" i="1" s="1"/>
  <c r="AO150" i="1" s="1"/>
  <c r="AS150" i="1" s="1"/>
  <c r="AH150" i="1"/>
  <c r="AL150" i="1" s="1"/>
  <c r="AG162" i="1"/>
  <c r="AK162" i="1" s="1"/>
  <c r="AI162" i="1"/>
  <c r="AM162" i="1" s="1"/>
  <c r="AH162" i="1"/>
  <c r="AL162" i="1" s="1"/>
  <c r="AQ162" i="1" s="1"/>
  <c r="AU162" i="1" s="1"/>
  <c r="AI197" i="1"/>
  <c r="AM197" i="1" s="1"/>
  <c r="AH197" i="1"/>
  <c r="AL197" i="1" s="1"/>
  <c r="AG197" i="1"/>
  <c r="AK197" i="1" s="1"/>
  <c r="AG238" i="1"/>
  <c r="AK238" i="1" s="1"/>
  <c r="AQ238" i="1" s="1"/>
  <c r="AU238" i="1" s="1"/>
  <c r="AI238" i="1"/>
  <c r="AM238" i="1" s="1"/>
  <c r="AH238" i="1"/>
  <c r="AL238" i="1" s="1"/>
  <c r="AI18" i="1"/>
  <c r="AM18" i="1" s="1"/>
  <c r="AH22" i="1"/>
  <c r="AL22" i="1" s="1"/>
  <c r="AP22" i="1" s="1"/>
  <c r="AT22" i="1" s="1"/>
  <c r="AG22" i="1"/>
  <c r="AK22" i="1" s="1"/>
  <c r="AO30" i="1"/>
  <c r="AS30" i="1" s="1"/>
  <c r="AG55" i="1"/>
  <c r="AK55" i="1" s="1"/>
  <c r="AG59" i="1"/>
  <c r="AK59" i="1" s="1"/>
  <c r="AO59" i="1" s="1"/>
  <c r="AS59" i="1" s="1"/>
  <c r="AI63" i="1"/>
  <c r="AM63" i="1" s="1"/>
  <c r="AH63" i="1"/>
  <c r="AL63" i="1" s="1"/>
  <c r="AI67" i="1"/>
  <c r="AM67" i="1" s="1"/>
  <c r="AH67" i="1"/>
  <c r="AL67" i="1" s="1"/>
  <c r="AG106" i="1"/>
  <c r="AK106" i="1" s="1"/>
  <c r="AI106" i="1"/>
  <c r="AM106" i="1" s="1"/>
  <c r="AH106" i="1"/>
  <c r="AL106" i="1" s="1"/>
  <c r="AG151" i="1"/>
  <c r="AK151" i="1" s="1"/>
  <c r="AQ151" i="1" s="1"/>
  <c r="AU151" i="1" s="1"/>
  <c r="AI151" i="1"/>
  <c r="AM151" i="1" s="1"/>
  <c r="AH151" i="1"/>
  <c r="AL151" i="1" s="1"/>
  <c r="AH201" i="1"/>
  <c r="AL201" i="1" s="1"/>
  <c r="AI201" i="1"/>
  <c r="AM201" i="1" s="1"/>
  <c r="AP201" i="1" s="1"/>
  <c r="AT201" i="1" s="1"/>
  <c r="AG201" i="1"/>
  <c r="AK201" i="1" s="1"/>
  <c r="AH249" i="1"/>
  <c r="AL249" i="1" s="1"/>
  <c r="AG249" i="1"/>
  <c r="AK249" i="1" s="1"/>
  <c r="AI249" i="1"/>
  <c r="AM249" i="1" s="1"/>
  <c r="AG265" i="1"/>
  <c r="AK265" i="1" s="1"/>
  <c r="AI265" i="1"/>
  <c r="AM265" i="1" s="1"/>
  <c r="AH265" i="1"/>
  <c r="AL265" i="1" s="1"/>
  <c r="AP265" i="1" s="1"/>
  <c r="AT265" i="1" s="1"/>
  <c r="AG277" i="1"/>
  <c r="AK277" i="1" s="1"/>
  <c r="AI277" i="1"/>
  <c r="AM277" i="1" s="1"/>
  <c r="AH277" i="1"/>
  <c r="AL277" i="1" s="1"/>
  <c r="AI47" i="1"/>
  <c r="AM47" i="1" s="1"/>
  <c r="AH47" i="1"/>
  <c r="AL47" i="1" s="1"/>
  <c r="AI51" i="1"/>
  <c r="AM51" i="1" s="1"/>
  <c r="AH51" i="1"/>
  <c r="AL51" i="1" s="1"/>
  <c r="AG114" i="1"/>
  <c r="AK114" i="1" s="1"/>
  <c r="AI114" i="1"/>
  <c r="AM114" i="1" s="1"/>
  <c r="AH114" i="1"/>
  <c r="AL114" i="1" s="1"/>
  <c r="AI143" i="1"/>
  <c r="AM143" i="1" s="1"/>
  <c r="AH143" i="1"/>
  <c r="AL143" i="1" s="1"/>
  <c r="AG143" i="1"/>
  <c r="AK143" i="1" s="1"/>
  <c r="AG47" i="1"/>
  <c r="AK47" i="1" s="1"/>
  <c r="AG83" i="1"/>
  <c r="AK83" i="1" s="1"/>
  <c r="AI14" i="1"/>
  <c r="AM14" i="1" s="1"/>
  <c r="AH14" i="1"/>
  <c r="AL14" i="1" s="1"/>
  <c r="AI22" i="1"/>
  <c r="AM22" i="1" s="1"/>
  <c r="AI39" i="1"/>
  <c r="AM39" i="1" s="1"/>
  <c r="AH39" i="1"/>
  <c r="AL39" i="1" s="1"/>
  <c r="AP39" i="1" s="1"/>
  <c r="AT39" i="1" s="1"/>
  <c r="AI43" i="1"/>
  <c r="AM43" i="1" s="1"/>
  <c r="AH43" i="1"/>
  <c r="AL43" i="1" s="1"/>
  <c r="AO62" i="1"/>
  <c r="AS62" i="1" s="1"/>
  <c r="AG63" i="1"/>
  <c r="AK63" i="1" s="1"/>
  <c r="AP63" i="1" s="1"/>
  <c r="AT63" i="1" s="1"/>
  <c r="AG67" i="1"/>
  <c r="AK67" i="1" s="1"/>
  <c r="AI71" i="1"/>
  <c r="AM71" i="1" s="1"/>
  <c r="AH71" i="1"/>
  <c r="AL71" i="1" s="1"/>
  <c r="AI75" i="1"/>
  <c r="AM75" i="1" s="1"/>
  <c r="AH75" i="1"/>
  <c r="AL75" i="1" s="1"/>
  <c r="AI91" i="1"/>
  <c r="AM91" i="1" s="1"/>
  <c r="AH91" i="1"/>
  <c r="AL91" i="1" s="1"/>
  <c r="AG91" i="1"/>
  <c r="AK91" i="1" s="1"/>
  <c r="AO91" i="1" s="1"/>
  <c r="AS91" i="1" s="1"/>
  <c r="AI107" i="1"/>
  <c r="AM107" i="1" s="1"/>
  <c r="AH107" i="1"/>
  <c r="AL107" i="1" s="1"/>
  <c r="AG107" i="1"/>
  <c r="AK107" i="1" s="1"/>
  <c r="AI120" i="1"/>
  <c r="AM120" i="1" s="1"/>
  <c r="AG120" i="1"/>
  <c r="AK120" i="1" s="1"/>
  <c r="AH120" i="1"/>
  <c r="AL120" i="1" s="1"/>
  <c r="AP142" i="1"/>
  <c r="AT142" i="1" s="1"/>
  <c r="AI152" i="1"/>
  <c r="AM152" i="1" s="1"/>
  <c r="AH152" i="1"/>
  <c r="AL152" i="1" s="1"/>
  <c r="AG152" i="1"/>
  <c r="AK152" i="1" s="1"/>
  <c r="AH167" i="1"/>
  <c r="AL167" i="1" s="1"/>
  <c r="AI167" i="1"/>
  <c r="AM167" i="1" s="1"/>
  <c r="AG167" i="1"/>
  <c r="AK167" i="1" s="1"/>
  <c r="AI247" i="1"/>
  <c r="AM247" i="1" s="1"/>
  <c r="AH247" i="1"/>
  <c r="AL247" i="1" s="1"/>
  <c r="AG247" i="1"/>
  <c r="AK247" i="1" s="1"/>
  <c r="AQ136" i="1"/>
  <c r="AU136" i="1" s="1"/>
  <c r="AI160" i="1"/>
  <c r="AM160" i="1" s="1"/>
  <c r="AH160" i="1"/>
  <c r="AL160" i="1" s="1"/>
  <c r="AG166" i="1"/>
  <c r="AK166" i="1" s="1"/>
  <c r="AI166" i="1"/>
  <c r="AM166" i="1" s="1"/>
  <c r="AI180" i="1"/>
  <c r="AM180" i="1" s="1"/>
  <c r="AH180" i="1"/>
  <c r="AL180" i="1" s="1"/>
  <c r="AH190" i="1"/>
  <c r="AL190" i="1" s="1"/>
  <c r="AI190" i="1"/>
  <c r="AM190" i="1" s="1"/>
  <c r="AQ217" i="1"/>
  <c r="AU217" i="1" s="1"/>
  <c r="AI248" i="1"/>
  <c r="AM248" i="1" s="1"/>
  <c r="AG248" i="1"/>
  <c r="AK248" i="1" s="1"/>
  <c r="AH263" i="1"/>
  <c r="AL263" i="1" s="1"/>
  <c r="AG263" i="1"/>
  <c r="AK263" i="1" s="1"/>
  <c r="AP102" i="1"/>
  <c r="AT102" i="1" s="1"/>
  <c r="AG100" i="1"/>
  <c r="AK100" i="1" s="1"/>
  <c r="AH118" i="1"/>
  <c r="AL118" i="1" s="1"/>
  <c r="AP118" i="1" s="1"/>
  <c r="AT118" i="1" s="1"/>
  <c r="AG144" i="1"/>
  <c r="AK144" i="1" s="1"/>
  <c r="AP164" i="1"/>
  <c r="AT164" i="1" s="1"/>
  <c r="AH166" i="1"/>
  <c r="AL166" i="1" s="1"/>
  <c r="AP178" i="1"/>
  <c r="AT178" i="1" s="1"/>
  <c r="AG180" i="1"/>
  <c r="AK180" i="1" s="1"/>
  <c r="AH184" i="1"/>
  <c r="AL184" i="1" s="1"/>
  <c r="AG190" i="1"/>
  <c r="AK190" i="1" s="1"/>
  <c r="AH192" i="1"/>
  <c r="AL192" i="1" s="1"/>
  <c r="AO192" i="1" s="1"/>
  <c r="AS192" i="1" s="1"/>
  <c r="AI206" i="1"/>
  <c r="AM206" i="1" s="1"/>
  <c r="AG206" i="1"/>
  <c r="AK206" i="1" s="1"/>
  <c r="AP206" i="1" s="1"/>
  <c r="AT206" i="1" s="1"/>
  <c r="AO221" i="1"/>
  <c r="AS221" i="1" s="1"/>
  <c r="AI222" i="1"/>
  <c r="AM222" i="1" s="1"/>
  <c r="AH222" i="1"/>
  <c r="AL222" i="1" s="1"/>
  <c r="AG224" i="1"/>
  <c r="AK224" i="1" s="1"/>
  <c r="AI224" i="1"/>
  <c r="AM224" i="1" s="1"/>
  <c r="AG228" i="1"/>
  <c r="AK228" i="1" s="1"/>
  <c r="AI228" i="1"/>
  <c r="AM228" i="1" s="1"/>
  <c r="AG229" i="1"/>
  <c r="AK229" i="1" s="1"/>
  <c r="AQ229" i="1" s="1"/>
  <c r="AU229" i="1" s="1"/>
  <c r="AQ239" i="1"/>
  <c r="AU239" i="1" s="1"/>
  <c r="AG242" i="1"/>
  <c r="AK242" i="1" s="1"/>
  <c r="AH242" i="1"/>
  <c r="AL242" i="1" s="1"/>
  <c r="AH243" i="1"/>
  <c r="AL243" i="1" s="1"/>
  <c r="AP243" i="1" s="1"/>
  <c r="AT243" i="1" s="1"/>
  <c r="AQ244" i="1"/>
  <c r="AU244" i="1" s="1"/>
  <c r="AG245" i="1"/>
  <c r="AK245" i="1" s="1"/>
  <c r="AH248" i="1"/>
  <c r="AL248" i="1" s="1"/>
  <c r="AI263" i="1"/>
  <c r="AM263" i="1" s="1"/>
  <c r="AP126" i="1"/>
  <c r="AT126" i="1" s="1"/>
  <c r="AG98" i="1"/>
  <c r="AK98" i="1" s="1"/>
  <c r="AG104" i="1"/>
  <c r="AK104" i="1" s="1"/>
  <c r="AH110" i="1"/>
  <c r="AL110" i="1" s="1"/>
  <c r="AP110" i="1" s="1"/>
  <c r="AT110" i="1" s="1"/>
  <c r="AG124" i="1"/>
  <c r="AK124" i="1" s="1"/>
  <c r="AG128" i="1"/>
  <c r="AK128" i="1" s="1"/>
  <c r="AH130" i="1"/>
  <c r="AL130" i="1" s="1"/>
  <c r="AG131" i="1"/>
  <c r="AK131" i="1" s="1"/>
  <c r="AH134" i="1"/>
  <c r="AL134" i="1" s="1"/>
  <c r="AG135" i="1"/>
  <c r="AK135" i="1" s="1"/>
  <c r="AP158" i="1"/>
  <c r="AT158" i="1" s="1"/>
  <c r="AG160" i="1"/>
  <c r="AK160" i="1" s="1"/>
  <c r="AG95" i="1"/>
  <c r="AK95" i="1" s="1"/>
  <c r="AG99" i="1"/>
  <c r="AK99" i="1" s="1"/>
  <c r="AH100" i="1"/>
  <c r="AL100" i="1" s="1"/>
  <c r="AH104" i="1"/>
  <c r="AL104" i="1" s="1"/>
  <c r="AG108" i="1"/>
  <c r="AK108" i="1" s="1"/>
  <c r="AP108" i="1" s="1"/>
  <c r="AT108" i="1" s="1"/>
  <c r="AI110" i="1"/>
  <c r="AM110" i="1" s="1"/>
  <c r="AG116" i="1"/>
  <c r="AK116" i="1" s="1"/>
  <c r="AP116" i="1" s="1"/>
  <c r="AT116" i="1" s="1"/>
  <c r="AI118" i="1"/>
  <c r="AM118" i="1" s="1"/>
  <c r="AH124" i="1"/>
  <c r="AL124" i="1" s="1"/>
  <c r="AH128" i="1"/>
  <c r="AL128" i="1" s="1"/>
  <c r="AP128" i="1" s="1"/>
  <c r="AT128" i="1" s="1"/>
  <c r="AI130" i="1"/>
  <c r="AM130" i="1" s="1"/>
  <c r="AI134" i="1"/>
  <c r="AM134" i="1" s="1"/>
  <c r="AH138" i="1"/>
  <c r="AL138" i="1" s="1"/>
  <c r="AH144" i="1"/>
  <c r="AL144" i="1" s="1"/>
  <c r="AP144" i="1" s="1"/>
  <c r="AT144" i="1" s="1"/>
  <c r="AG147" i="1"/>
  <c r="AK147" i="1" s="1"/>
  <c r="AP147" i="1" s="1"/>
  <c r="AT147" i="1" s="1"/>
  <c r="AI148" i="1"/>
  <c r="AM148" i="1" s="1"/>
  <c r="AG148" i="1"/>
  <c r="AK148" i="1" s="1"/>
  <c r="AI156" i="1"/>
  <c r="AM156" i="1" s="1"/>
  <c r="AH156" i="1"/>
  <c r="AL156" i="1" s="1"/>
  <c r="AO156" i="1" s="1"/>
  <c r="AS156" i="1" s="1"/>
  <c r="AG170" i="1"/>
  <c r="AK170" i="1" s="1"/>
  <c r="AH170" i="1"/>
  <c r="AL170" i="1" s="1"/>
  <c r="AH171" i="1"/>
  <c r="AL171" i="1" s="1"/>
  <c r="AG172" i="1"/>
  <c r="AK172" i="1" s="1"/>
  <c r="AP172" i="1" s="1"/>
  <c r="AT172" i="1" s="1"/>
  <c r="AG174" i="1"/>
  <c r="AK174" i="1" s="1"/>
  <c r="AP174" i="1" s="1"/>
  <c r="AT174" i="1" s="1"/>
  <c r="AH174" i="1"/>
  <c r="AL174" i="1" s="1"/>
  <c r="AH175" i="1"/>
  <c r="AL175" i="1" s="1"/>
  <c r="AG176" i="1"/>
  <c r="AK176" i="1" s="1"/>
  <c r="AP176" i="1" s="1"/>
  <c r="AT176" i="1" s="1"/>
  <c r="AI184" i="1"/>
  <c r="AM184" i="1" s="1"/>
  <c r="AI192" i="1"/>
  <c r="AM192" i="1" s="1"/>
  <c r="AI194" i="1"/>
  <c r="AM194" i="1" s="1"/>
  <c r="AG194" i="1"/>
  <c r="AK194" i="1" s="1"/>
  <c r="AO194" i="1" s="1"/>
  <c r="AS194" i="1" s="1"/>
  <c r="AG204" i="1"/>
  <c r="AK204" i="1" s="1"/>
  <c r="AP204" i="1" s="1"/>
  <c r="AT204" i="1" s="1"/>
  <c r="AI204" i="1"/>
  <c r="AM204" i="1" s="1"/>
  <c r="AG205" i="1"/>
  <c r="AK205" i="1" s="1"/>
  <c r="AO205" i="1" s="1"/>
  <c r="AS205" i="1" s="1"/>
  <c r="AH206" i="1"/>
  <c r="AL206" i="1" s="1"/>
  <c r="AG210" i="1"/>
  <c r="AK210" i="1" s="1"/>
  <c r="AH220" i="1"/>
  <c r="AL220" i="1" s="1"/>
  <c r="AP220" i="1" s="1"/>
  <c r="AT220" i="1" s="1"/>
  <c r="AG222" i="1"/>
  <c r="AK222" i="1" s="1"/>
  <c r="AQ225" i="1"/>
  <c r="AU225" i="1" s="1"/>
  <c r="AG226" i="1"/>
  <c r="AK226" i="1" s="1"/>
  <c r="AP226" i="1" s="1"/>
  <c r="AT226" i="1" s="1"/>
  <c r="AH228" i="1"/>
  <c r="AL228" i="1" s="1"/>
  <c r="AI229" i="1"/>
  <c r="AM229" i="1" s="1"/>
  <c r="AQ232" i="1"/>
  <c r="AU232" i="1" s="1"/>
  <c r="AO232" i="1"/>
  <c r="AS232" i="1" s="1"/>
  <c r="AG233" i="1"/>
  <c r="AK233" i="1" s="1"/>
  <c r="AQ233" i="1" s="1"/>
  <c r="AU233" i="1" s="1"/>
  <c r="AI234" i="1"/>
  <c r="AM234" i="1" s="1"/>
  <c r="AG234" i="1"/>
  <c r="AK234" i="1" s="1"/>
  <c r="AP234" i="1" s="1"/>
  <c r="AT234" i="1" s="1"/>
  <c r="AI240" i="1"/>
  <c r="AM240" i="1" s="1"/>
  <c r="AG240" i="1"/>
  <c r="AK240" i="1" s="1"/>
  <c r="AI242" i="1"/>
  <c r="AM242" i="1" s="1"/>
  <c r="AI243" i="1"/>
  <c r="AM243" i="1" s="1"/>
  <c r="AI281" i="1"/>
  <c r="AM281" i="1" s="1"/>
  <c r="AG281" i="1"/>
  <c r="AK281" i="1" s="1"/>
  <c r="AI253" i="1"/>
  <c r="AM253" i="1" s="1"/>
  <c r="AP253" i="1" s="1"/>
  <c r="AT253" i="1" s="1"/>
  <c r="AI275" i="1"/>
  <c r="AM275" i="1" s="1"/>
  <c r="AO275" i="1" s="1"/>
  <c r="AS275" i="1" s="1"/>
  <c r="AH282" i="1"/>
  <c r="AL282" i="1" s="1"/>
  <c r="AL13" i="2"/>
  <c r="AI15" i="2"/>
  <c r="AM15" i="2" s="1"/>
  <c r="AI19" i="2"/>
  <c r="AM19" i="2" s="1"/>
  <c r="AI23" i="2"/>
  <c r="AM23" i="2" s="1"/>
  <c r="AI27" i="2"/>
  <c r="AM27" i="2" s="1"/>
  <c r="AI31" i="2"/>
  <c r="AM31" i="2" s="1"/>
  <c r="AI35" i="2"/>
  <c r="AM35" i="2" s="1"/>
  <c r="AI39" i="2"/>
  <c r="AM39" i="2" s="1"/>
  <c r="AI43" i="2"/>
  <c r="AM43" i="2" s="1"/>
  <c r="AI47" i="2"/>
  <c r="AM47" i="2" s="1"/>
  <c r="AI55" i="2"/>
  <c r="AM55" i="2" s="1"/>
  <c r="AG57" i="2"/>
  <c r="AK57" i="2" s="1"/>
  <c r="AH58" i="2"/>
  <c r="AL58" i="2" s="1"/>
  <c r="AG61" i="2"/>
  <c r="AK61" i="2" s="1"/>
  <c r="AH84" i="2"/>
  <c r="AL84" i="2" s="1"/>
  <c r="AG93" i="2"/>
  <c r="AK93" i="2" s="1"/>
  <c r="AG148" i="2"/>
  <c r="AK148" i="2" s="1"/>
  <c r="AH148" i="2"/>
  <c r="AL148" i="2" s="1"/>
  <c r="AI158" i="2"/>
  <c r="AM158" i="2" s="1"/>
  <c r="AO158" i="2" s="1"/>
  <c r="AS158" i="2" s="1"/>
  <c r="AG158" i="2"/>
  <c r="AK158" i="2" s="1"/>
  <c r="AI268" i="2"/>
  <c r="AM268" i="2" s="1"/>
  <c r="AH268" i="2"/>
  <c r="AL268" i="2" s="1"/>
  <c r="AH270" i="2"/>
  <c r="AL270" i="2" s="1"/>
  <c r="AG270" i="2"/>
  <c r="AK270" i="2" s="1"/>
  <c r="AI270" i="2"/>
  <c r="AM270" i="2" s="1"/>
  <c r="AG284" i="2"/>
  <c r="AK284" i="2" s="1"/>
  <c r="AI284" i="2"/>
  <c r="AM284" i="2" s="1"/>
  <c r="AH326" i="2"/>
  <c r="AL326" i="2" s="1"/>
  <c r="AI326" i="2"/>
  <c r="AM326" i="2" s="1"/>
  <c r="AP326" i="2" s="1"/>
  <c r="AT326" i="2" s="1"/>
  <c r="AG326" i="2"/>
  <c r="AK326" i="2" s="1"/>
  <c r="AG13" i="2"/>
  <c r="AH57" i="2"/>
  <c r="AL57" i="2" s="1"/>
  <c r="AH61" i="2"/>
  <c r="AL61" i="2" s="1"/>
  <c r="AQ61" i="2" s="1"/>
  <c r="AU61" i="2" s="1"/>
  <c r="AH65" i="2"/>
  <c r="AL65" i="2" s="1"/>
  <c r="AG73" i="2"/>
  <c r="AK73" i="2" s="1"/>
  <c r="AH74" i="2"/>
  <c r="AL74" i="2" s="1"/>
  <c r="AG77" i="2"/>
  <c r="AK77" i="2" s="1"/>
  <c r="AQ77" i="2" s="1"/>
  <c r="AU77" i="2" s="1"/>
  <c r="AG81" i="2"/>
  <c r="AK81" i="2" s="1"/>
  <c r="AQ81" i="2" s="1"/>
  <c r="AU81" i="2" s="1"/>
  <c r="AI84" i="2"/>
  <c r="AM84" i="2" s="1"/>
  <c r="AH92" i="2"/>
  <c r="AL92" i="2" s="1"/>
  <c r="AH93" i="2"/>
  <c r="AL93" i="2" s="1"/>
  <c r="AG94" i="2"/>
  <c r="AK94" i="2" s="1"/>
  <c r="AG105" i="2"/>
  <c r="AK105" i="2" s="1"/>
  <c r="AG106" i="2"/>
  <c r="AK106" i="2" s="1"/>
  <c r="AG109" i="2"/>
  <c r="AK109" i="2" s="1"/>
  <c r="AG110" i="2"/>
  <c r="AK110" i="2" s="1"/>
  <c r="AH113" i="2"/>
  <c r="AL113" i="2" s="1"/>
  <c r="AQ113" i="2" s="1"/>
  <c r="AU113" i="2" s="1"/>
  <c r="AG117" i="2"/>
  <c r="AK117" i="2" s="1"/>
  <c r="AI122" i="2"/>
  <c r="AM122" i="2" s="1"/>
  <c r="AO122" i="2" s="1"/>
  <c r="AS122" i="2" s="1"/>
  <c r="AH122" i="2"/>
  <c r="AL122" i="2" s="1"/>
  <c r="AG124" i="2"/>
  <c r="AK124" i="2" s="1"/>
  <c r="AH124" i="2"/>
  <c r="AL124" i="2" s="1"/>
  <c r="AH125" i="2"/>
  <c r="AL125" i="2" s="1"/>
  <c r="AG129" i="2"/>
  <c r="AK129" i="2" s="1"/>
  <c r="AQ129" i="2" s="1"/>
  <c r="AU129" i="2" s="1"/>
  <c r="AH133" i="2"/>
  <c r="AL133" i="2" s="1"/>
  <c r="AG134" i="2"/>
  <c r="AK134" i="2" s="1"/>
  <c r="AI136" i="2"/>
  <c r="AM136" i="2" s="1"/>
  <c r="AO136" i="2" s="1"/>
  <c r="AS136" i="2" s="1"/>
  <c r="AG142" i="2"/>
  <c r="AK142" i="2" s="1"/>
  <c r="AG152" i="2"/>
  <c r="AK152" i="2" s="1"/>
  <c r="AH152" i="2"/>
  <c r="AL152" i="2" s="1"/>
  <c r="AI153" i="2"/>
  <c r="AM153" i="2" s="1"/>
  <c r="AP153" i="2" s="1"/>
  <c r="AT153" i="2" s="1"/>
  <c r="AH158" i="2"/>
  <c r="AL158" i="2" s="1"/>
  <c r="AO165" i="2"/>
  <c r="AS165" i="2" s="1"/>
  <c r="AH168" i="2"/>
  <c r="AL168" i="2" s="1"/>
  <c r="AI172" i="2"/>
  <c r="AM172" i="2" s="1"/>
  <c r="AG177" i="2"/>
  <c r="AK177" i="2" s="1"/>
  <c r="AH178" i="2"/>
  <c r="AL178" i="2" s="1"/>
  <c r="AP178" i="2" s="1"/>
  <c r="AT178" i="2" s="1"/>
  <c r="AG188" i="2"/>
  <c r="AK188" i="2" s="1"/>
  <c r="AI188" i="2"/>
  <c r="AM188" i="2" s="1"/>
  <c r="AO188" i="2" s="1"/>
  <c r="AS188" i="2" s="1"/>
  <c r="AQ209" i="2"/>
  <c r="AU209" i="2" s="1"/>
  <c r="AI213" i="2"/>
  <c r="AM213" i="2" s="1"/>
  <c r="AO213" i="2" s="1"/>
  <c r="AS213" i="2" s="1"/>
  <c r="AG213" i="2"/>
  <c r="AK213" i="2" s="1"/>
  <c r="AI221" i="2"/>
  <c r="AM221" i="2" s="1"/>
  <c r="AO221" i="2" s="1"/>
  <c r="AS221" i="2" s="1"/>
  <c r="AH221" i="2"/>
  <c r="AL221" i="2" s="1"/>
  <c r="AH229" i="2"/>
  <c r="AL229" i="2" s="1"/>
  <c r="AO229" i="2" s="1"/>
  <c r="AS229" i="2" s="1"/>
  <c r="AG236" i="2"/>
  <c r="AK236" i="2" s="1"/>
  <c r="AI236" i="2"/>
  <c r="AM236" i="2" s="1"/>
  <c r="AG243" i="2"/>
  <c r="AK243" i="2" s="1"/>
  <c r="AH243" i="2"/>
  <c r="AL243" i="2" s="1"/>
  <c r="AG247" i="2"/>
  <c r="AK247" i="2" s="1"/>
  <c r="AI247" i="2"/>
  <c r="AM247" i="2" s="1"/>
  <c r="AG251" i="2"/>
  <c r="AK251" i="2" s="1"/>
  <c r="AH251" i="2"/>
  <c r="AL251" i="2" s="1"/>
  <c r="AP251" i="2" s="1"/>
  <c r="AT251" i="2" s="1"/>
  <c r="AO256" i="2"/>
  <c r="AS256" i="2" s="1"/>
  <c r="AG268" i="2"/>
  <c r="AK268" i="2" s="1"/>
  <c r="AP268" i="2" s="1"/>
  <c r="AT268" i="2" s="1"/>
  <c r="AI280" i="2"/>
  <c r="AM280" i="2" s="1"/>
  <c r="AH280" i="2"/>
  <c r="AL280" i="2" s="1"/>
  <c r="AH284" i="2"/>
  <c r="AL284" i="2" s="1"/>
  <c r="AH348" i="2"/>
  <c r="AL348" i="2" s="1"/>
  <c r="AI348" i="2"/>
  <c r="AM348" i="2" s="1"/>
  <c r="AI51" i="2"/>
  <c r="AM51" i="2" s="1"/>
  <c r="AG65" i="2"/>
  <c r="AK65" i="2" s="1"/>
  <c r="AI92" i="2"/>
  <c r="AM92" i="2" s="1"/>
  <c r="AH94" i="2"/>
  <c r="AL94" i="2" s="1"/>
  <c r="AH105" i="2"/>
  <c r="AL105" i="2" s="1"/>
  <c r="AH106" i="2"/>
  <c r="AL106" i="2" s="1"/>
  <c r="AH109" i="2"/>
  <c r="AL109" i="2" s="1"/>
  <c r="AH110" i="2"/>
  <c r="AL110" i="2" s="1"/>
  <c r="AH117" i="2"/>
  <c r="AL117" i="2" s="1"/>
  <c r="AQ117" i="2" s="1"/>
  <c r="AU117" i="2" s="1"/>
  <c r="AI125" i="2"/>
  <c r="AM125" i="2" s="1"/>
  <c r="AI129" i="2"/>
  <c r="AM129" i="2" s="1"/>
  <c r="AP129" i="2" s="1"/>
  <c r="AT129" i="2" s="1"/>
  <c r="AI133" i="2"/>
  <c r="AM133" i="2" s="1"/>
  <c r="AH142" i="2"/>
  <c r="AL142" i="2" s="1"/>
  <c r="AQ142" i="2" s="1"/>
  <c r="AU142" i="2" s="1"/>
  <c r="AI150" i="2"/>
  <c r="AM150" i="2" s="1"/>
  <c r="AG150" i="2"/>
  <c r="AK150" i="2" s="1"/>
  <c r="AI154" i="2"/>
  <c r="AM154" i="2" s="1"/>
  <c r="AH154" i="2"/>
  <c r="AL154" i="2" s="1"/>
  <c r="AP154" i="2" s="1"/>
  <c r="AT154" i="2" s="1"/>
  <c r="AG156" i="2"/>
  <c r="AK156" i="2" s="1"/>
  <c r="AH156" i="2"/>
  <c r="AL156" i="2" s="1"/>
  <c r="AP156" i="2" s="1"/>
  <c r="AT156" i="2" s="1"/>
  <c r="AI168" i="2"/>
  <c r="AM168" i="2" s="1"/>
  <c r="AQ168" i="2" s="1"/>
  <c r="AU168" i="2" s="1"/>
  <c r="AP176" i="2"/>
  <c r="AT176" i="2" s="1"/>
  <c r="AH177" i="2"/>
  <c r="AL177" i="2" s="1"/>
  <c r="AQ177" i="2" s="1"/>
  <c r="AU177" i="2" s="1"/>
  <c r="AG205" i="2"/>
  <c r="AK205" i="2" s="1"/>
  <c r="AI205" i="2"/>
  <c r="AM205" i="2" s="1"/>
  <c r="AI237" i="2"/>
  <c r="AM237" i="2" s="1"/>
  <c r="AH237" i="2"/>
  <c r="AL237" i="2" s="1"/>
  <c r="AI244" i="2"/>
  <c r="AM244" i="2" s="1"/>
  <c r="AG244" i="2"/>
  <c r="AK244" i="2" s="1"/>
  <c r="AG264" i="2"/>
  <c r="AK264" i="2" s="1"/>
  <c r="AI264" i="2"/>
  <c r="AM264" i="2" s="1"/>
  <c r="AH266" i="2"/>
  <c r="AL266" i="2" s="1"/>
  <c r="AG266" i="2"/>
  <c r="AK266" i="2" s="1"/>
  <c r="AG280" i="2"/>
  <c r="AK280" i="2" s="1"/>
  <c r="AG288" i="2"/>
  <c r="AK288" i="2" s="1"/>
  <c r="AP288" i="2" s="1"/>
  <c r="AT288" i="2" s="1"/>
  <c r="AP120" i="2"/>
  <c r="AT120" i="2" s="1"/>
  <c r="AI126" i="2"/>
  <c r="AM126" i="2" s="1"/>
  <c r="AG126" i="2"/>
  <c r="AK126" i="2" s="1"/>
  <c r="AP140" i="2"/>
  <c r="AT140" i="2" s="1"/>
  <c r="AI189" i="2"/>
  <c r="AM189" i="2" s="1"/>
  <c r="AQ189" i="2" s="1"/>
  <c r="AU189" i="2" s="1"/>
  <c r="AG189" i="2"/>
  <c r="AK189" i="2" s="1"/>
  <c r="AI197" i="2"/>
  <c r="AM197" i="2" s="1"/>
  <c r="AH197" i="2"/>
  <c r="AL197" i="2" s="1"/>
  <c r="AO197" i="2" s="1"/>
  <c r="AS197" i="2" s="1"/>
  <c r="AH217" i="2"/>
  <c r="AL217" i="2" s="1"/>
  <c r="AQ217" i="2" s="1"/>
  <c r="AU217" i="2" s="1"/>
  <c r="AI217" i="2"/>
  <c r="AM217" i="2" s="1"/>
  <c r="AG233" i="2"/>
  <c r="AK233" i="2" s="1"/>
  <c r="AI233" i="2"/>
  <c r="AM233" i="2" s="1"/>
  <c r="AQ233" i="2" s="1"/>
  <c r="AU233" i="2" s="1"/>
  <c r="AI252" i="2"/>
  <c r="AM252" i="2" s="1"/>
  <c r="AP252" i="2" s="1"/>
  <c r="AT252" i="2" s="1"/>
  <c r="AH252" i="2"/>
  <c r="AL252" i="2" s="1"/>
  <c r="AG308" i="2"/>
  <c r="AK308" i="2" s="1"/>
  <c r="AQ308" i="2" s="1"/>
  <c r="AU308" i="2" s="1"/>
  <c r="AI308" i="2"/>
  <c r="AM308" i="2" s="1"/>
  <c r="AH308" i="2"/>
  <c r="AL308" i="2" s="1"/>
  <c r="AI318" i="2"/>
  <c r="AM318" i="2" s="1"/>
  <c r="AH318" i="2"/>
  <c r="AL318" i="2" s="1"/>
  <c r="AO318" i="2" s="1"/>
  <c r="AS318" i="2" s="1"/>
  <c r="AG318" i="2"/>
  <c r="AK318" i="2" s="1"/>
  <c r="AI346" i="2"/>
  <c r="AM346" i="2" s="1"/>
  <c r="AG346" i="2"/>
  <c r="AK346" i="2" s="1"/>
  <c r="AH346" i="2"/>
  <c r="AL346" i="2" s="1"/>
  <c r="AP346" i="2" s="1"/>
  <c r="AT346" i="2" s="1"/>
  <c r="AG379" i="2"/>
  <c r="AK379" i="2" s="1"/>
  <c r="AI379" i="2"/>
  <c r="AM379" i="2" s="1"/>
  <c r="AH379" i="2"/>
  <c r="AL379" i="2" s="1"/>
  <c r="AH369" i="2"/>
  <c r="AL369" i="2" s="1"/>
  <c r="AI369" i="2"/>
  <c r="AM369" i="2" s="1"/>
  <c r="AG380" i="2"/>
  <c r="AK380" i="2" s="1"/>
  <c r="AH380" i="2"/>
  <c r="AL380" i="2" s="1"/>
  <c r="AQ380" i="2" s="1"/>
  <c r="AU380" i="2" s="1"/>
  <c r="AQ330" i="2"/>
  <c r="AU330" i="2" s="1"/>
  <c r="AI342" i="2"/>
  <c r="AM342" i="2" s="1"/>
  <c r="AG342" i="2"/>
  <c r="AK342" i="2" s="1"/>
  <c r="AI245" i="2"/>
  <c r="AM245" i="2" s="1"/>
  <c r="AG245" i="2"/>
  <c r="AK245" i="2" s="1"/>
  <c r="AH286" i="2"/>
  <c r="AL286" i="2" s="1"/>
  <c r="AP286" i="2" s="1"/>
  <c r="AT286" i="2" s="1"/>
  <c r="AI286" i="2"/>
  <c r="AM286" i="2" s="1"/>
  <c r="AH294" i="2"/>
  <c r="AL294" i="2" s="1"/>
  <c r="AG294" i="2"/>
  <c r="AK294" i="2" s="1"/>
  <c r="AH296" i="2"/>
  <c r="AL296" i="2" s="1"/>
  <c r="AO296" i="2" s="1"/>
  <c r="AS296" i="2" s="1"/>
  <c r="AH304" i="2"/>
  <c r="AL304" i="2" s="1"/>
  <c r="AO304" i="2" s="1"/>
  <c r="AS304" i="2" s="1"/>
  <c r="AH312" i="2"/>
  <c r="AL312" i="2" s="1"/>
  <c r="AO312" i="2" s="1"/>
  <c r="AS312" i="2" s="1"/>
  <c r="AP316" i="2"/>
  <c r="AT316" i="2" s="1"/>
  <c r="AG322" i="2"/>
  <c r="AK322" i="2" s="1"/>
  <c r="AH324" i="2"/>
  <c r="AL324" i="2" s="1"/>
  <c r="AG324" i="2"/>
  <c r="AK324" i="2" s="1"/>
  <c r="AO324" i="2" s="1"/>
  <c r="AS324" i="2" s="1"/>
  <c r="AO330" i="2"/>
  <c r="AS330" i="2" s="1"/>
  <c r="AH342" i="2"/>
  <c r="AL342" i="2" s="1"/>
  <c r="AH352" i="2"/>
  <c r="AL352" i="2" s="1"/>
  <c r="AI352" i="2"/>
  <c r="AM352" i="2" s="1"/>
  <c r="AI355" i="2"/>
  <c r="AM355" i="2" s="1"/>
  <c r="AQ355" i="2" s="1"/>
  <c r="AU355" i="2" s="1"/>
  <c r="AG355" i="2"/>
  <c r="AK355" i="2" s="1"/>
  <c r="AO355" i="2" s="1"/>
  <c r="AS355" i="2" s="1"/>
  <c r="AG375" i="2"/>
  <c r="AK375" i="2" s="1"/>
  <c r="AI375" i="2"/>
  <c r="AM375" i="2" s="1"/>
  <c r="AQ375" i="2" s="1"/>
  <c r="AU375" i="2" s="1"/>
  <c r="AH375" i="2"/>
  <c r="AL375" i="2" s="1"/>
  <c r="AO375" i="2" s="1"/>
  <c r="AS375" i="2" s="1"/>
  <c r="AP357" i="2"/>
  <c r="AT357" i="2" s="1"/>
  <c r="AI361" i="2"/>
  <c r="AM361" i="2" s="1"/>
  <c r="AO367" i="2"/>
  <c r="AS367" i="2" s="1"/>
  <c r="AQ371" i="2"/>
  <c r="AU371" i="2" s="1"/>
  <c r="AQ34" i="1"/>
  <c r="AU34" i="1" s="1"/>
  <c r="AO34" i="1"/>
  <c r="AS34" i="1" s="1"/>
  <c r="AQ26" i="1"/>
  <c r="AU26" i="1" s="1"/>
  <c r="AO26" i="1"/>
  <c r="AS26" i="1" s="1"/>
  <c r="AM13" i="1"/>
  <c r="AQ18" i="1"/>
  <c r="AU18" i="1" s="1"/>
  <c r="AO18" i="1"/>
  <c r="AS18" i="1" s="1"/>
  <c r="AG21" i="1"/>
  <c r="AK21" i="1" s="1"/>
  <c r="AH21" i="1"/>
  <c r="AL21" i="1" s="1"/>
  <c r="AI23" i="1"/>
  <c r="AM23" i="1" s="1"/>
  <c r="AG23" i="1"/>
  <c r="AK23" i="1" s="1"/>
  <c r="AH37" i="1"/>
  <c r="AL37" i="1" s="1"/>
  <c r="AG37" i="1"/>
  <c r="AK37" i="1" s="1"/>
  <c r="AI37" i="1"/>
  <c r="AM37" i="1" s="1"/>
  <c r="AH69" i="1"/>
  <c r="AL69" i="1" s="1"/>
  <c r="AG69" i="1"/>
  <c r="AK69" i="1" s="1"/>
  <c r="AI69" i="1"/>
  <c r="AM69" i="1" s="1"/>
  <c r="AO83" i="1"/>
  <c r="AS83" i="1" s="1"/>
  <c r="AP123" i="1"/>
  <c r="AT123" i="1" s="1"/>
  <c r="AQ123" i="1"/>
  <c r="AU123" i="1" s="1"/>
  <c r="AO123" i="1"/>
  <c r="AS123" i="1" s="1"/>
  <c r="AO132" i="1"/>
  <c r="AS132" i="1" s="1"/>
  <c r="AQ132" i="1"/>
  <c r="AU132" i="1" s="1"/>
  <c r="AP132" i="1"/>
  <c r="AT132" i="1" s="1"/>
  <c r="AQ14" i="1"/>
  <c r="AU14" i="1" s="1"/>
  <c r="AH16" i="1"/>
  <c r="AL16" i="1" s="1"/>
  <c r="AG16" i="1"/>
  <c r="AK16" i="1" s="1"/>
  <c r="AI21" i="1"/>
  <c r="AM21" i="1" s="1"/>
  <c r="AQ22" i="1"/>
  <c r="AU22" i="1" s="1"/>
  <c r="AH23" i="1"/>
  <c r="AL23" i="1" s="1"/>
  <c r="AH24" i="1"/>
  <c r="AL24" i="1" s="1"/>
  <c r="AG24" i="1"/>
  <c r="AK24" i="1" s="1"/>
  <c r="AQ30" i="1"/>
  <c r="AU30" i="1" s="1"/>
  <c r="AH32" i="1"/>
  <c r="AL32" i="1" s="1"/>
  <c r="AG32" i="1"/>
  <c r="AK32" i="1" s="1"/>
  <c r="AQ38" i="1"/>
  <c r="AU38" i="1" s="1"/>
  <c r="AP38" i="1"/>
  <c r="AT38" i="1" s="1"/>
  <c r="AI48" i="1"/>
  <c r="AM48" i="1" s="1"/>
  <c r="AH48" i="1"/>
  <c r="AL48" i="1" s="1"/>
  <c r="AG48" i="1"/>
  <c r="AK48" i="1" s="1"/>
  <c r="AQ54" i="1"/>
  <c r="AU54" i="1" s="1"/>
  <c r="AP54" i="1"/>
  <c r="AT54" i="1" s="1"/>
  <c r="AI64" i="1"/>
  <c r="AM64" i="1" s="1"/>
  <c r="AH64" i="1"/>
  <c r="AL64" i="1" s="1"/>
  <c r="AG64" i="1"/>
  <c r="AK64" i="1" s="1"/>
  <c r="AQ70" i="1"/>
  <c r="AU70" i="1" s="1"/>
  <c r="AP70" i="1"/>
  <c r="AT70" i="1" s="1"/>
  <c r="AP79" i="1"/>
  <c r="AT79" i="1" s="1"/>
  <c r="AI80" i="1"/>
  <c r="AM80" i="1" s="1"/>
  <c r="AH80" i="1"/>
  <c r="AL80" i="1" s="1"/>
  <c r="AG80" i="1"/>
  <c r="AK80" i="1" s="1"/>
  <c r="AI88" i="1"/>
  <c r="AM88" i="1" s="1"/>
  <c r="AH88" i="1"/>
  <c r="AL88" i="1" s="1"/>
  <c r="AG88" i="1"/>
  <c r="AK88" i="1" s="1"/>
  <c r="AG13" i="1"/>
  <c r="AK13" i="1" s="1"/>
  <c r="AH13" i="1"/>
  <c r="AL13" i="1" s="1"/>
  <c r="AI15" i="1"/>
  <c r="AM15" i="1" s="1"/>
  <c r="AG15" i="1"/>
  <c r="AK15" i="1" s="1"/>
  <c r="AG29" i="1"/>
  <c r="AK29" i="1" s="1"/>
  <c r="AH29" i="1"/>
  <c r="AL29" i="1" s="1"/>
  <c r="AI31" i="1"/>
  <c r="AM31" i="1" s="1"/>
  <c r="AG31" i="1"/>
  <c r="AK31" i="1" s="1"/>
  <c r="AH53" i="1"/>
  <c r="AL53" i="1" s="1"/>
  <c r="AG53" i="1"/>
  <c r="AK53" i="1" s="1"/>
  <c r="AI53" i="1"/>
  <c r="AM53" i="1" s="1"/>
  <c r="AG17" i="1"/>
  <c r="AK17" i="1" s="1"/>
  <c r="AH17" i="1"/>
  <c r="AL17" i="1" s="1"/>
  <c r="AI19" i="1"/>
  <c r="AM19" i="1" s="1"/>
  <c r="AG19" i="1"/>
  <c r="AK19" i="1" s="1"/>
  <c r="AG25" i="1"/>
  <c r="AK25" i="1" s="1"/>
  <c r="AH25" i="1"/>
  <c r="AL25" i="1" s="1"/>
  <c r="AI27" i="1"/>
  <c r="AM27" i="1" s="1"/>
  <c r="AG27" i="1"/>
  <c r="AK27" i="1" s="1"/>
  <c r="AG33" i="1"/>
  <c r="AK33" i="1" s="1"/>
  <c r="AH33" i="1"/>
  <c r="AL33" i="1" s="1"/>
  <c r="AI35" i="1"/>
  <c r="AM35" i="1" s="1"/>
  <c r="AG35" i="1"/>
  <c r="AK35" i="1" s="1"/>
  <c r="AH45" i="1"/>
  <c r="AL45" i="1" s="1"/>
  <c r="AG45" i="1"/>
  <c r="AK45" i="1" s="1"/>
  <c r="AI45" i="1"/>
  <c r="AM45" i="1" s="1"/>
  <c r="AH61" i="1"/>
  <c r="AL61" i="1" s="1"/>
  <c r="AG61" i="1"/>
  <c r="AK61" i="1" s="1"/>
  <c r="AI61" i="1"/>
  <c r="AM61" i="1" s="1"/>
  <c r="AH77" i="1"/>
  <c r="AL77" i="1" s="1"/>
  <c r="AG77" i="1"/>
  <c r="AK77" i="1" s="1"/>
  <c r="AI77" i="1"/>
  <c r="AM77" i="1" s="1"/>
  <c r="AP87" i="1"/>
  <c r="AT87" i="1" s="1"/>
  <c r="AO87" i="1"/>
  <c r="AS87" i="1" s="1"/>
  <c r="AQ87" i="1"/>
  <c r="AU87" i="1" s="1"/>
  <c r="AQ94" i="1"/>
  <c r="AU94" i="1" s="1"/>
  <c r="AP94" i="1"/>
  <c r="AT94" i="1" s="1"/>
  <c r="AO94" i="1"/>
  <c r="AS94" i="1" s="1"/>
  <c r="AH125" i="1"/>
  <c r="AL125" i="1" s="1"/>
  <c r="AI125" i="1"/>
  <c r="AM125" i="1" s="1"/>
  <c r="AG125" i="1"/>
  <c r="AK125" i="1" s="1"/>
  <c r="AI17" i="1"/>
  <c r="AM17" i="1" s="1"/>
  <c r="AH19" i="1"/>
  <c r="AL19" i="1" s="1"/>
  <c r="AH20" i="1"/>
  <c r="AL20" i="1" s="1"/>
  <c r="AG20" i="1"/>
  <c r="AK20" i="1" s="1"/>
  <c r="AI25" i="1"/>
  <c r="AM25" i="1" s="1"/>
  <c r="AH27" i="1"/>
  <c r="AL27" i="1" s="1"/>
  <c r="AH28" i="1"/>
  <c r="AL28" i="1" s="1"/>
  <c r="AG28" i="1"/>
  <c r="AK28" i="1" s="1"/>
  <c r="AI33" i="1"/>
  <c r="AM33" i="1" s="1"/>
  <c r="AH35" i="1"/>
  <c r="AL35" i="1" s="1"/>
  <c r="AH36" i="1"/>
  <c r="AL36" i="1" s="1"/>
  <c r="AG36" i="1"/>
  <c r="AK36" i="1" s="1"/>
  <c r="AI40" i="1"/>
  <c r="AM40" i="1" s="1"/>
  <c r="AH40" i="1"/>
  <c r="AL40" i="1" s="1"/>
  <c r="AG40" i="1"/>
  <c r="AK40" i="1" s="1"/>
  <c r="AQ46" i="1"/>
  <c r="AU46" i="1" s="1"/>
  <c r="AP46" i="1"/>
  <c r="AT46" i="1" s="1"/>
  <c r="AI56" i="1"/>
  <c r="AM56" i="1" s="1"/>
  <c r="AH56" i="1"/>
  <c r="AL56" i="1" s="1"/>
  <c r="AG56" i="1"/>
  <c r="AK56" i="1" s="1"/>
  <c r="AQ62" i="1"/>
  <c r="AU62" i="1" s="1"/>
  <c r="AP62" i="1"/>
  <c r="AT62" i="1" s="1"/>
  <c r="AP71" i="1"/>
  <c r="AT71" i="1" s="1"/>
  <c r="AO71" i="1"/>
  <c r="AS71" i="1" s="1"/>
  <c r="AI72" i="1"/>
  <c r="AM72" i="1" s="1"/>
  <c r="AH72" i="1"/>
  <c r="AL72" i="1" s="1"/>
  <c r="AG72" i="1"/>
  <c r="AK72" i="1" s="1"/>
  <c r="AQ78" i="1"/>
  <c r="AU78" i="1" s="1"/>
  <c r="AP78" i="1"/>
  <c r="AT78" i="1" s="1"/>
  <c r="AP95" i="1"/>
  <c r="AT95" i="1" s="1"/>
  <c r="AO95" i="1"/>
  <c r="AS95" i="1" s="1"/>
  <c r="AQ95" i="1"/>
  <c r="AU95" i="1" s="1"/>
  <c r="AO100" i="1"/>
  <c r="AS100" i="1" s="1"/>
  <c r="AP155" i="1"/>
  <c r="AT155" i="1" s="1"/>
  <c r="AQ155" i="1"/>
  <c r="AU155" i="1" s="1"/>
  <c r="AO155" i="1"/>
  <c r="AS155" i="1" s="1"/>
  <c r="AH157" i="1"/>
  <c r="AL157" i="1" s="1"/>
  <c r="AI157" i="1"/>
  <c r="AM157" i="1" s="1"/>
  <c r="AG157" i="1"/>
  <c r="AK157" i="1" s="1"/>
  <c r="AQ271" i="1"/>
  <c r="AU271" i="1" s="1"/>
  <c r="AP271" i="1"/>
  <c r="AT271" i="1" s="1"/>
  <c r="AO271" i="1"/>
  <c r="AS271" i="1" s="1"/>
  <c r="AP18" i="1"/>
  <c r="AT18" i="1" s="1"/>
  <c r="AP26" i="1"/>
  <c r="AT26" i="1" s="1"/>
  <c r="AP30" i="1"/>
  <c r="AT30" i="1" s="1"/>
  <c r="AP34" i="1"/>
  <c r="AT34" i="1" s="1"/>
  <c r="AI44" i="1"/>
  <c r="AM44" i="1" s="1"/>
  <c r="AH44" i="1"/>
  <c r="AL44" i="1" s="1"/>
  <c r="AH49" i="1"/>
  <c r="AL49" i="1" s="1"/>
  <c r="AG49" i="1"/>
  <c r="AK49" i="1" s="1"/>
  <c r="AQ50" i="1"/>
  <c r="AU50" i="1" s="1"/>
  <c r="AP50" i="1"/>
  <c r="AT50" i="1" s="1"/>
  <c r="AO50" i="1"/>
  <c r="AS50" i="1" s="1"/>
  <c r="AP51" i="1"/>
  <c r="AT51" i="1" s="1"/>
  <c r="AO51" i="1"/>
  <c r="AS51" i="1" s="1"/>
  <c r="AQ51" i="1"/>
  <c r="AU51" i="1" s="1"/>
  <c r="AI60" i="1"/>
  <c r="AM60" i="1" s="1"/>
  <c r="AH60" i="1"/>
  <c r="AL60" i="1" s="1"/>
  <c r="AQ60" i="1" s="1"/>
  <c r="AU60" i="1" s="1"/>
  <c r="AH65" i="1"/>
  <c r="AL65" i="1" s="1"/>
  <c r="AG65" i="1"/>
  <c r="AK65" i="1" s="1"/>
  <c r="AQ66" i="1"/>
  <c r="AU66" i="1" s="1"/>
  <c r="AP66" i="1"/>
  <c r="AT66" i="1" s="1"/>
  <c r="AO66" i="1"/>
  <c r="AS66" i="1" s="1"/>
  <c r="AQ67" i="1"/>
  <c r="AU67" i="1" s="1"/>
  <c r="AI76" i="1"/>
  <c r="AM76" i="1" s="1"/>
  <c r="AH76" i="1"/>
  <c r="AL76" i="1" s="1"/>
  <c r="AQ76" i="1" s="1"/>
  <c r="AU76" i="1" s="1"/>
  <c r="AH81" i="1"/>
  <c r="AL81" i="1" s="1"/>
  <c r="AG81" i="1"/>
  <c r="AK81" i="1" s="1"/>
  <c r="AQ82" i="1"/>
  <c r="AU82" i="1" s="1"/>
  <c r="AP82" i="1"/>
  <c r="AT82" i="1" s="1"/>
  <c r="AO82" i="1"/>
  <c r="AS82" i="1" s="1"/>
  <c r="AQ86" i="1"/>
  <c r="AU86" i="1" s="1"/>
  <c r="AP86" i="1"/>
  <c r="AT86" i="1" s="1"/>
  <c r="AO86" i="1"/>
  <c r="AS86" i="1" s="1"/>
  <c r="AP115" i="1"/>
  <c r="AT115" i="1" s="1"/>
  <c r="AQ115" i="1"/>
  <c r="AU115" i="1" s="1"/>
  <c r="AO115" i="1"/>
  <c r="AS115" i="1" s="1"/>
  <c r="AH117" i="1"/>
  <c r="AL117" i="1" s="1"/>
  <c r="AI117" i="1"/>
  <c r="AM117" i="1" s="1"/>
  <c r="AG117" i="1"/>
  <c r="AK117" i="1" s="1"/>
  <c r="AQ122" i="1"/>
  <c r="AU122" i="1" s="1"/>
  <c r="AO122" i="1"/>
  <c r="AS122" i="1" s="1"/>
  <c r="AP122" i="1"/>
  <c r="AT122" i="1" s="1"/>
  <c r="AO124" i="1"/>
  <c r="AS124" i="1" s="1"/>
  <c r="AQ124" i="1"/>
  <c r="AU124" i="1" s="1"/>
  <c r="AO147" i="1"/>
  <c r="AS147" i="1" s="1"/>
  <c r="AH149" i="1"/>
  <c r="AL149" i="1" s="1"/>
  <c r="AI149" i="1"/>
  <c r="AM149" i="1" s="1"/>
  <c r="AG149" i="1"/>
  <c r="AK149" i="1" s="1"/>
  <c r="AQ154" i="1"/>
  <c r="AU154" i="1" s="1"/>
  <c r="AO154" i="1"/>
  <c r="AS154" i="1" s="1"/>
  <c r="AP154" i="1"/>
  <c r="AT154" i="1" s="1"/>
  <c r="AQ156" i="1"/>
  <c r="AU156" i="1" s="1"/>
  <c r="AH165" i="1"/>
  <c r="AL165" i="1" s="1"/>
  <c r="AI165" i="1"/>
  <c r="AM165" i="1" s="1"/>
  <c r="AG165" i="1"/>
  <c r="AK165" i="1" s="1"/>
  <c r="AI202" i="1"/>
  <c r="AM202" i="1" s="1"/>
  <c r="AH202" i="1"/>
  <c r="AL202" i="1" s="1"/>
  <c r="AG202" i="1"/>
  <c r="AK202" i="1" s="1"/>
  <c r="AQ206" i="1"/>
  <c r="AU206" i="1" s="1"/>
  <c r="AG212" i="1"/>
  <c r="AK212" i="1" s="1"/>
  <c r="AI212" i="1"/>
  <c r="AM212" i="1" s="1"/>
  <c r="AH212" i="1"/>
  <c r="AL212" i="1" s="1"/>
  <c r="AI96" i="1"/>
  <c r="AM96" i="1" s="1"/>
  <c r="AH96" i="1"/>
  <c r="AL96" i="1" s="1"/>
  <c r="AG96" i="1"/>
  <c r="AK96" i="1" s="1"/>
  <c r="AP107" i="1"/>
  <c r="AT107" i="1" s="1"/>
  <c r="AQ107" i="1"/>
  <c r="AU107" i="1" s="1"/>
  <c r="AO107" i="1"/>
  <c r="AS107" i="1" s="1"/>
  <c r="AH109" i="1"/>
  <c r="AL109" i="1" s="1"/>
  <c r="AI109" i="1"/>
  <c r="AM109" i="1" s="1"/>
  <c r="AG109" i="1"/>
  <c r="AK109" i="1" s="1"/>
  <c r="AP114" i="1"/>
  <c r="AT114" i="1" s="1"/>
  <c r="AP139" i="1"/>
  <c r="AT139" i="1" s="1"/>
  <c r="AQ139" i="1"/>
  <c r="AU139" i="1" s="1"/>
  <c r="AO139" i="1"/>
  <c r="AS139" i="1" s="1"/>
  <c r="AH141" i="1"/>
  <c r="AL141" i="1" s="1"/>
  <c r="AI141" i="1"/>
  <c r="AM141" i="1" s="1"/>
  <c r="AG141" i="1"/>
  <c r="AK141" i="1" s="1"/>
  <c r="AQ146" i="1"/>
  <c r="AU146" i="1" s="1"/>
  <c r="AO146" i="1"/>
  <c r="AS146" i="1" s="1"/>
  <c r="AP146" i="1"/>
  <c r="AT146" i="1" s="1"/>
  <c r="AO148" i="1"/>
  <c r="AS148" i="1" s="1"/>
  <c r="AQ148" i="1"/>
  <c r="AU148" i="1" s="1"/>
  <c r="AH173" i="1"/>
  <c r="AL173" i="1" s="1"/>
  <c r="AI173" i="1"/>
  <c r="AM173" i="1" s="1"/>
  <c r="AG173" i="1"/>
  <c r="AK173" i="1" s="1"/>
  <c r="AH41" i="1"/>
  <c r="AL41" i="1" s="1"/>
  <c r="AG41" i="1"/>
  <c r="AK41" i="1" s="1"/>
  <c r="AQ42" i="1"/>
  <c r="AU42" i="1" s="1"/>
  <c r="AP42" i="1"/>
  <c r="AT42" i="1" s="1"/>
  <c r="AO42" i="1"/>
  <c r="AS42" i="1" s="1"/>
  <c r="AP43" i="1"/>
  <c r="AT43" i="1" s="1"/>
  <c r="AO43" i="1"/>
  <c r="AS43" i="1" s="1"/>
  <c r="AQ43" i="1"/>
  <c r="AU43" i="1" s="1"/>
  <c r="AI52" i="1"/>
  <c r="AM52" i="1" s="1"/>
  <c r="AH52" i="1"/>
  <c r="AL52" i="1" s="1"/>
  <c r="AO52" i="1" s="1"/>
  <c r="AS52" i="1" s="1"/>
  <c r="AH57" i="1"/>
  <c r="AL57" i="1" s="1"/>
  <c r="AG57" i="1"/>
  <c r="AK57" i="1" s="1"/>
  <c r="AQ58" i="1"/>
  <c r="AU58" i="1" s="1"/>
  <c r="AP58" i="1"/>
  <c r="AT58" i="1" s="1"/>
  <c r="AO58" i="1"/>
  <c r="AS58" i="1" s="1"/>
  <c r="AP59" i="1"/>
  <c r="AT59" i="1" s="1"/>
  <c r="AI68" i="1"/>
  <c r="AM68" i="1" s="1"/>
  <c r="AH68" i="1"/>
  <c r="AL68" i="1" s="1"/>
  <c r="AP68" i="1" s="1"/>
  <c r="AT68" i="1" s="1"/>
  <c r="AH73" i="1"/>
  <c r="AL73" i="1" s="1"/>
  <c r="AG73" i="1"/>
  <c r="AK73" i="1" s="1"/>
  <c r="AQ74" i="1"/>
  <c r="AU74" i="1" s="1"/>
  <c r="AP74" i="1"/>
  <c r="AT74" i="1" s="1"/>
  <c r="AO74" i="1"/>
  <c r="AS74" i="1" s="1"/>
  <c r="AQ75" i="1"/>
  <c r="AU75" i="1" s="1"/>
  <c r="AH85" i="1"/>
  <c r="AL85" i="1" s="1"/>
  <c r="AG85" i="1"/>
  <c r="AK85" i="1" s="1"/>
  <c r="AI85" i="1"/>
  <c r="AM85" i="1" s="1"/>
  <c r="AH93" i="1"/>
  <c r="AL93" i="1" s="1"/>
  <c r="AG93" i="1"/>
  <c r="AK93" i="1" s="1"/>
  <c r="AI93" i="1"/>
  <c r="AM93" i="1" s="1"/>
  <c r="AH101" i="1"/>
  <c r="AL101" i="1" s="1"/>
  <c r="AI101" i="1"/>
  <c r="AM101" i="1" s="1"/>
  <c r="AG101" i="1"/>
  <c r="AK101" i="1" s="1"/>
  <c r="AQ106" i="1"/>
  <c r="AU106" i="1" s="1"/>
  <c r="AO106" i="1"/>
  <c r="AS106" i="1" s="1"/>
  <c r="AP106" i="1"/>
  <c r="AT106" i="1" s="1"/>
  <c r="AO108" i="1"/>
  <c r="AS108" i="1" s="1"/>
  <c r="AQ108" i="1"/>
  <c r="AU108" i="1" s="1"/>
  <c r="AP124" i="1"/>
  <c r="AT124" i="1" s="1"/>
  <c r="AP131" i="1"/>
  <c r="AT131" i="1" s="1"/>
  <c r="AQ131" i="1"/>
  <c r="AU131" i="1" s="1"/>
  <c r="AO131" i="1"/>
  <c r="AS131" i="1" s="1"/>
  <c r="AH133" i="1"/>
  <c r="AL133" i="1" s="1"/>
  <c r="AI133" i="1"/>
  <c r="AM133" i="1" s="1"/>
  <c r="AG133" i="1"/>
  <c r="AK133" i="1" s="1"/>
  <c r="AQ138" i="1"/>
  <c r="AU138" i="1" s="1"/>
  <c r="AO138" i="1"/>
  <c r="AS138" i="1" s="1"/>
  <c r="AP138" i="1"/>
  <c r="AT138" i="1" s="1"/>
  <c r="AP163" i="1"/>
  <c r="AT163" i="1" s="1"/>
  <c r="AQ163" i="1"/>
  <c r="AU163" i="1" s="1"/>
  <c r="AO163" i="1"/>
  <c r="AS163" i="1" s="1"/>
  <c r="AP188" i="1"/>
  <c r="AT188" i="1" s="1"/>
  <c r="AQ188" i="1"/>
  <c r="AU188" i="1" s="1"/>
  <c r="AO188" i="1"/>
  <c r="AS188" i="1" s="1"/>
  <c r="AI189" i="1"/>
  <c r="AM189" i="1" s="1"/>
  <c r="AG189" i="1"/>
  <c r="AK189" i="1" s="1"/>
  <c r="AH189" i="1"/>
  <c r="AL189" i="1" s="1"/>
  <c r="AI92" i="1"/>
  <c r="AM92" i="1" s="1"/>
  <c r="AH92" i="1"/>
  <c r="AL92" i="1" s="1"/>
  <c r="AO92" i="1" s="1"/>
  <c r="AS92" i="1" s="1"/>
  <c r="AH97" i="1"/>
  <c r="AL97" i="1" s="1"/>
  <c r="AG97" i="1"/>
  <c r="AK97" i="1" s="1"/>
  <c r="AQ98" i="1"/>
  <c r="AU98" i="1" s="1"/>
  <c r="AP98" i="1"/>
  <c r="AT98" i="1" s="1"/>
  <c r="AO98" i="1"/>
  <c r="AS98" i="1" s="1"/>
  <c r="AP99" i="1"/>
  <c r="AT99" i="1" s="1"/>
  <c r="AQ99" i="1"/>
  <c r="AU99" i="1" s="1"/>
  <c r="AO99" i="1"/>
  <c r="AS99" i="1" s="1"/>
  <c r="AH105" i="1"/>
  <c r="AL105" i="1" s="1"/>
  <c r="AI105" i="1"/>
  <c r="AM105" i="1" s="1"/>
  <c r="AQ110" i="1"/>
  <c r="AU110" i="1" s="1"/>
  <c r="AO110" i="1"/>
  <c r="AS110" i="1" s="1"/>
  <c r="AP111" i="1"/>
  <c r="AT111" i="1" s="1"/>
  <c r="AQ111" i="1"/>
  <c r="AU111" i="1" s="1"/>
  <c r="AO111" i="1"/>
  <c r="AS111" i="1" s="1"/>
  <c r="AO120" i="1"/>
  <c r="AS120" i="1" s="1"/>
  <c r="AH121" i="1"/>
  <c r="AL121" i="1" s="1"/>
  <c r="AI121" i="1"/>
  <c r="AM121" i="1" s="1"/>
  <c r="AQ126" i="1"/>
  <c r="AU126" i="1" s="1"/>
  <c r="AO126" i="1"/>
  <c r="AS126" i="1" s="1"/>
  <c r="AP127" i="1"/>
  <c r="AT127" i="1" s="1"/>
  <c r="AQ127" i="1"/>
  <c r="AU127" i="1" s="1"/>
  <c r="AO127" i="1"/>
  <c r="AS127" i="1" s="1"/>
  <c r="AO136" i="1"/>
  <c r="AS136" i="1" s="1"/>
  <c r="AH137" i="1"/>
  <c r="AL137" i="1" s="1"/>
  <c r="AI137" i="1"/>
  <c r="AM137" i="1" s="1"/>
  <c r="AQ142" i="1"/>
  <c r="AU142" i="1" s="1"/>
  <c r="AO142" i="1"/>
  <c r="AS142" i="1" s="1"/>
  <c r="AP143" i="1"/>
  <c r="AT143" i="1" s="1"/>
  <c r="AO152" i="1"/>
  <c r="AS152" i="1" s="1"/>
  <c r="AH153" i="1"/>
  <c r="AL153" i="1" s="1"/>
  <c r="AI153" i="1"/>
  <c r="AM153" i="1" s="1"/>
  <c r="AQ158" i="1"/>
  <c r="AU158" i="1" s="1"/>
  <c r="AO158" i="1"/>
  <c r="AS158" i="1" s="1"/>
  <c r="AP159" i="1"/>
  <c r="AT159" i="1" s="1"/>
  <c r="AQ159" i="1"/>
  <c r="AU159" i="1" s="1"/>
  <c r="AO159" i="1"/>
  <c r="AS159" i="1" s="1"/>
  <c r="AH169" i="1"/>
  <c r="AL169" i="1" s="1"/>
  <c r="AI169" i="1"/>
  <c r="AM169" i="1" s="1"/>
  <c r="AG169" i="1"/>
  <c r="AK169" i="1" s="1"/>
  <c r="AH186" i="1"/>
  <c r="AL186" i="1" s="1"/>
  <c r="AI186" i="1"/>
  <c r="AM186" i="1" s="1"/>
  <c r="AG186" i="1"/>
  <c r="AK186" i="1" s="1"/>
  <c r="AI84" i="1"/>
  <c r="AM84" i="1" s="1"/>
  <c r="AH84" i="1"/>
  <c r="AL84" i="1" s="1"/>
  <c r="AH89" i="1"/>
  <c r="AL89" i="1" s="1"/>
  <c r="AG89" i="1"/>
  <c r="AK89" i="1" s="1"/>
  <c r="AQ90" i="1"/>
  <c r="AU90" i="1" s="1"/>
  <c r="AP90" i="1"/>
  <c r="AT90" i="1" s="1"/>
  <c r="AO90" i="1"/>
  <c r="AS90" i="1" s="1"/>
  <c r="AP91" i="1"/>
  <c r="AT91" i="1" s="1"/>
  <c r="AQ102" i="1"/>
  <c r="AU102" i="1" s="1"/>
  <c r="AO102" i="1"/>
  <c r="AS102" i="1" s="1"/>
  <c r="AP103" i="1"/>
  <c r="AT103" i="1" s="1"/>
  <c r="AQ103" i="1"/>
  <c r="AU103" i="1" s="1"/>
  <c r="AO103" i="1"/>
  <c r="AS103" i="1" s="1"/>
  <c r="AP104" i="1"/>
  <c r="AT104" i="1" s="1"/>
  <c r="AH113" i="1"/>
  <c r="AL113" i="1" s="1"/>
  <c r="AI113" i="1"/>
  <c r="AM113" i="1" s="1"/>
  <c r="AO113" i="1" s="1"/>
  <c r="AS113" i="1" s="1"/>
  <c r="AQ118" i="1"/>
  <c r="AU118" i="1" s="1"/>
  <c r="AO118" i="1"/>
  <c r="AS118" i="1" s="1"/>
  <c r="AP119" i="1"/>
  <c r="AT119" i="1" s="1"/>
  <c r="AQ119" i="1"/>
  <c r="AU119" i="1" s="1"/>
  <c r="AO119" i="1"/>
  <c r="AS119" i="1" s="1"/>
  <c r="AP120" i="1"/>
  <c r="AT120" i="1" s="1"/>
  <c r="AO128" i="1"/>
  <c r="AS128" i="1" s="1"/>
  <c r="AH129" i="1"/>
  <c r="AL129" i="1" s="1"/>
  <c r="AI129" i="1"/>
  <c r="AM129" i="1" s="1"/>
  <c r="AQ134" i="1"/>
  <c r="AU134" i="1" s="1"/>
  <c r="AO134" i="1"/>
  <c r="AS134" i="1" s="1"/>
  <c r="AP135" i="1"/>
  <c r="AT135" i="1" s="1"/>
  <c r="AQ135" i="1"/>
  <c r="AU135" i="1" s="1"/>
  <c r="AO135" i="1"/>
  <c r="AS135" i="1" s="1"/>
  <c r="AP136" i="1"/>
  <c r="AT136" i="1" s="1"/>
  <c r="AO144" i="1"/>
  <c r="AS144" i="1" s="1"/>
  <c r="AH145" i="1"/>
  <c r="AL145" i="1" s="1"/>
  <c r="AP145" i="1" s="1"/>
  <c r="AT145" i="1" s="1"/>
  <c r="AI145" i="1"/>
  <c r="AM145" i="1" s="1"/>
  <c r="AP151" i="1"/>
  <c r="AT151" i="1" s="1"/>
  <c r="AP152" i="1"/>
  <c r="AT152" i="1" s="1"/>
  <c r="AO160" i="1"/>
  <c r="AS160" i="1" s="1"/>
  <c r="AH161" i="1"/>
  <c r="AL161" i="1" s="1"/>
  <c r="AI161" i="1"/>
  <c r="AM161" i="1" s="1"/>
  <c r="AH177" i="1"/>
  <c r="AL177" i="1" s="1"/>
  <c r="AI177" i="1"/>
  <c r="AM177" i="1" s="1"/>
  <c r="AG177" i="1"/>
  <c r="AK177" i="1" s="1"/>
  <c r="AG187" i="1"/>
  <c r="AK187" i="1" s="1"/>
  <c r="AH187" i="1"/>
  <c r="AL187" i="1" s="1"/>
  <c r="AI187" i="1"/>
  <c r="AM187" i="1" s="1"/>
  <c r="AH203" i="1"/>
  <c r="AL203" i="1" s="1"/>
  <c r="AG203" i="1"/>
  <c r="AK203" i="1" s="1"/>
  <c r="AI203" i="1"/>
  <c r="AM203" i="1" s="1"/>
  <c r="AQ213" i="1"/>
  <c r="AU213" i="1" s="1"/>
  <c r="AO213" i="1"/>
  <c r="AS213" i="1" s="1"/>
  <c r="AO164" i="1"/>
  <c r="AS164" i="1" s="1"/>
  <c r="AQ164" i="1"/>
  <c r="AU164" i="1" s="1"/>
  <c r="AO168" i="1"/>
  <c r="AS168" i="1" s="1"/>
  <c r="AQ168" i="1"/>
  <c r="AU168" i="1" s="1"/>
  <c r="AQ170" i="1"/>
  <c r="AU170" i="1" s="1"/>
  <c r="AP171" i="1"/>
  <c r="AT171" i="1" s="1"/>
  <c r="AQ172" i="1"/>
  <c r="AU172" i="1" s="1"/>
  <c r="AQ174" i="1"/>
  <c r="AU174" i="1" s="1"/>
  <c r="AP175" i="1"/>
  <c r="AT175" i="1" s="1"/>
  <c r="AQ176" i="1"/>
  <c r="AU176" i="1" s="1"/>
  <c r="AQ178" i="1"/>
  <c r="AU178" i="1" s="1"/>
  <c r="AP179" i="1"/>
  <c r="AT179" i="1" s="1"/>
  <c r="AG183" i="1"/>
  <c r="AK183" i="1" s="1"/>
  <c r="AH183" i="1"/>
  <c r="AL183" i="1" s="1"/>
  <c r="AP184" i="1"/>
  <c r="AT184" i="1" s="1"/>
  <c r="AQ184" i="1"/>
  <c r="AU184" i="1" s="1"/>
  <c r="AI185" i="1"/>
  <c r="AM185" i="1" s="1"/>
  <c r="AG185" i="1"/>
  <c r="AK185" i="1" s="1"/>
  <c r="AG196" i="1"/>
  <c r="AK196" i="1" s="1"/>
  <c r="AI196" i="1"/>
  <c r="AM196" i="1" s="1"/>
  <c r="AH196" i="1"/>
  <c r="AL196" i="1" s="1"/>
  <c r="AQ197" i="1"/>
  <c r="AU197" i="1" s="1"/>
  <c r="AO197" i="1"/>
  <c r="AS197" i="1" s="1"/>
  <c r="AG216" i="1"/>
  <c r="AK216" i="1" s="1"/>
  <c r="AI216" i="1"/>
  <c r="AM216" i="1" s="1"/>
  <c r="AP232" i="1"/>
  <c r="AT232" i="1" s="1"/>
  <c r="AH235" i="1"/>
  <c r="AL235" i="1" s="1"/>
  <c r="AI235" i="1"/>
  <c r="AM235" i="1" s="1"/>
  <c r="AG235" i="1"/>
  <c r="AK235" i="1" s="1"/>
  <c r="AO248" i="1"/>
  <c r="AS248" i="1" s="1"/>
  <c r="AP248" i="1"/>
  <c r="AT248" i="1" s="1"/>
  <c r="AQ248" i="1"/>
  <c r="AU248" i="1" s="1"/>
  <c r="AP269" i="1"/>
  <c r="AT269" i="1" s="1"/>
  <c r="AQ269" i="1"/>
  <c r="AU269" i="1" s="1"/>
  <c r="AO269" i="1"/>
  <c r="AS269" i="1" s="1"/>
  <c r="AO171" i="1"/>
  <c r="AS171" i="1" s="1"/>
  <c r="AO175" i="1"/>
  <c r="AS175" i="1" s="1"/>
  <c r="AO179" i="1"/>
  <c r="AS179" i="1" s="1"/>
  <c r="AI181" i="1"/>
  <c r="AM181" i="1" s="1"/>
  <c r="AG181" i="1"/>
  <c r="AK181" i="1" s="1"/>
  <c r="AG182" i="1"/>
  <c r="AK182" i="1" s="1"/>
  <c r="AI183" i="1"/>
  <c r="AM183" i="1" s="1"/>
  <c r="AO184" i="1"/>
  <c r="AS184" i="1" s="1"/>
  <c r="AH185" i="1"/>
  <c r="AL185" i="1" s="1"/>
  <c r="AG200" i="1"/>
  <c r="AK200" i="1" s="1"/>
  <c r="AI200" i="1"/>
  <c r="AM200" i="1" s="1"/>
  <c r="AP208" i="1"/>
  <c r="AT208" i="1" s="1"/>
  <c r="AI214" i="1"/>
  <c r="AM214" i="1" s="1"/>
  <c r="AH214" i="1"/>
  <c r="AL214" i="1" s="1"/>
  <c r="AG214" i="1"/>
  <c r="AK214" i="1" s="1"/>
  <c r="AH215" i="1"/>
  <c r="AL215" i="1" s="1"/>
  <c r="AG215" i="1"/>
  <c r="AK215" i="1" s="1"/>
  <c r="AI215" i="1"/>
  <c r="AM215" i="1" s="1"/>
  <c r="AH216" i="1"/>
  <c r="AL216" i="1" s="1"/>
  <c r="AO217" i="1"/>
  <c r="AS217" i="1" s="1"/>
  <c r="AP228" i="1"/>
  <c r="AT228" i="1" s="1"/>
  <c r="AH231" i="1"/>
  <c r="AL231" i="1" s="1"/>
  <c r="AI231" i="1"/>
  <c r="AM231" i="1" s="1"/>
  <c r="AG231" i="1"/>
  <c r="AK231" i="1" s="1"/>
  <c r="AQ167" i="1"/>
  <c r="AU167" i="1" s="1"/>
  <c r="AO170" i="1"/>
  <c r="AS170" i="1" s="1"/>
  <c r="AQ171" i="1"/>
  <c r="AU171" i="1" s="1"/>
  <c r="AO174" i="1"/>
  <c r="AS174" i="1" s="1"/>
  <c r="AQ175" i="1"/>
  <c r="AU175" i="1" s="1"/>
  <c r="AO178" i="1"/>
  <c r="AS178" i="1" s="1"/>
  <c r="AQ179" i="1"/>
  <c r="AU179" i="1" s="1"/>
  <c r="AQ180" i="1"/>
  <c r="AU180" i="1" s="1"/>
  <c r="AI182" i="1"/>
  <c r="AM182" i="1" s="1"/>
  <c r="AG191" i="1"/>
  <c r="AK191" i="1" s="1"/>
  <c r="AH191" i="1"/>
  <c r="AL191" i="1" s="1"/>
  <c r="AP192" i="1"/>
  <c r="AT192" i="1" s="1"/>
  <c r="AQ192" i="1"/>
  <c r="AU192" i="1" s="1"/>
  <c r="AI193" i="1"/>
  <c r="AM193" i="1" s="1"/>
  <c r="AG193" i="1"/>
  <c r="AK193" i="1" s="1"/>
  <c r="AI198" i="1"/>
  <c r="AM198" i="1" s="1"/>
  <c r="AH198" i="1"/>
  <c r="AL198" i="1" s="1"/>
  <c r="AG198" i="1"/>
  <c r="AK198" i="1" s="1"/>
  <c r="AH199" i="1"/>
  <c r="AL199" i="1" s="1"/>
  <c r="AG199" i="1"/>
  <c r="AK199" i="1" s="1"/>
  <c r="AI199" i="1"/>
  <c r="AM199" i="1" s="1"/>
  <c r="AQ209" i="1"/>
  <c r="AU209" i="1" s="1"/>
  <c r="AI218" i="1"/>
  <c r="AM218" i="1" s="1"/>
  <c r="AH218" i="1"/>
  <c r="AL218" i="1" s="1"/>
  <c r="AH219" i="1"/>
  <c r="AL219" i="1" s="1"/>
  <c r="AG219" i="1"/>
  <c r="AK219" i="1" s="1"/>
  <c r="AO222" i="1"/>
  <c r="AS222" i="1" s="1"/>
  <c r="AQ222" i="1"/>
  <c r="AU222" i="1" s="1"/>
  <c r="AO225" i="1"/>
  <c r="AS225" i="1" s="1"/>
  <c r="AH227" i="1"/>
  <c r="AL227" i="1" s="1"/>
  <c r="AI227" i="1"/>
  <c r="AM227" i="1" s="1"/>
  <c r="AG227" i="1"/>
  <c r="AK227" i="1" s="1"/>
  <c r="AO238" i="1"/>
  <c r="AS238" i="1" s="1"/>
  <c r="AH195" i="1"/>
  <c r="AL195" i="1" s="1"/>
  <c r="AG195" i="1"/>
  <c r="AK195" i="1" s="1"/>
  <c r="AQ208" i="1"/>
  <c r="AU208" i="1" s="1"/>
  <c r="AO208" i="1"/>
  <c r="AS208" i="1" s="1"/>
  <c r="AH211" i="1"/>
  <c r="AL211" i="1" s="1"/>
  <c r="AG211" i="1"/>
  <c r="AK211" i="1" s="1"/>
  <c r="AH237" i="1"/>
  <c r="AL237" i="1" s="1"/>
  <c r="AI237" i="1"/>
  <c r="AM237" i="1" s="1"/>
  <c r="AG237" i="1"/>
  <c r="AK237" i="1" s="1"/>
  <c r="AO240" i="1"/>
  <c r="AS240" i="1" s="1"/>
  <c r="AP240" i="1"/>
  <c r="AT240" i="1" s="1"/>
  <c r="AO244" i="1"/>
  <c r="AS244" i="1" s="1"/>
  <c r="AP244" i="1"/>
  <c r="AT244" i="1" s="1"/>
  <c r="AP247" i="1"/>
  <c r="AT247" i="1" s="1"/>
  <c r="AQ204" i="1"/>
  <c r="AU204" i="1" s="1"/>
  <c r="AO204" i="1"/>
  <c r="AS204" i="1" s="1"/>
  <c r="AH207" i="1"/>
  <c r="AL207" i="1" s="1"/>
  <c r="AG207" i="1"/>
  <c r="AK207" i="1" s="1"/>
  <c r="AO210" i="1"/>
  <c r="AS210" i="1" s="1"/>
  <c r="AQ210" i="1"/>
  <c r="AU210" i="1" s="1"/>
  <c r="AP210" i="1"/>
  <c r="AT210" i="1" s="1"/>
  <c r="AQ220" i="1"/>
  <c r="AU220" i="1" s="1"/>
  <c r="AO220" i="1"/>
  <c r="AS220" i="1" s="1"/>
  <c r="AH223" i="1"/>
  <c r="AL223" i="1" s="1"/>
  <c r="AG223" i="1"/>
  <c r="AK223" i="1" s="1"/>
  <c r="AH224" i="1"/>
  <c r="AL224" i="1" s="1"/>
  <c r="AO224" i="1" s="1"/>
  <c r="AS224" i="1" s="1"/>
  <c r="AO226" i="1"/>
  <c r="AS226" i="1" s="1"/>
  <c r="AQ226" i="1"/>
  <c r="AU226" i="1" s="1"/>
  <c r="AO230" i="1"/>
  <c r="AS230" i="1" s="1"/>
  <c r="AQ230" i="1"/>
  <c r="AU230" i="1" s="1"/>
  <c r="AO233" i="1"/>
  <c r="AS233" i="1" s="1"/>
  <c r="AO236" i="1"/>
  <c r="AS236" i="1" s="1"/>
  <c r="AQ236" i="1"/>
  <c r="AU236" i="1" s="1"/>
  <c r="AP236" i="1"/>
  <c r="AT236" i="1" s="1"/>
  <c r="AQ242" i="1"/>
  <c r="AU242" i="1" s="1"/>
  <c r="AP242" i="1"/>
  <c r="AT242" i="1" s="1"/>
  <c r="AO242" i="1"/>
  <c r="AS242" i="1" s="1"/>
  <c r="AI256" i="1"/>
  <c r="AM256" i="1" s="1"/>
  <c r="AH256" i="1"/>
  <c r="AL256" i="1" s="1"/>
  <c r="AG256" i="1"/>
  <c r="AK256" i="1" s="1"/>
  <c r="AP197" i="1"/>
  <c r="AT197" i="1" s="1"/>
  <c r="AP205" i="1"/>
  <c r="AT205" i="1" s="1"/>
  <c r="AP209" i="1"/>
  <c r="AT209" i="1" s="1"/>
  <c r="AP213" i="1"/>
  <c r="AT213" i="1" s="1"/>
  <c r="AP217" i="1"/>
  <c r="AT217" i="1" s="1"/>
  <c r="AP221" i="1"/>
  <c r="AT221" i="1" s="1"/>
  <c r="AP225" i="1"/>
  <c r="AT225" i="1" s="1"/>
  <c r="AP229" i="1"/>
  <c r="AT229" i="1" s="1"/>
  <c r="AP233" i="1"/>
  <c r="AT233" i="1" s="1"/>
  <c r="AP239" i="1"/>
  <c r="AT239" i="1" s="1"/>
  <c r="AO239" i="1"/>
  <c r="AS239" i="1" s="1"/>
  <c r="AH241" i="1"/>
  <c r="AL241" i="1" s="1"/>
  <c r="AI241" i="1"/>
  <c r="AM241" i="1" s="1"/>
  <c r="AG250" i="1"/>
  <c r="AK250" i="1" s="1"/>
  <c r="AI250" i="1"/>
  <c r="AM250" i="1" s="1"/>
  <c r="AH250" i="1"/>
  <c r="AL250" i="1" s="1"/>
  <c r="AI274" i="1"/>
  <c r="AM274" i="1" s="1"/>
  <c r="AH274" i="1"/>
  <c r="AL274" i="1" s="1"/>
  <c r="AG274" i="1"/>
  <c r="AK274" i="1" s="1"/>
  <c r="AO243" i="1"/>
  <c r="AS243" i="1" s="1"/>
  <c r="AQ246" i="1"/>
  <c r="AU246" i="1" s="1"/>
  <c r="AP246" i="1"/>
  <c r="AT246" i="1" s="1"/>
  <c r="AG254" i="1"/>
  <c r="AK254" i="1" s="1"/>
  <c r="AI254" i="1"/>
  <c r="AM254" i="1" s="1"/>
  <c r="AH254" i="1"/>
  <c r="AL254" i="1" s="1"/>
  <c r="AP255" i="1"/>
  <c r="AT255" i="1" s="1"/>
  <c r="AQ255" i="1"/>
  <c r="AU255" i="1" s="1"/>
  <c r="AO255" i="1"/>
  <c r="AS255" i="1" s="1"/>
  <c r="AP251" i="1"/>
  <c r="AT251" i="1" s="1"/>
  <c r="AQ251" i="1"/>
  <c r="AU251" i="1" s="1"/>
  <c r="AO251" i="1"/>
  <c r="AS251" i="1" s="1"/>
  <c r="AQ253" i="1"/>
  <c r="AU253" i="1" s="1"/>
  <c r="AP282" i="1"/>
  <c r="AT282" i="1" s="1"/>
  <c r="AO282" i="1"/>
  <c r="AS282" i="1" s="1"/>
  <c r="AQ282" i="1"/>
  <c r="AU282" i="1" s="1"/>
  <c r="AI245" i="1"/>
  <c r="AM245" i="1" s="1"/>
  <c r="AP245" i="1" s="1"/>
  <c r="AT245" i="1" s="1"/>
  <c r="AI252" i="1"/>
  <c r="AM252" i="1" s="1"/>
  <c r="AH252" i="1"/>
  <c r="AL252" i="1" s="1"/>
  <c r="AG252" i="1"/>
  <c r="AK252" i="1" s="1"/>
  <c r="AO253" i="1"/>
  <c r="AS253" i="1" s="1"/>
  <c r="AG272" i="1"/>
  <c r="AK272" i="1" s="1"/>
  <c r="AI272" i="1"/>
  <c r="AM272" i="1" s="1"/>
  <c r="AH272" i="1"/>
  <c r="AL272" i="1" s="1"/>
  <c r="AG276" i="1"/>
  <c r="AK276" i="1" s="1"/>
  <c r="AI276" i="1"/>
  <c r="AM276" i="1" s="1"/>
  <c r="AH276" i="1"/>
  <c r="AL276" i="1" s="1"/>
  <c r="AI278" i="1"/>
  <c r="AM278" i="1" s="1"/>
  <c r="AH278" i="1"/>
  <c r="AL278" i="1" s="1"/>
  <c r="AG278" i="1"/>
  <c r="AK278" i="1" s="1"/>
  <c r="AQ281" i="1"/>
  <c r="AU281" i="1" s="1"/>
  <c r="AP281" i="1"/>
  <c r="AT281" i="1" s="1"/>
  <c r="AO281" i="1"/>
  <c r="AS281" i="1" s="1"/>
  <c r="AH284" i="1"/>
  <c r="AL284" i="1" s="1"/>
  <c r="AG284" i="1"/>
  <c r="AK284" i="1" s="1"/>
  <c r="AI284" i="1"/>
  <c r="AM284" i="1" s="1"/>
  <c r="AG260" i="1"/>
  <c r="AK260" i="1" s="1"/>
  <c r="AH260" i="1"/>
  <c r="AL260" i="1" s="1"/>
  <c r="AP261" i="1"/>
  <c r="AT261" i="1" s="1"/>
  <c r="AQ261" i="1"/>
  <c r="AU261" i="1" s="1"/>
  <c r="AI262" i="1"/>
  <c r="AM262" i="1" s="1"/>
  <c r="AG262" i="1"/>
  <c r="AK262" i="1" s="1"/>
  <c r="AG268" i="1"/>
  <c r="AK268" i="1" s="1"/>
  <c r="AI268" i="1"/>
  <c r="AM268" i="1" s="1"/>
  <c r="AH268" i="1"/>
  <c r="AL268" i="1" s="1"/>
  <c r="AI270" i="1"/>
  <c r="AM270" i="1" s="1"/>
  <c r="AH270" i="1"/>
  <c r="AL270" i="1" s="1"/>
  <c r="AG270" i="1"/>
  <c r="AK270" i="1" s="1"/>
  <c r="AP277" i="1"/>
  <c r="AT277" i="1" s="1"/>
  <c r="AQ277" i="1"/>
  <c r="AU277" i="1" s="1"/>
  <c r="AO277" i="1"/>
  <c r="AS277" i="1" s="1"/>
  <c r="AP257" i="1"/>
  <c r="AT257" i="1" s="1"/>
  <c r="AQ257" i="1"/>
  <c r="AU257" i="1" s="1"/>
  <c r="AI258" i="1"/>
  <c r="AM258" i="1" s="1"/>
  <c r="AG258" i="1"/>
  <c r="AK258" i="1" s="1"/>
  <c r="AG259" i="1"/>
  <c r="AK259" i="1" s="1"/>
  <c r="AI260" i="1"/>
  <c r="AM260" i="1" s="1"/>
  <c r="AO261" i="1"/>
  <c r="AS261" i="1" s="1"/>
  <c r="AH262" i="1"/>
  <c r="AL262" i="1" s="1"/>
  <c r="AG264" i="1"/>
  <c r="AK264" i="1" s="1"/>
  <c r="AI264" i="1"/>
  <c r="AM264" i="1" s="1"/>
  <c r="AH264" i="1"/>
  <c r="AL264" i="1" s="1"/>
  <c r="AI266" i="1"/>
  <c r="AM266" i="1" s="1"/>
  <c r="AH266" i="1"/>
  <c r="AL266" i="1" s="1"/>
  <c r="AG266" i="1"/>
  <c r="AK266" i="1" s="1"/>
  <c r="AP273" i="1"/>
  <c r="AT273" i="1" s="1"/>
  <c r="AQ273" i="1"/>
  <c r="AU273" i="1" s="1"/>
  <c r="AO273" i="1"/>
  <c r="AS273" i="1" s="1"/>
  <c r="AG280" i="1"/>
  <c r="AK280" i="1" s="1"/>
  <c r="AI280" i="1"/>
  <c r="AM280" i="1" s="1"/>
  <c r="AH280" i="1"/>
  <c r="AL280" i="1" s="1"/>
  <c r="AI283" i="1"/>
  <c r="AM283" i="1" s="1"/>
  <c r="AH283" i="1"/>
  <c r="AL283" i="1" s="1"/>
  <c r="AP283" i="1" s="1"/>
  <c r="AT283" i="1" s="1"/>
  <c r="AQ12" i="1"/>
  <c r="AU12" i="1" s="1"/>
  <c r="AP12" i="1"/>
  <c r="AT12" i="1" s="1"/>
  <c r="AO12" i="1"/>
  <c r="AS12" i="1" s="1"/>
  <c r="AP68" i="2"/>
  <c r="AT68" i="2" s="1"/>
  <c r="AO69" i="2"/>
  <c r="AS69" i="2" s="1"/>
  <c r="AQ69" i="2"/>
  <c r="AU69" i="2" s="1"/>
  <c r="AO17" i="2"/>
  <c r="AS17" i="2" s="1"/>
  <c r="AQ17" i="2"/>
  <c r="AU17" i="2" s="1"/>
  <c r="AQ21" i="2"/>
  <c r="AU21" i="2" s="1"/>
  <c r="AO21" i="2"/>
  <c r="AS21" i="2" s="1"/>
  <c r="AQ25" i="2"/>
  <c r="AU25" i="2" s="1"/>
  <c r="AO25" i="2"/>
  <c r="AS25" i="2" s="1"/>
  <c r="AQ29" i="2"/>
  <c r="AU29" i="2" s="1"/>
  <c r="AO29" i="2"/>
  <c r="AS29" i="2" s="1"/>
  <c r="AQ33" i="2"/>
  <c r="AU33" i="2" s="1"/>
  <c r="AO33" i="2"/>
  <c r="AS33" i="2" s="1"/>
  <c r="AQ37" i="2"/>
  <c r="AU37" i="2" s="1"/>
  <c r="AQ41" i="2"/>
  <c r="AU41" i="2" s="1"/>
  <c r="AO41" i="2"/>
  <c r="AS41" i="2" s="1"/>
  <c r="AQ45" i="2"/>
  <c r="AU45" i="2" s="1"/>
  <c r="AO45" i="2"/>
  <c r="AS45" i="2" s="1"/>
  <c r="AQ49" i="2"/>
  <c r="AU49" i="2" s="1"/>
  <c r="AO49" i="2"/>
  <c r="AS49" i="2" s="1"/>
  <c r="AQ53" i="2"/>
  <c r="AU53" i="2" s="1"/>
  <c r="AO53" i="2"/>
  <c r="AS53" i="2" s="1"/>
  <c r="AO85" i="2"/>
  <c r="AS85" i="2" s="1"/>
  <c r="AQ85" i="2"/>
  <c r="AU85" i="2" s="1"/>
  <c r="AO73" i="2"/>
  <c r="AS73" i="2" s="1"/>
  <c r="AQ73" i="2"/>
  <c r="AU73" i="2" s="1"/>
  <c r="AO86" i="2"/>
  <c r="AS86" i="2" s="1"/>
  <c r="AQ86" i="2"/>
  <c r="AU86" i="2" s="1"/>
  <c r="AP86" i="2"/>
  <c r="AT86" i="2" s="1"/>
  <c r="AH28" i="2"/>
  <c r="AL28" i="2" s="1"/>
  <c r="AQ28" i="2" s="1"/>
  <c r="AU28" i="2" s="1"/>
  <c r="AG38" i="2"/>
  <c r="AK38" i="2" s="1"/>
  <c r="AH40" i="2"/>
  <c r="AL40" i="2" s="1"/>
  <c r="AG54" i="2"/>
  <c r="AK54" i="2" s="1"/>
  <c r="AH63" i="2"/>
  <c r="AL63" i="2" s="1"/>
  <c r="AG63" i="2"/>
  <c r="AK63" i="2" s="1"/>
  <c r="AH64" i="2"/>
  <c r="AL64" i="2" s="1"/>
  <c r="AO65" i="2"/>
  <c r="AS65" i="2" s="1"/>
  <c r="AG66" i="2"/>
  <c r="AK66" i="2" s="1"/>
  <c r="AH79" i="2"/>
  <c r="AL79" i="2" s="1"/>
  <c r="AG79" i="2"/>
  <c r="AK79" i="2" s="1"/>
  <c r="AH80" i="2"/>
  <c r="AL80" i="2" s="1"/>
  <c r="AQ80" i="2" s="1"/>
  <c r="AU80" i="2" s="1"/>
  <c r="AO81" i="2"/>
  <c r="AS81" i="2" s="1"/>
  <c r="AG82" i="2"/>
  <c r="AK82" i="2" s="1"/>
  <c r="AO89" i="2"/>
  <c r="AS89" i="2" s="1"/>
  <c r="AO90" i="2"/>
  <c r="AS90" i="2" s="1"/>
  <c r="AQ90" i="2"/>
  <c r="AU90" i="2" s="1"/>
  <c r="AO94" i="2"/>
  <c r="AS94" i="2" s="1"/>
  <c r="AQ94" i="2"/>
  <c r="AU94" i="2" s="1"/>
  <c r="AQ96" i="2"/>
  <c r="AU96" i="2" s="1"/>
  <c r="AP96" i="2"/>
  <c r="AT96" i="2" s="1"/>
  <c r="AG100" i="2"/>
  <c r="AK100" i="2" s="1"/>
  <c r="AI100" i="2"/>
  <c r="AM100" i="2" s="1"/>
  <c r="AH100" i="2"/>
  <c r="AL100" i="2" s="1"/>
  <c r="AQ157" i="2"/>
  <c r="AU157" i="2" s="1"/>
  <c r="AQ193" i="2"/>
  <c r="AU193" i="2" s="1"/>
  <c r="AO193" i="2"/>
  <c r="AS193" i="2" s="1"/>
  <c r="AQ201" i="2"/>
  <c r="AU201" i="2" s="1"/>
  <c r="AO201" i="2"/>
  <c r="AS201" i="2" s="1"/>
  <c r="AQ225" i="2"/>
  <c r="AU225" i="2" s="1"/>
  <c r="AO225" i="2"/>
  <c r="AS225" i="2" s="1"/>
  <c r="AO70" i="2"/>
  <c r="AS70" i="2" s="1"/>
  <c r="AP70" i="2"/>
  <c r="AT70" i="2" s="1"/>
  <c r="AH83" i="2"/>
  <c r="AL83" i="2" s="1"/>
  <c r="AG83" i="2"/>
  <c r="AK83" i="2" s="1"/>
  <c r="AG18" i="2"/>
  <c r="AK18" i="2" s="1"/>
  <c r="AH20" i="2"/>
  <c r="AL20" i="2" s="1"/>
  <c r="AG34" i="2"/>
  <c r="AK34" i="2" s="1"/>
  <c r="AH36" i="2"/>
  <c r="AL36" i="2" s="1"/>
  <c r="AQ36" i="2" s="1"/>
  <c r="AU36" i="2" s="1"/>
  <c r="AG50" i="2"/>
  <c r="AK50" i="2" s="1"/>
  <c r="AH52" i="2"/>
  <c r="AL52" i="2" s="1"/>
  <c r="AH14" i="2"/>
  <c r="AL14" i="2" s="1"/>
  <c r="AI24" i="2"/>
  <c r="AM24" i="2" s="1"/>
  <c r="AH26" i="2"/>
  <c r="AL26" i="2" s="1"/>
  <c r="AI36" i="2"/>
  <c r="AM36" i="2" s="1"/>
  <c r="AH38" i="2"/>
  <c r="AL38" i="2" s="1"/>
  <c r="AI48" i="2"/>
  <c r="AM48" i="2" s="1"/>
  <c r="AO48" i="2" s="1"/>
  <c r="AS48" i="2" s="1"/>
  <c r="AH50" i="2"/>
  <c r="AL50" i="2" s="1"/>
  <c r="AH59" i="2"/>
  <c r="AL59" i="2" s="1"/>
  <c r="AG59" i="2"/>
  <c r="AK59" i="2" s="1"/>
  <c r="AH60" i="2"/>
  <c r="AL60" i="2" s="1"/>
  <c r="AG62" i="2"/>
  <c r="AK62" i="2" s="1"/>
  <c r="AI63" i="2"/>
  <c r="AM63" i="2" s="1"/>
  <c r="AI64" i="2"/>
  <c r="AM64" i="2" s="1"/>
  <c r="AH66" i="2"/>
  <c r="AL66" i="2" s="1"/>
  <c r="AH75" i="2"/>
  <c r="AL75" i="2" s="1"/>
  <c r="AG75" i="2"/>
  <c r="AK75" i="2" s="1"/>
  <c r="AH76" i="2"/>
  <c r="AL76" i="2" s="1"/>
  <c r="AG78" i="2"/>
  <c r="AK78" i="2" s="1"/>
  <c r="AI79" i="2"/>
  <c r="AM79" i="2" s="1"/>
  <c r="AI80" i="2"/>
  <c r="AM80" i="2" s="1"/>
  <c r="AH82" i="2"/>
  <c r="AL82" i="2" s="1"/>
  <c r="AH87" i="2"/>
  <c r="AL87" i="2" s="1"/>
  <c r="AI87" i="2"/>
  <c r="AM87" i="2" s="1"/>
  <c r="AG87" i="2"/>
  <c r="AK87" i="2" s="1"/>
  <c r="AQ89" i="2"/>
  <c r="AU89" i="2" s="1"/>
  <c r="AH91" i="2"/>
  <c r="AL91" i="2" s="1"/>
  <c r="AI91" i="2"/>
  <c r="AM91" i="2" s="1"/>
  <c r="AG91" i="2"/>
  <c r="AK91" i="2" s="1"/>
  <c r="AQ97" i="2"/>
  <c r="AU97" i="2" s="1"/>
  <c r="AP136" i="2"/>
  <c r="AT136" i="2" s="1"/>
  <c r="AQ137" i="2"/>
  <c r="AU137" i="2" s="1"/>
  <c r="AP168" i="2"/>
  <c r="AT168" i="2" s="1"/>
  <c r="AO169" i="2"/>
  <c r="AS169" i="2" s="1"/>
  <c r="AQ169" i="2"/>
  <c r="AU169" i="2" s="1"/>
  <c r="AH67" i="2"/>
  <c r="AL67" i="2" s="1"/>
  <c r="AG67" i="2"/>
  <c r="AK67" i="2" s="1"/>
  <c r="AI102" i="2"/>
  <c r="AM102" i="2" s="1"/>
  <c r="AH102" i="2"/>
  <c r="AL102" i="2" s="1"/>
  <c r="AG102" i="2"/>
  <c r="AK102" i="2" s="1"/>
  <c r="AO121" i="2"/>
  <c r="AS121" i="2" s="1"/>
  <c r="AQ121" i="2"/>
  <c r="AU121" i="2" s="1"/>
  <c r="AQ153" i="2"/>
  <c r="AU153" i="2" s="1"/>
  <c r="AG14" i="2"/>
  <c r="AK14" i="2" s="1"/>
  <c r="AH16" i="2"/>
  <c r="AL16" i="2" s="1"/>
  <c r="AO16" i="2" s="1"/>
  <c r="AS16" i="2" s="1"/>
  <c r="AG22" i="2"/>
  <c r="AK22" i="2" s="1"/>
  <c r="AH24" i="2"/>
  <c r="AL24" i="2" s="1"/>
  <c r="AG26" i="2"/>
  <c r="AK26" i="2" s="1"/>
  <c r="AG30" i="2"/>
  <c r="AK30" i="2" s="1"/>
  <c r="AH32" i="2"/>
  <c r="AL32" i="2" s="1"/>
  <c r="AG42" i="2"/>
  <c r="AK42" i="2" s="1"/>
  <c r="AH44" i="2"/>
  <c r="AL44" i="2" s="1"/>
  <c r="AG46" i="2"/>
  <c r="AK46" i="2" s="1"/>
  <c r="AH48" i="2"/>
  <c r="AL48" i="2" s="1"/>
  <c r="AI16" i="2"/>
  <c r="AM16" i="2" s="1"/>
  <c r="AH18" i="2"/>
  <c r="AL18" i="2" s="1"/>
  <c r="AI20" i="2"/>
  <c r="AM20" i="2" s="1"/>
  <c r="AO20" i="2" s="1"/>
  <c r="AS20" i="2" s="1"/>
  <c r="AH22" i="2"/>
  <c r="AL22" i="2" s="1"/>
  <c r="AI28" i="2"/>
  <c r="AM28" i="2" s="1"/>
  <c r="AH30" i="2"/>
  <c r="AL30" i="2" s="1"/>
  <c r="AI32" i="2"/>
  <c r="AM32" i="2" s="1"/>
  <c r="AP32" i="2" s="1"/>
  <c r="AT32" i="2" s="1"/>
  <c r="AH34" i="2"/>
  <c r="AL34" i="2" s="1"/>
  <c r="AI40" i="2"/>
  <c r="AM40" i="2" s="1"/>
  <c r="AH42" i="2"/>
  <c r="AL42" i="2" s="1"/>
  <c r="AI44" i="2"/>
  <c r="AM44" i="2" s="1"/>
  <c r="AH46" i="2"/>
  <c r="AL46" i="2" s="1"/>
  <c r="AI52" i="2"/>
  <c r="AM52" i="2" s="1"/>
  <c r="AH54" i="2"/>
  <c r="AL54" i="2" s="1"/>
  <c r="AG15" i="2"/>
  <c r="AK15" i="2" s="1"/>
  <c r="AP17" i="2"/>
  <c r="AT17" i="2" s="1"/>
  <c r="AG19" i="2"/>
  <c r="AK19" i="2" s="1"/>
  <c r="AP21" i="2"/>
  <c r="AT21" i="2" s="1"/>
  <c r="AG23" i="2"/>
  <c r="AK23" i="2" s="1"/>
  <c r="AP25" i="2"/>
  <c r="AT25" i="2" s="1"/>
  <c r="AG27" i="2"/>
  <c r="AK27" i="2" s="1"/>
  <c r="AP29" i="2"/>
  <c r="AT29" i="2" s="1"/>
  <c r="AG31" i="2"/>
  <c r="AK31" i="2" s="1"/>
  <c r="AP33" i="2"/>
  <c r="AT33" i="2" s="1"/>
  <c r="AG35" i="2"/>
  <c r="AK35" i="2" s="1"/>
  <c r="AP37" i="2"/>
  <c r="AT37" i="2" s="1"/>
  <c r="AG39" i="2"/>
  <c r="AK39" i="2" s="1"/>
  <c r="AP41" i="2"/>
  <c r="AT41" i="2" s="1"/>
  <c r="AG43" i="2"/>
  <c r="AK43" i="2" s="1"/>
  <c r="AP45" i="2"/>
  <c r="AT45" i="2" s="1"/>
  <c r="AG47" i="2"/>
  <c r="AK47" i="2" s="1"/>
  <c r="AP49" i="2"/>
  <c r="AT49" i="2" s="1"/>
  <c r="AG51" i="2"/>
  <c r="AK51" i="2" s="1"/>
  <c r="AP53" i="2"/>
  <c r="AT53" i="2" s="1"/>
  <c r="AG55" i="2"/>
  <c r="AK55" i="2" s="1"/>
  <c r="AH56" i="2"/>
  <c r="AL56" i="2" s="1"/>
  <c r="AQ56" i="2" s="1"/>
  <c r="AU56" i="2" s="1"/>
  <c r="AG58" i="2"/>
  <c r="AK58" i="2" s="1"/>
  <c r="AI59" i="2"/>
  <c r="AM59" i="2" s="1"/>
  <c r="AI60" i="2"/>
  <c r="AM60" i="2" s="1"/>
  <c r="AH62" i="2"/>
  <c r="AL62" i="2" s="1"/>
  <c r="AQ68" i="2"/>
  <c r="AU68" i="2" s="1"/>
  <c r="AO68" i="2"/>
  <c r="AS68" i="2" s="1"/>
  <c r="AH71" i="2"/>
  <c r="AL71" i="2" s="1"/>
  <c r="AG71" i="2"/>
  <c r="AK71" i="2" s="1"/>
  <c r="AH72" i="2"/>
  <c r="AL72" i="2" s="1"/>
  <c r="AP72" i="2" s="1"/>
  <c r="AT72" i="2" s="1"/>
  <c r="AG74" i="2"/>
  <c r="AK74" i="2" s="1"/>
  <c r="AI75" i="2"/>
  <c r="AM75" i="2" s="1"/>
  <c r="AI76" i="2"/>
  <c r="AM76" i="2" s="1"/>
  <c r="AH78" i="2"/>
  <c r="AL78" i="2" s="1"/>
  <c r="AQ84" i="2"/>
  <c r="AU84" i="2" s="1"/>
  <c r="AQ88" i="2"/>
  <c r="AU88" i="2" s="1"/>
  <c r="AQ92" i="2"/>
  <c r="AU92" i="2" s="1"/>
  <c r="AQ101" i="2"/>
  <c r="AU101" i="2" s="1"/>
  <c r="AO101" i="2"/>
  <c r="AS101" i="2" s="1"/>
  <c r="AP104" i="2"/>
  <c r="AT104" i="2" s="1"/>
  <c r="AP108" i="2"/>
  <c r="AT108" i="2" s="1"/>
  <c r="AQ109" i="2"/>
  <c r="AU109" i="2" s="1"/>
  <c r="AQ141" i="2"/>
  <c r="AU141" i="2" s="1"/>
  <c r="AO141" i="2"/>
  <c r="AS141" i="2" s="1"/>
  <c r="AH99" i="2"/>
  <c r="AL99" i="2" s="1"/>
  <c r="AG99" i="2"/>
  <c r="AK99" i="2" s="1"/>
  <c r="AH115" i="2"/>
  <c r="AL115" i="2" s="1"/>
  <c r="AG115" i="2"/>
  <c r="AK115" i="2" s="1"/>
  <c r="AH131" i="2"/>
  <c r="AL131" i="2" s="1"/>
  <c r="AG131" i="2"/>
  <c r="AK131" i="2" s="1"/>
  <c r="AH147" i="2"/>
  <c r="AL147" i="2" s="1"/>
  <c r="AG147" i="2"/>
  <c r="AK147" i="2" s="1"/>
  <c r="AP150" i="2"/>
  <c r="AT150" i="2" s="1"/>
  <c r="AH163" i="2"/>
  <c r="AL163" i="2" s="1"/>
  <c r="AG163" i="2"/>
  <c r="AK163" i="2" s="1"/>
  <c r="AH195" i="2"/>
  <c r="AL195" i="2" s="1"/>
  <c r="AG195" i="2"/>
  <c r="AK195" i="2" s="1"/>
  <c r="AG196" i="2"/>
  <c r="AK196" i="2" s="1"/>
  <c r="AH196" i="2"/>
  <c r="AL196" i="2" s="1"/>
  <c r="AI214" i="2"/>
  <c r="AM214" i="2" s="1"/>
  <c r="AG214" i="2"/>
  <c r="AK214" i="2" s="1"/>
  <c r="AH215" i="2"/>
  <c r="AL215" i="2" s="1"/>
  <c r="AG215" i="2"/>
  <c r="AK215" i="2" s="1"/>
  <c r="AI215" i="2"/>
  <c r="AM215" i="2" s="1"/>
  <c r="AH227" i="2"/>
  <c r="AL227" i="2" s="1"/>
  <c r="AG227" i="2"/>
  <c r="AK227" i="2" s="1"/>
  <c r="AG228" i="2"/>
  <c r="AK228" i="2" s="1"/>
  <c r="AH228" i="2"/>
  <c r="AL228" i="2" s="1"/>
  <c r="AQ229" i="2"/>
  <c r="AU229" i="2" s="1"/>
  <c r="AH242" i="2"/>
  <c r="AL242" i="2" s="1"/>
  <c r="AG242" i="2"/>
  <c r="AK242" i="2" s="1"/>
  <c r="AI242" i="2"/>
  <c r="AM242" i="2" s="1"/>
  <c r="AP65" i="2"/>
  <c r="AT65" i="2" s="1"/>
  <c r="AP69" i="2"/>
  <c r="AT69" i="2" s="1"/>
  <c r="AP73" i="2"/>
  <c r="AT73" i="2" s="1"/>
  <c r="AP81" i="2"/>
  <c r="AT81" i="2" s="1"/>
  <c r="AP85" i="2"/>
  <c r="AT85" i="2" s="1"/>
  <c r="AP89" i="2"/>
  <c r="AT89" i="2" s="1"/>
  <c r="AG95" i="2"/>
  <c r="AK95" i="2" s="1"/>
  <c r="AP97" i="2"/>
  <c r="AT97" i="2" s="1"/>
  <c r="AO97" i="2"/>
  <c r="AS97" i="2" s="1"/>
  <c r="AG98" i="2"/>
  <c r="AK98" i="2" s="1"/>
  <c r="AI99" i="2"/>
  <c r="AM99" i="2" s="1"/>
  <c r="AO108" i="2"/>
  <c r="AS108" i="2" s="1"/>
  <c r="AH111" i="2"/>
  <c r="AL111" i="2" s="1"/>
  <c r="AG111" i="2"/>
  <c r="AK111" i="2" s="1"/>
  <c r="AH112" i="2"/>
  <c r="AL112" i="2" s="1"/>
  <c r="AO113" i="2"/>
  <c r="AS113" i="2" s="1"/>
  <c r="AG114" i="2"/>
  <c r="AK114" i="2" s="1"/>
  <c r="AI115" i="2"/>
  <c r="AM115" i="2" s="1"/>
  <c r="AI116" i="2"/>
  <c r="AM116" i="2" s="1"/>
  <c r="AP116" i="2" s="1"/>
  <c r="AT116" i="2" s="1"/>
  <c r="AH118" i="2"/>
  <c r="AL118" i="2" s="1"/>
  <c r="AQ118" i="2" s="1"/>
  <c r="AU118" i="2" s="1"/>
  <c r="AO124" i="2"/>
  <c r="AS124" i="2" s="1"/>
  <c r="AH127" i="2"/>
  <c r="AL127" i="2" s="1"/>
  <c r="AG127" i="2"/>
  <c r="AK127" i="2" s="1"/>
  <c r="AH128" i="2"/>
  <c r="AL128" i="2" s="1"/>
  <c r="AO129" i="2"/>
  <c r="AS129" i="2" s="1"/>
  <c r="AG130" i="2"/>
  <c r="AK130" i="2" s="1"/>
  <c r="AI131" i="2"/>
  <c r="AM131" i="2" s="1"/>
  <c r="AI132" i="2"/>
  <c r="AM132" i="2" s="1"/>
  <c r="AP132" i="2" s="1"/>
  <c r="AT132" i="2" s="1"/>
  <c r="AH134" i="2"/>
  <c r="AL134" i="2" s="1"/>
  <c r="AO134" i="2" s="1"/>
  <c r="AS134" i="2" s="1"/>
  <c r="AQ140" i="2"/>
  <c r="AU140" i="2" s="1"/>
  <c r="AO140" i="2"/>
  <c r="AS140" i="2" s="1"/>
  <c r="AH143" i="2"/>
  <c r="AL143" i="2" s="1"/>
  <c r="AG143" i="2"/>
  <c r="AK143" i="2" s="1"/>
  <c r="AH144" i="2"/>
  <c r="AL144" i="2" s="1"/>
  <c r="AP144" i="2" s="1"/>
  <c r="AT144" i="2" s="1"/>
  <c r="AO145" i="2"/>
  <c r="AS145" i="2" s="1"/>
  <c r="AG146" i="2"/>
  <c r="AK146" i="2" s="1"/>
  <c r="AI147" i="2"/>
  <c r="AM147" i="2" s="1"/>
  <c r="AI148" i="2"/>
  <c r="AM148" i="2" s="1"/>
  <c r="AP148" i="2" s="1"/>
  <c r="AT148" i="2" s="1"/>
  <c r="AH150" i="2"/>
  <c r="AL150" i="2" s="1"/>
  <c r="AQ156" i="2"/>
  <c r="AU156" i="2" s="1"/>
  <c r="AO156" i="2"/>
  <c r="AS156" i="2" s="1"/>
  <c r="AH159" i="2"/>
  <c r="AL159" i="2" s="1"/>
  <c r="AG159" i="2"/>
  <c r="AK159" i="2" s="1"/>
  <c r="AH160" i="2"/>
  <c r="AL160" i="2" s="1"/>
  <c r="AO161" i="2"/>
  <c r="AS161" i="2" s="1"/>
  <c r="AG162" i="2"/>
  <c r="AK162" i="2" s="1"/>
  <c r="AI163" i="2"/>
  <c r="AM163" i="2" s="1"/>
  <c r="AI164" i="2"/>
  <c r="AM164" i="2" s="1"/>
  <c r="AP164" i="2" s="1"/>
  <c r="AT164" i="2" s="1"/>
  <c r="AH166" i="2"/>
  <c r="AL166" i="2" s="1"/>
  <c r="AO166" i="2" s="1"/>
  <c r="AS166" i="2" s="1"/>
  <c r="AH171" i="2"/>
  <c r="AL171" i="2" s="1"/>
  <c r="AG171" i="2"/>
  <c r="AK171" i="2" s="1"/>
  <c r="AO173" i="2"/>
  <c r="AS173" i="2" s="1"/>
  <c r="AH174" i="2"/>
  <c r="AL174" i="2" s="1"/>
  <c r="AQ174" i="2" s="1"/>
  <c r="AU174" i="2" s="1"/>
  <c r="AH175" i="2"/>
  <c r="AL175" i="2" s="1"/>
  <c r="AG175" i="2"/>
  <c r="AK175" i="2" s="1"/>
  <c r="AQ181" i="2"/>
  <c r="AU181" i="2" s="1"/>
  <c r="AH183" i="2"/>
  <c r="AL183" i="2" s="1"/>
  <c r="AG183" i="2"/>
  <c r="AK183" i="2" s="1"/>
  <c r="AI183" i="2"/>
  <c r="AM183" i="2" s="1"/>
  <c r="AO185" i="2"/>
  <c r="AS185" i="2" s="1"/>
  <c r="AH187" i="2"/>
  <c r="AL187" i="2" s="1"/>
  <c r="AG187" i="2"/>
  <c r="AK187" i="2" s="1"/>
  <c r="AI190" i="2"/>
  <c r="AM190" i="2" s="1"/>
  <c r="AG190" i="2"/>
  <c r="AK190" i="2" s="1"/>
  <c r="AH191" i="2"/>
  <c r="AL191" i="2" s="1"/>
  <c r="AG191" i="2"/>
  <c r="AK191" i="2" s="1"/>
  <c r="AI191" i="2"/>
  <c r="AM191" i="2" s="1"/>
  <c r="AI195" i="2"/>
  <c r="AM195" i="2" s="1"/>
  <c r="AI196" i="2"/>
  <c r="AM196" i="2" s="1"/>
  <c r="AH203" i="2"/>
  <c r="AL203" i="2" s="1"/>
  <c r="AG203" i="2"/>
  <c r="AK203" i="2" s="1"/>
  <c r="AG204" i="2"/>
  <c r="AK204" i="2" s="1"/>
  <c r="AH204" i="2"/>
  <c r="AL204" i="2" s="1"/>
  <c r="AH214" i="2"/>
  <c r="AL214" i="2" s="1"/>
  <c r="AI222" i="2"/>
  <c r="AM222" i="2" s="1"/>
  <c r="AG222" i="2"/>
  <c r="AK222" i="2" s="1"/>
  <c r="AH223" i="2"/>
  <c r="AL223" i="2" s="1"/>
  <c r="AG223" i="2"/>
  <c r="AK223" i="2" s="1"/>
  <c r="AI223" i="2"/>
  <c r="AM223" i="2" s="1"/>
  <c r="AI227" i="2"/>
  <c r="AM227" i="2" s="1"/>
  <c r="AI228" i="2"/>
  <c r="AM228" i="2" s="1"/>
  <c r="AO233" i="2"/>
  <c r="AS233" i="2" s="1"/>
  <c r="AI95" i="2"/>
  <c r="AM95" i="2" s="1"/>
  <c r="AH98" i="2"/>
  <c r="AL98" i="2" s="1"/>
  <c r="AQ104" i="2"/>
  <c r="AU104" i="2" s="1"/>
  <c r="AO104" i="2"/>
  <c r="AS104" i="2" s="1"/>
  <c r="AH107" i="2"/>
  <c r="AL107" i="2" s="1"/>
  <c r="AG107" i="2"/>
  <c r="AK107" i="2" s="1"/>
  <c r="AQ110" i="2"/>
  <c r="AU110" i="2" s="1"/>
  <c r="AP110" i="2"/>
  <c r="AT110" i="2" s="1"/>
  <c r="AI112" i="2"/>
  <c r="AM112" i="2" s="1"/>
  <c r="AH114" i="2"/>
  <c r="AL114" i="2" s="1"/>
  <c r="AQ120" i="2"/>
  <c r="AU120" i="2" s="1"/>
  <c r="AO120" i="2"/>
  <c r="AS120" i="2" s="1"/>
  <c r="AH123" i="2"/>
  <c r="AL123" i="2" s="1"/>
  <c r="AG123" i="2"/>
  <c r="AK123" i="2" s="1"/>
  <c r="AQ126" i="2"/>
  <c r="AU126" i="2" s="1"/>
  <c r="AI128" i="2"/>
  <c r="AM128" i="2" s="1"/>
  <c r="AH130" i="2"/>
  <c r="AL130" i="2" s="1"/>
  <c r="AQ136" i="2"/>
  <c r="AU136" i="2" s="1"/>
  <c r="AH139" i="2"/>
  <c r="AL139" i="2" s="1"/>
  <c r="AG139" i="2"/>
  <c r="AK139" i="2" s="1"/>
  <c r="AO142" i="2"/>
  <c r="AS142" i="2" s="1"/>
  <c r="AI144" i="2"/>
  <c r="AM144" i="2" s="1"/>
  <c r="AH146" i="2"/>
  <c r="AL146" i="2" s="1"/>
  <c r="AO152" i="2"/>
  <c r="AS152" i="2" s="1"/>
  <c r="AH155" i="2"/>
  <c r="AL155" i="2" s="1"/>
  <c r="AG155" i="2"/>
  <c r="AK155" i="2" s="1"/>
  <c r="AI160" i="2"/>
  <c r="AM160" i="2" s="1"/>
  <c r="AQ160" i="2" s="1"/>
  <c r="AU160" i="2" s="1"/>
  <c r="AH162" i="2"/>
  <c r="AL162" i="2" s="1"/>
  <c r="AO168" i="2"/>
  <c r="AS168" i="2" s="1"/>
  <c r="AQ172" i="2"/>
  <c r="AU172" i="2" s="1"/>
  <c r="AO177" i="2"/>
  <c r="AS177" i="2" s="1"/>
  <c r="AO178" i="2"/>
  <c r="AS178" i="2" s="1"/>
  <c r="AG180" i="2"/>
  <c r="AK180" i="2" s="1"/>
  <c r="AH180" i="2"/>
  <c r="AL180" i="2" s="1"/>
  <c r="AG184" i="2"/>
  <c r="AK184" i="2" s="1"/>
  <c r="AI184" i="2"/>
  <c r="AM184" i="2" s="1"/>
  <c r="AI198" i="2"/>
  <c r="AM198" i="2" s="1"/>
  <c r="AG198" i="2"/>
  <c r="AK198" i="2" s="1"/>
  <c r="AH199" i="2"/>
  <c r="AL199" i="2" s="1"/>
  <c r="AG199" i="2"/>
  <c r="AK199" i="2" s="1"/>
  <c r="AI199" i="2"/>
  <c r="AM199" i="2" s="1"/>
  <c r="AH211" i="2"/>
  <c r="AL211" i="2" s="1"/>
  <c r="AG211" i="2"/>
  <c r="AK211" i="2" s="1"/>
  <c r="AG212" i="2"/>
  <c r="AK212" i="2" s="1"/>
  <c r="AH212" i="2"/>
  <c r="AL212" i="2" s="1"/>
  <c r="AI230" i="2"/>
  <c r="AM230" i="2" s="1"/>
  <c r="AG230" i="2"/>
  <c r="AK230" i="2" s="1"/>
  <c r="AH231" i="2"/>
  <c r="AL231" i="2" s="1"/>
  <c r="AG231" i="2"/>
  <c r="AK231" i="2" s="1"/>
  <c r="AI231" i="2"/>
  <c r="AM231" i="2" s="1"/>
  <c r="AI241" i="2"/>
  <c r="AM241" i="2" s="1"/>
  <c r="AH241" i="2"/>
  <c r="AL241" i="2" s="1"/>
  <c r="AG241" i="2"/>
  <c r="AK241" i="2" s="1"/>
  <c r="AH103" i="2"/>
  <c r="AL103" i="2" s="1"/>
  <c r="AG103" i="2"/>
  <c r="AK103" i="2" s="1"/>
  <c r="AO106" i="2"/>
  <c r="AS106" i="2" s="1"/>
  <c r="AQ106" i="2"/>
  <c r="AU106" i="2" s="1"/>
  <c r="AP106" i="2"/>
  <c r="AT106" i="2" s="1"/>
  <c r="AH119" i="2"/>
  <c r="AL119" i="2" s="1"/>
  <c r="AG119" i="2"/>
  <c r="AK119" i="2" s="1"/>
  <c r="AQ132" i="2"/>
  <c r="AU132" i="2" s="1"/>
  <c r="AH135" i="2"/>
  <c r="AL135" i="2" s="1"/>
  <c r="AG135" i="2"/>
  <c r="AK135" i="2" s="1"/>
  <c r="AO138" i="2"/>
  <c r="AS138" i="2" s="1"/>
  <c r="AQ138" i="2"/>
  <c r="AU138" i="2" s="1"/>
  <c r="AP138" i="2"/>
  <c r="AT138" i="2" s="1"/>
  <c r="AO148" i="2"/>
  <c r="AS148" i="2" s="1"/>
  <c r="AH151" i="2"/>
  <c r="AL151" i="2" s="1"/>
  <c r="AG151" i="2"/>
  <c r="AK151" i="2" s="1"/>
  <c r="AQ154" i="2"/>
  <c r="AU154" i="2" s="1"/>
  <c r="AH167" i="2"/>
  <c r="AL167" i="2" s="1"/>
  <c r="AG167" i="2"/>
  <c r="AK167" i="2" s="1"/>
  <c r="AO170" i="2"/>
  <c r="AS170" i="2" s="1"/>
  <c r="AQ170" i="2"/>
  <c r="AU170" i="2" s="1"/>
  <c r="AP170" i="2"/>
  <c r="AT170" i="2" s="1"/>
  <c r="AI182" i="2"/>
  <c r="AM182" i="2" s="1"/>
  <c r="AG182" i="2"/>
  <c r="AK182" i="2" s="1"/>
  <c r="AI186" i="2"/>
  <c r="AM186" i="2" s="1"/>
  <c r="AH186" i="2"/>
  <c r="AL186" i="2" s="1"/>
  <c r="AI206" i="2"/>
  <c r="AM206" i="2" s="1"/>
  <c r="AG206" i="2"/>
  <c r="AK206" i="2" s="1"/>
  <c r="AH207" i="2"/>
  <c r="AL207" i="2" s="1"/>
  <c r="AG207" i="2"/>
  <c r="AK207" i="2" s="1"/>
  <c r="AI207" i="2"/>
  <c r="AM207" i="2" s="1"/>
  <c r="AH219" i="2"/>
  <c r="AL219" i="2" s="1"/>
  <c r="AG219" i="2"/>
  <c r="AK219" i="2" s="1"/>
  <c r="AG220" i="2"/>
  <c r="AK220" i="2" s="1"/>
  <c r="AH220" i="2"/>
  <c r="AL220" i="2" s="1"/>
  <c r="AQ221" i="2"/>
  <c r="AU221" i="2" s="1"/>
  <c r="AG239" i="2"/>
  <c r="AK239" i="2" s="1"/>
  <c r="AI239" i="2"/>
  <c r="AM239" i="2" s="1"/>
  <c r="AH239" i="2"/>
  <c r="AL239" i="2" s="1"/>
  <c r="AO268" i="2"/>
  <c r="AS268" i="2" s="1"/>
  <c r="AH274" i="2"/>
  <c r="AL274" i="2" s="1"/>
  <c r="AG274" i="2"/>
  <c r="AK274" i="2" s="1"/>
  <c r="AI274" i="2"/>
  <c r="AM274" i="2" s="1"/>
  <c r="AH278" i="2"/>
  <c r="AL278" i="2" s="1"/>
  <c r="AI278" i="2"/>
  <c r="AM278" i="2" s="1"/>
  <c r="AG278" i="2"/>
  <c r="AK278" i="2" s="1"/>
  <c r="AH282" i="2"/>
  <c r="AL282" i="2" s="1"/>
  <c r="AI282" i="2"/>
  <c r="AM282" i="2" s="1"/>
  <c r="AG282" i="2"/>
  <c r="AK282" i="2" s="1"/>
  <c r="AI293" i="2"/>
  <c r="AM293" i="2" s="1"/>
  <c r="AG293" i="2"/>
  <c r="AK293" i="2" s="1"/>
  <c r="AH293" i="2"/>
  <c r="AL293" i="2" s="1"/>
  <c r="AQ176" i="2"/>
  <c r="AU176" i="2" s="1"/>
  <c r="AO176" i="2"/>
  <c r="AS176" i="2" s="1"/>
  <c r="AH179" i="2"/>
  <c r="AL179" i="2" s="1"/>
  <c r="AG179" i="2"/>
  <c r="AK179" i="2" s="1"/>
  <c r="AG192" i="2"/>
  <c r="AK192" i="2" s="1"/>
  <c r="AH192" i="2"/>
  <c r="AL192" i="2" s="1"/>
  <c r="AI194" i="2"/>
  <c r="AM194" i="2" s="1"/>
  <c r="AG194" i="2"/>
  <c r="AK194" i="2" s="1"/>
  <c r="AG200" i="2"/>
  <c r="AK200" i="2" s="1"/>
  <c r="AH200" i="2"/>
  <c r="AL200" i="2" s="1"/>
  <c r="AI202" i="2"/>
  <c r="AM202" i="2" s="1"/>
  <c r="AG202" i="2"/>
  <c r="AK202" i="2" s="1"/>
  <c r="AG208" i="2"/>
  <c r="AK208" i="2" s="1"/>
  <c r="AH208" i="2"/>
  <c r="AL208" i="2" s="1"/>
  <c r="AI210" i="2"/>
  <c r="AM210" i="2" s="1"/>
  <c r="AG210" i="2"/>
  <c r="AK210" i="2" s="1"/>
  <c r="AG216" i="2"/>
  <c r="AK216" i="2" s="1"/>
  <c r="AH216" i="2"/>
  <c r="AL216" i="2" s="1"/>
  <c r="AI218" i="2"/>
  <c r="AM218" i="2" s="1"/>
  <c r="AG218" i="2"/>
  <c r="AK218" i="2" s="1"/>
  <c r="AG224" i="2"/>
  <c r="AK224" i="2" s="1"/>
  <c r="AH224" i="2"/>
  <c r="AL224" i="2" s="1"/>
  <c r="AI226" i="2"/>
  <c r="AM226" i="2" s="1"/>
  <c r="AG226" i="2"/>
  <c r="AK226" i="2" s="1"/>
  <c r="AH235" i="2"/>
  <c r="AL235" i="2" s="1"/>
  <c r="AI235" i="2"/>
  <c r="AM235" i="2" s="1"/>
  <c r="AG235" i="2"/>
  <c r="AK235" i="2" s="1"/>
  <c r="AQ240" i="2"/>
  <c r="AU240" i="2" s="1"/>
  <c r="AO240" i="2"/>
  <c r="AS240" i="2" s="1"/>
  <c r="AG255" i="2"/>
  <c r="AK255" i="2" s="1"/>
  <c r="AI255" i="2"/>
  <c r="AM255" i="2" s="1"/>
  <c r="AH255" i="2"/>
  <c r="AL255" i="2" s="1"/>
  <c r="AP276" i="2"/>
  <c r="AT276" i="2" s="1"/>
  <c r="AQ276" i="2"/>
  <c r="AU276" i="2" s="1"/>
  <c r="AO276" i="2"/>
  <c r="AS276" i="2" s="1"/>
  <c r="AP280" i="2"/>
  <c r="AT280" i="2" s="1"/>
  <c r="AG291" i="2"/>
  <c r="AK291" i="2" s="1"/>
  <c r="AH291" i="2"/>
  <c r="AL291" i="2" s="1"/>
  <c r="AI291" i="2"/>
  <c r="AM291" i="2" s="1"/>
  <c r="AH332" i="2"/>
  <c r="AL332" i="2" s="1"/>
  <c r="AG332" i="2"/>
  <c r="AK332" i="2" s="1"/>
  <c r="AI332" i="2"/>
  <c r="AM332" i="2" s="1"/>
  <c r="AP101" i="2"/>
  <c r="AT101" i="2" s="1"/>
  <c r="AP113" i="2"/>
  <c r="AT113" i="2" s="1"/>
  <c r="AP121" i="2"/>
  <c r="AT121" i="2" s="1"/>
  <c r="AP137" i="2"/>
  <c r="AT137" i="2" s="1"/>
  <c r="AP141" i="2"/>
  <c r="AT141" i="2" s="1"/>
  <c r="AP145" i="2"/>
  <c r="AT145" i="2" s="1"/>
  <c r="AP149" i="2"/>
  <c r="AT149" i="2" s="1"/>
  <c r="AP157" i="2"/>
  <c r="AT157" i="2" s="1"/>
  <c r="AP161" i="2"/>
  <c r="AT161" i="2" s="1"/>
  <c r="AP165" i="2"/>
  <c r="AT165" i="2" s="1"/>
  <c r="AP169" i="2"/>
  <c r="AT169" i="2" s="1"/>
  <c r="AP173" i="2"/>
  <c r="AT173" i="2" s="1"/>
  <c r="AP177" i="2"/>
  <c r="AT177" i="2" s="1"/>
  <c r="AP181" i="2"/>
  <c r="AT181" i="2" s="1"/>
  <c r="AP185" i="2"/>
  <c r="AT185" i="2" s="1"/>
  <c r="AP193" i="2"/>
  <c r="AT193" i="2" s="1"/>
  <c r="AP201" i="2"/>
  <c r="AT201" i="2" s="1"/>
  <c r="AP205" i="2"/>
  <c r="AT205" i="2" s="1"/>
  <c r="AP209" i="2"/>
  <c r="AT209" i="2" s="1"/>
  <c r="AP225" i="2"/>
  <c r="AT225" i="2" s="1"/>
  <c r="AP229" i="2"/>
  <c r="AT229" i="2" s="1"/>
  <c r="AP233" i="2"/>
  <c r="AT233" i="2" s="1"/>
  <c r="AH238" i="2"/>
  <c r="AL238" i="2" s="1"/>
  <c r="AG238" i="2"/>
  <c r="AK238" i="2" s="1"/>
  <c r="AI243" i="2"/>
  <c r="AM243" i="2" s="1"/>
  <c r="AP243" i="2" s="1"/>
  <c r="AT243" i="2" s="1"/>
  <c r="AH245" i="2"/>
  <c r="AL245" i="2" s="1"/>
  <c r="AO251" i="2"/>
  <c r="AS251" i="2" s="1"/>
  <c r="AH254" i="2"/>
  <c r="AL254" i="2" s="1"/>
  <c r="AG254" i="2"/>
  <c r="AK254" i="2" s="1"/>
  <c r="AG259" i="2"/>
  <c r="AK259" i="2" s="1"/>
  <c r="AH259" i="2"/>
  <c r="AL259" i="2" s="1"/>
  <c r="AI259" i="2"/>
  <c r="AM259" i="2" s="1"/>
  <c r="AG263" i="2"/>
  <c r="AK263" i="2" s="1"/>
  <c r="AH263" i="2"/>
  <c r="AL263" i="2" s="1"/>
  <c r="AI266" i="2"/>
  <c r="AM266" i="2" s="1"/>
  <c r="AP266" i="2" s="1"/>
  <c r="AT266" i="2" s="1"/>
  <c r="AG267" i="2"/>
  <c r="AK267" i="2" s="1"/>
  <c r="AH267" i="2"/>
  <c r="AL267" i="2" s="1"/>
  <c r="AO270" i="2"/>
  <c r="AS270" i="2" s="1"/>
  <c r="AO286" i="2"/>
  <c r="AS286" i="2" s="1"/>
  <c r="AH340" i="2"/>
  <c r="AL340" i="2" s="1"/>
  <c r="AG340" i="2"/>
  <c r="AK340" i="2" s="1"/>
  <c r="AI340" i="2"/>
  <c r="AM340" i="2" s="1"/>
  <c r="AO236" i="2"/>
  <c r="AS236" i="2" s="1"/>
  <c r="AQ247" i="2"/>
  <c r="AU247" i="2" s="1"/>
  <c r="AH250" i="2"/>
  <c r="AL250" i="2" s="1"/>
  <c r="AG250" i="2"/>
  <c r="AK250" i="2" s="1"/>
  <c r="AO253" i="2"/>
  <c r="AS253" i="2" s="1"/>
  <c r="AQ253" i="2"/>
  <c r="AU253" i="2" s="1"/>
  <c r="AP253" i="2"/>
  <c r="AT253" i="2" s="1"/>
  <c r="AI261" i="2"/>
  <c r="AM261" i="2" s="1"/>
  <c r="AG261" i="2"/>
  <c r="AK261" i="2" s="1"/>
  <c r="AH261" i="2"/>
  <c r="AL261" i="2" s="1"/>
  <c r="AI265" i="2"/>
  <c r="AM265" i="2" s="1"/>
  <c r="AG265" i="2"/>
  <c r="AK265" i="2" s="1"/>
  <c r="AI269" i="2"/>
  <c r="AM269" i="2" s="1"/>
  <c r="AG269" i="2"/>
  <c r="AK269" i="2" s="1"/>
  <c r="AG275" i="2"/>
  <c r="AK275" i="2" s="1"/>
  <c r="AH275" i="2"/>
  <c r="AL275" i="2" s="1"/>
  <c r="AI275" i="2"/>
  <c r="AM275" i="2" s="1"/>
  <c r="AG279" i="2"/>
  <c r="AK279" i="2" s="1"/>
  <c r="AH279" i="2"/>
  <c r="AL279" i="2" s="1"/>
  <c r="AG283" i="2"/>
  <c r="AK283" i="2" s="1"/>
  <c r="AH283" i="2"/>
  <c r="AL283" i="2" s="1"/>
  <c r="AH290" i="2"/>
  <c r="AL290" i="2" s="1"/>
  <c r="AI290" i="2"/>
  <c r="AM290" i="2" s="1"/>
  <c r="AG290" i="2"/>
  <c r="AK290" i="2" s="1"/>
  <c r="AI305" i="2"/>
  <c r="AM305" i="2" s="1"/>
  <c r="AG305" i="2"/>
  <c r="AK305" i="2" s="1"/>
  <c r="AH305" i="2"/>
  <c r="AL305" i="2" s="1"/>
  <c r="AH310" i="2"/>
  <c r="AL310" i="2" s="1"/>
  <c r="AG310" i="2"/>
  <c r="AK310" i="2" s="1"/>
  <c r="AI310" i="2"/>
  <c r="AM310" i="2" s="1"/>
  <c r="AI347" i="2"/>
  <c r="AM347" i="2" s="1"/>
  <c r="AH347" i="2"/>
  <c r="AL347" i="2" s="1"/>
  <c r="AG347" i="2"/>
  <c r="AK347" i="2" s="1"/>
  <c r="AH232" i="2"/>
  <c r="AL232" i="2" s="1"/>
  <c r="AP232" i="2" s="1"/>
  <c r="AT232" i="2" s="1"/>
  <c r="AG234" i="2"/>
  <c r="AK234" i="2" s="1"/>
  <c r="AH236" i="2"/>
  <c r="AL236" i="2" s="1"/>
  <c r="AH246" i="2"/>
  <c r="AL246" i="2" s="1"/>
  <c r="AG246" i="2"/>
  <c r="AK246" i="2" s="1"/>
  <c r="AH247" i="2"/>
  <c r="AL247" i="2" s="1"/>
  <c r="AP247" i="2"/>
  <c r="AT247" i="2" s="1"/>
  <c r="AG249" i="2"/>
  <c r="AK249" i="2" s="1"/>
  <c r="AI250" i="2"/>
  <c r="AM250" i="2" s="1"/>
  <c r="AH258" i="2"/>
  <c r="AL258" i="2" s="1"/>
  <c r="AG258" i="2"/>
  <c r="AK258" i="2" s="1"/>
  <c r="AP260" i="2"/>
  <c r="AT260" i="2" s="1"/>
  <c r="AQ260" i="2"/>
  <c r="AU260" i="2" s="1"/>
  <c r="AO260" i="2"/>
  <c r="AS260" i="2" s="1"/>
  <c r="AH262" i="2"/>
  <c r="AL262" i="2" s="1"/>
  <c r="AI262" i="2"/>
  <c r="AM262" i="2" s="1"/>
  <c r="AH265" i="2"/>
  <c r="AL265" i="2" s="1"/>
  <c r="AH269" i="2"/>
  <c r="AL269" i="2" s="1"/>
  <c r="AI277" i="2"/>
  <c r="AM277" i="2" s="1"/>
  <c r="AG277" i="2"/>
  <c r="AK277" i="2" s="1"/>
  <c r="AH277" i="2"/>
  <c r="AL277" i="2" s="1"/>
  <c r="AI279" i="2"/>
  <c r="AM279" i="2" s="1"/>
  <c r="AI281" i="2"/>
  <c r="AM281" i="2" s="1"/>
  <c r="AG281" i="2"/>
  <c r="AK281" i="2" s="1"/>
  <c r="AI283" i="2"/>
  <c r="AM283" i="2" s="1"/>
  <c r="AP292" i="2"/>
  <c r="AT292" i="2" s="1"/>
  <c r="AQ292" i="2"/>
  <c r="AU292" i="2" s="1"/>
  <c r="AO292" i="2"/>
  <c r="AS292" i="2" s="1"/>
  <c r="AG299" i="2"/>
  <c r="AK299" i="2" s="1"/>
  <c r="AH299" i="2"/>
  <c r="AL299" i="2" s="1"/>
  <c r="AI299" i="2"/>
  <c r="AM299" i="2" s="1"/>
  <c r="AG315" i="2"/>
  <c r="AK315" i="2" s="1"/>
  <c r="AH315" i="2"/>
  <c r="AL315" i="2" s="1"/>
  <c r="AI315" i="2"/>
  <c r="AM315" i="2" s="1"/>
  <c r="AP240" i="2"/>
  <c r="AT240" i="2" s="1"/>
  <c r="AP244" i="2"/>
  <c r="AT244" i="2" s="1"/>
  <c r="AP248" i="2"/>
  <c r="AT248" i="2" s="1"/>
  <c r="AP256" i="2"/>
  <c r="AT256" i="2" s="1"/>
  <c r="AQ256" i="2"/>
  <c r="AU256" i="2" s="1"/>
  <c r="AI257" i="2"/>
  <c r="AM257" i="2" s="1"/>
  <c r="AG257" i="2"/>
  <c r="AK257" i="2" s="1"/>
  <c r="AG271" i="2"/>
  <c r="AK271" i="2" s="1"/>
  <c r="AH271" i="2"/>
  <c r="AL271" i="2" s="1"/>
  <c r="AP272" i="2"/>
  <c r="AT272" i="2" s="1"/>
  <c r="AQ272" i="2"/>
  <c r="AU272" i="2" s="1"/>
  <c r="AI273" i="2"/>
  <c r="AM273" i="2" s="1"/>
  <c r="AG273" i="2"/>
  <c r="AK273" i="2" s="1"/>
  <c r="AG287" i="2"/>
  <c r="AK287" i="2" s="1"/>
  <c r="AH287" i="2"/>
  <c r="AL287" i="2" s="1"/>
  <c r="AI289" i="2"/>
  <c r="AM289" i="2" s="1"/>
  <c r="AG289" i="2"/>
  <c r="AK289" i="2" s="1"/>
  <c r="AI294" i="2"/>
  <c r="AM294" i="2" s="1"/>
  <c r="AI301" i="2"/>
  <c r="AM301" i="2" s="1"/>
  <c r="AG301" i="2"/>
  <c r="AK301" i="2" s="1"/>
  <c r="AH306" i="2"/>
  <c r="AL306" i="2" s="1"/>
  <c r="AG306" i="2"/>
  <c r="AK306" i="2" s="1"/>
  <c r="AG311" i="2"/>
  <c r="AK311" i="2" s="1"/>
  <c r="AH311" i="2"/>
  <c r="AL311" i="2" s="1"/>
  <c r="AI327" i="2"/>
  <c r="AM327" i="2" s="1"/>
  <c r="AG327" i="2"/>
  <c r="AK327" i="2" s="1"/>
  <c r="AH327" i="2"/>
  <c r="AL327" i="2" s="1"/>
  <c r="AG353" i="2"/>
  <c r="AK353" i="2" s="1"/>
  <c r="AI353" i="2"/>
  <c r="AM353" i="2" s="1"/>
  <c r="AH353" i="2"/>
  <c r="AL353" i="2" s="1"/>
  <c r="AI285" i="2"/>
  <c r="AM285" i="2" s="1"/>
  <c r="AG285" i="2"/>
  <c r="AK285" i="2" s="1"/>
  <c r="AQ286" i="2"/>
  <c r="AU286" i="2" s="1"/>
  <c r="AI297" i="2"/>
  <c r="AM297" i="2" s="1"/>
  <c r="AG297" i="2"/>
  <c r="AK297" i="2" s="1"/>
  <c r="AQ300" i="2"/>
  <c r="AU300" i="2" s="1"/>
  <c r="AH302" i="2"/>
  <c r="AL302" i="2" s="1"/>
  <c r="AG302" i="2"/>
  <c r="AK302" i="2" s="1"/>
  <c r="AG307" i="2"/>
  <c r="AK307" i="2" s="1"/>
  <c r="AH307" i="2"/>
  <c r="AL307" i="2" s="1"/>
  <c r="AI313" i="2"/>
  <c r="AM313" i="2" s="1"/>
  <c r="AG313" i="2"/>
  <c r="AK313" i="2" s="1"/>
  <c r="AG345" i="2"/>
  <c r="AK345" i="2" s="1"/>
  <c r="AI345" i="2"/>
  <c r="AM345" i="2" s="1"/>
  <c r="AH345" i="2"/>
  <c r="AL345" i="2" s="1"/>
  <c r="AI364" i="2"/>
  <c r="AM364" i="2" s="1"/>
  <c r="AH364" i="2"/>
  <c r="AL364" i="2" s="1"/>
  <c r="AG364" i="2"/>
  <c r="AK364" i="2" s="1"/>
  <c r="AG295" i="2"/>
  <c r="AK295" i="2" s="1"/>
  <c r="AH295" i="2"/>
  <c r="AL295" i="2" s="1"/>
  <c r="AP296" i="2"/>
  <c r="AT296" i="2" s="1"/>
  <c r="AH298" i="2"/>
  <c r="AL298" i="2" s="1"/>
  <c r="AG298" i="2"/>
  <c r="AK298" i="2" s="1"/>
  <c r="AG303" i="2"/>
  <c r="AK303" i="2" s="1"/>
  <c r="AH303" i="2"/>
  <c r="AL303" i="2" s="1"/>
  <c r="AI309" i="2"/>
  <c r="AM309" i="2" s="1"/>
  <c r="AG309" i="2"/>
  <c r="AK309" i="2" s="1"/>
  <c r="AH314" i="2"/>
  <c r="AL314" i="2" s="1"/>
  <c r="AG314" i="2"/>
  <c r="AK314" i="2" s="1"/>
  <c r="AO350" i="2"/>
  <c r="AS350" i="2" s="1"/>
  <c r="AG325" i="2"/>
  <c r="AK325" i="2" s="1"/>
  <c r="AH325" i="2"/>
  <c r="AL325" i="2" s="1"/>
  <c r="AH328" i="2"/>
  <c r="AL328" i="2" s="1"/>
  <c r="AG328" i="2"/>
  <c r="AK328" i="2" s="1"/>
  <c r="AG333" i="2"/>
  <c r="AK333" i="2" s="1"/>
  <c r="AH333" i="2"/>
  <c r="AL333" i="2" s="1"/>
  <c r="AI335" i="2"/>
  <c r="AM335" i="2" s="1"/>
  <c r="AG335" i="2"/>
  <c r="AK335" i="2" s="1"/>
  <c r="AQ338" i="2"/>
  <c r="AU338" i="2" s="1"/>
  <c r="AG341" i="2"/>
  <c r="AK341" i="2" s="1"/>
  <c r="AH341" i="2"/>
  <c r="AL341" i="2" s="1"/>
  <c r="AG321" i="2"/>
  <c r="AK321" i="2" s="1"/>
  <c r="AH321" i="2"/>
  <c r="AL321" i="2" s="1"/>
  <c r="AP322" i="2"/>
  <c r="AT322" i="2" s="1"/>
  <c r="AQ322" i="2"/>
  <c r="AU322" i="2" s="1"/>
  <c r="AI323" i="2"/>
  <c r="AM323" i="2" s="1"/>
  <c r="AG323" i="2"/>
  <c r="AK323" i="2" s="1"/>
  <c r="AG329" i="2"/>
  <c r="AK329" i="2" s="1"/>
  <c r="AH329" i="2"/>
  <c r="AL329" i="2" s="1"/>
  <c r="AH336" i="2"/>
  <c r="AL336" i="2" s="1"/>
  <c r="AG336" i="2"/>
  <c r="AK336" i="2" s="1"/>
  <c r="AQ342" i="2"/>
  <c r="AU342" i="2" s="1"/>
  <c r="AI343" i="2"/>
  <c r="AM343" i="2" s="1"/>
  <c r="AH343" i="2"/>
  <c r="AL343" i="2" s="1"/>
  <c r="AG343" i="2"/>
  <c r="AK343" i="2" s="1"/>
  <c r="AG349" i="2"/>
  <c r="AK349" i="2" s="1"/>
  <c r="AI349" i="2"/>
  <c r="AM349" i="2" s="1"/>
  <c r="AH349" i="2"/>
  <c r="AL349" i="2" s="1"/>
  <c r="AI351" i="2"/>
  <c r="AM351" i="2" s="1"/>
  <c r="AH351" i="2"/>
  <c r="AL351" i="2" s="1"/>
  <c r="AG351" i="2"/>
  <c r="AK351" i="2" s="1"/>
  <c r="AO365" i="2"/>
  <c r="AS365" i="2" s="1"/>
  <c r="AQ365" i="2"/>
  <c r="AU365" i="2" s="1"/>
  <c r="AP365" i="2"/>
  <c r="AT365" i="2" s="1"/>
  <c r="AP300" i="2"/>
  <c r="AT300" i="2" s="1"/>
  <c r="AP304" i="2"/>
  <c r="AT304" i="2" s="1"/>
  <c r="AP312" i="2"/>
  <c r="AT312" i="2" s="1"/>
  <c r="AQ316" i="2"/>
  <c r="AU316" i="2" s="1"/>
  <c r="AO316" i="2"/>
  <c r="AS316" i="2" s="1"/>
  <c r="AG317" i="2"/>
  <c r="AK317" i="2" s="1"/>
  <c r="AH317" i="2"/>
  <c r="AL317" i="2" s="1"/>
  <c r="AI319" i="2"/>
  <c r="AM319" i="2" s="1"/>
  <c r="AG319" i="2"/>
  <c r="AK319" i="2" s="1"/>
  <c r="AG320" i="2"/>
  <c r="AK320" i="2" s="1"/>
  <c r="AI321" i="2"/>
  <c r="AM321" i="2" s="1"/>
  <c r="AO322" i="2"/>
  <c r="AS322" i="2" s="1"/>
  <c r="AH323" i="2"/>
  <c r="AL323" i="2" s="1"/>
  <c r="AI329" i="2"/>
  <c r="AM329" i="2" s="1"/>
  <c r="AI331" i="2"/>
  <c r="AM331" i="2" s="1"/>
  <c r="AG331" i="2"/>
  <c r="AK331" i="2" s="1"/>
  <c r="AQ334" i="2"/>
  <c r="AU334" i="2" s="1"/>
  <c r="AI336" i="2"/>
  <c r="AM336" i="2" s="1"/>
  <c r="AG337" i="2"/>
  <c r="AK337" i="2" s="1"/>
  <c r="AH337" i="2"/>
  <c r="AL337" i="2" s="1"/>
  <c r="AI339" i="2"/>
  <c r="AM339" i="2" s="1"/>
  <c r="AG339" i="2"/>
  <c r="AK339" i="2" s="1"/>
  <c r="AQ350" i="2"/>
  <c r="AU350" i="2" s="1"/>
  <c r="AP359" i="2"/>
  <c r="AT359" i="2" s="1"/>
  <c r="AQ359" i="2"/>
  <c r="AU359" i="2" s="1"/>
  <c r="AO359" i="2"/>
  <c r="AS359" i="2" s="1"/>
  <c r="AO361" i="2"/>
  <c r="AS361" i="2" s="1"/>
  <c r="AQ361" i="2"/>
  <c r="AU361" i="2" s="1"/>
  <c r="AP361" i="2"/>
  <c r="AT361" i="2" s="1"/>
  <c r="AG354" i="2"/>
  <c r="AK354" i="2" s="1"/>
  <c r="AH354" i="2"/>
  <c r="AL354" i="2" s="1"/>
  <c r="AP355" i="2"/>
  <c r="AT355" i="2" s="1"/>
  <c r="AI356" i="2"/>
  <c r="AM356" i="2" s="1"/>
  <c r="AG356" i="2"/>
  <c r="AK356" i="2" s="1"/>
  <c r="AQ357" i="2"/>
  <c r="AU357" i="2" s="1"/>
  <c r="AG370" i="2"/>
  <c r="AK370" i="2" s="1"/>
  <c r="AI370" i="2"/>
  <c r="AM370" i="2" s="1"/>
  <c r="AH370" i="2"/>
  <c r="AL370" i="2" s="1"/>
  <c r="AI372" i="2"/>
  <c r="AM372" i="2" s="1"/>
  <c r="AH372" i="2"/>
  <c r="AL372" i="2" s="1"/>
  <c r="AG372" i="2"/>
  <c r="AK372" i="2" s="1"/>
  <c r="AG378" i="2"/>
  <c r="AK378" i="2" s="1"/>
  <c r="AI378" i="2"/>
  <c r="AM378" i="2" s="1"/>
  <c r="AH378" i="2"/>
  <c r="AL378" i="2" s="1"/>
  <c r="AO379" i="2"/>
  <c r="AS379" i="2" s="1"/>
  <c r="AG358" i="2"/>
  <c r="AK358" i="2" s="1"/>
  <c r="AI358" i="2"/>
  <c r="AM358" i="2" s="1"/>
  <c r="AH358" i="2"/>
  <c r="AL358" i="2" s="1"/>
  <c r="AI360" i="2"/>
  <c r="AM360" i="2" s="1"/>
  <c r="AH360" i="2"/>
  <c r="AL360" i="2" s="1"/>
  <c r="AG360" i="2"/>
  <c r="AK360" i="2" s="1"/>
  <c r="AP330" i="2"/>
  <c r="AT330" i="2" s="1"/>
  <c r="AP334" i="2"/>
  <c r="AT334" i="2" s="1"/>
  <c r="AP338" i="2"/>
  <c r="AT338" i="2" s="1"/>
  <c r="AP342" i="2"/>
  <c r="AT342" i="2" s="1"/>
  <c r="AG344" i="2"/>
  <c r="AK344" i="2" s="1"/>
  <c r="AG348" i="2"/>
  <c r="AK348" i="2" s="1"/>
  <c r="AP350" i="2"/>
  <c r="AT350" i="2" s="1"/>
  <c r="AG352" i="2"/>
  <c r="AK352" i="2" s="1"/>
  <c r="AO357" i="2"/>
  <c r="AS357" i="2" s="1"/>
  <c r="AG362" i="2"/>
  <c r="AK362" i="2" s="1"/>
  <c r="AI362" i="2"/>
  <c r="AM362" i="2" s="1"/>
  <c r="AH362" i="2"/>
  <c r="AL362" i="2" s="1"/>
  <c r="AQ363" i="2"/>
  <c r="AU363" i="2" s="1"/>
  <c r="AG366" i="2"/>
  <c r="AK366" i="2" s="1"/>
  <c r="AI366" i="2"/>
  <c r="AM366" i="2" s="1"/>
  <c r="AH366" i="2"/>
  <c r="AL366" i="2" s="1"/>
  <c r="AQ367" i="2"/>
  <c r="AU367" i="2" s="1"/>
  <c r="AI368" i="2"/>
  <c r="AM368" i="2" s="1"/>
  <c r="AH368" i="2"/>
  <c r="AL368" i="2" s="1"/>
  <c r="AG368" i="2"/>
  <c r="AK368" i="2" s="1"/>
  <c r="AG374" i="2"/>
  <c r="AK374" i="2" s="1"/>
  <c r="AI374" i="2"/>
  <c r="AM374" i="2" s="1"/>
  <c r="AH374" i="2"/>
  <c r="AL374" i="2" s="1"/>
  <c r="AI376" i="2"/>
  <c r="AM376" i="2" s="1"/>
  <c r="AH376" i="2"/>
  <c r="AL376" i="2" s="1"/>
  <c r="AG376" i="2"/>
  <c r="AK376" i="2" s="1"/>
  <c r="AP363" i="2"/>
  <c r="AT363" i="2" s="1"/>
  <c r="AP367" i="2"/>
  <c r="AT367" i="2" s="1"/>
  <c r="AG369" i="2"/>
  <c r="AK369" i="2" s="1"/>
  <c r="AP371" i="2"/>
  <c r="AT371" i="2" s="1"/>
  <c r="AG373" i="2"/>
  <c r="AK373" i="2" s="1"/>
  <c r="AP375" i="2"/>
  <c r="AT375" i="2" s="1"/>
  <c r="AG377" i="2"/>
  <c r="AK377" i="2" s="1"/>
  <c r="AQ379" i="2"/>
  <c r="AU379" i="2" s="1"/>
  <c r="AP379" i="2"/>
  <c r="AT379" i="2" s="1"/>
  <c r="AQ381" i="2"/>
  <c r="AU381" i="2" s="1"/>
  <c r="AI380" i="2"/>
  <c r="AM380" i="2" s="1"/>
  <c r="AP380" i="2" s="1"/>
  <c r="AT380" i="2" s="1"/>
  <c r="AH381" i="2"/>
  <c r="AL381" i="2" s="1"/>
  <c r="AP381" i="2" s="1"/>
  <c r="AT381" i="2" s="1"/>
  <c r="AO245" i="1" l="1"/>
  <c r="AS245" i="1" s="1"/>
  <c r="AQ224" i="1"/>
  <c r="AU224" i="1" s="1"/>
  <c r="AP67" i="1"/>
  <c r="AT67" i="1" s="1"/>
  <c r="AQ153" i="1"/>
  <c r="AU153" i="1" s="1"/>
  <c r="AQ243" i="1"/>
  <c r="AU243" i="1" s="1"/>
  <c r="AQ130" i="1"/>
  <c r="AU130" i="1" s="1"/>
  <c r="AO104" i="1"/>
  <c r="AS104" i="1" s="1"/>
  <c r="AP167" i="1"/>
  <c r="AT167" i="1" s="1"/>
  <c r="AP75" i="1"/>
  <c r="AT75" i="1" s="1"/>
  <c r="AO14" i="1"/>
  <c r="AS14" i="1" s="1"/>
  <c r="AQ143" i="1"/>
  <c r="AU143" i="1" s="1"/>
  <c r="AQ114" i="1"/>
  <c r="AU114" i="1" s="1"/>
  <c r="AQ47" i="1"/>
  <c r="AU47" i="1" s="1"/>
  <c r="AO249" i="1"/>
  <c r="AS249" i="1" s="1"/>
  <c r="AO257" i="1"/>
  <c r="AS257" i="1" s="1"/>
  <c r="AP241" i="1"/>
  <c r="AT241" i="1" s="1"/>
  <c r="AO84" i="1"/>
  <c r="AS84" i="1" s="1"/>
  <c r="AQ44" i="1"/>
  <c r="AU44" i="1" s="1"/>
  <c r="AQ263" i="1"/>
  <c r="AU263" i="1" s="1"/>
  <c r="AO180" i="1"/>
  <c r="AS180" i="1" s="1"/>
  <c r="AO247" i="1"/>
  <c r="AS247" i="1" s="1"/>
  <c r="AQ120" i="1"/>
  <c r="AU120" i="1" s="1"/>
  <c r="AP168" i="1"/>
  <c r="AT168" i="1" s="1"/>
  <c r="AO218" i="1"/>
  <c r="AS218" i="1" s="1"/>
  <c r="AQ129" i="1"/>
  <c r="AU129" i="1" s="1"/>
  <c r="AQ240" i="1"/>
  <c r="AU240" i="1" s="1"/>
  <c r="AP170" i="1"/>
  <c r="AT170" i="1" s="1"/>
  <c r="AP148" i="1"/>
  <c r="AT148" i="1" s="1"/>
  <c r="AQ190" i="1"/>
  <c r="AU190" i="1" s="1"/>
  <c r="AQ166" i="1"/>
  <c r="AU166" i="1" s="1"/>
  <c r="AQ100" i="1"/>
  <c r="AU100" i="1" s="1"/>
  <c r="AQ55" i="1"/>
  <c r="AU55" i="1" s="1"/>
  <c r="AP279" i="1"/>
  <c r="AT279" i="1" s="1"/>
  <c r="AQ267" i="1"/>
  <c r="AU267" i="1" s="1"/>
  <c r="AQ83" i="1"/>
  <c r="AU83" i="1" s="1"/>
  <c r="AQ134" i="2"/>
  <c r="AU134" i="2" s="1"/>
  <c r="AQ44" i="2"/>
  <c r="AU44" i="2" s="1"/>
  <c r="AQ60" i="2"/>
  <c r="AU60" i="2" s="1"/>
  <c r="AP84" i="2"/>
  <c r="AT84" i="2" s="1"/>
  <c r="AP90" i="2"/>
  <c r="AT90" i="2" s="1"/>
  <c r="AO334" i="2"/>
  <c r="AS334" i="2" s="1"/>
  <c r="AO243" i="2"/>
  <c r="AS243" i="2" s="1"/>
  <c r="AQ197" i="2"/>
  <c r="AU197" i="2" s="1"/>
  <c r="AQ64" i="2"/>
  <c r="AU64" i="2" s="1"/>
  <c r="AQ40" i="2"/>
  <c r="AU40" i="2" s="1"/>
  <c r="AO288" i="2"/>
  <c r="AS288" i="2" s="1"/>
  <c r="AQ280" i="2"/>
  <c r="AU280" i="2" s="1"/>
  <c r="AO264" i="2"/>
  <c r="AS264" i="2" s="1"/>
  <c r="AO237" i="2"/>
  <c r="AS237" i="2" s="1"/>
  <c r="AO105" i="2"/>
  <c r="AS105" i="2" s="1"/>
  <c r="AP284" i="2"/>
  <c r="AT284" i="2" s="1"/>
  <c r="AQ236" i="2"/>
  <c r="AU236" i="2" s="1"/>
  <c r="AP172" i="2"/>
  <c r="AT172" i="2" s="1"/>
  <c r="AP125" i="2"/>
  <c r="AT125" i="2" s="1"/>
  <c r="AO109" i="2"/>
  <c r="AS109" i="2" s="1"/>
  <c r="AQ270" i="2"/>
  <c r="AU270" i="2" s="1"/>
  <c r="AO245" i="2"/>
  <c r="AS245" i="2" s="1"/>
  <c r="AQ288" i="2"/>
  <c r="AU288" i="2" s="1"/>
  <c r="AO262" i="2"/>
  <c r="AS262" i="2" s="1"/>
  <c r="AQ296" i="2"/>
  <c r="AU296" i="2" s="1"/>
  <c r="AQ251" i="2"/>
  <c r="AU251" i="2" s="1"/>
  <c r="AO186" i="2"/>
  <c r="AS186" i="2" s="1"/>
  <c r="AP174" i="2"/>
  <c r="AT174" i="2" s="1"/>
  <c r="AQ178" i="2"/>
  <c r="AU178" i="2" s="1"/>
  <c r="AO150" i="2"/>
  <c r="AS150" i="2" s="1"/>
  <c r="AO112" i="2"/>
  <c r="AS112" i="2" s="1"/>
  <c r="AP88" i="2"/>
  <c r="AT88" i="2" s="1"/>
  <c r="AQ76" i="2"/>
  <c r="AU76" i="2" s="1"/>
  <c r="AO342" i="2"/>
  <c r="AS342" i="2" s="1"/>
  <c r="AP126" i="2"/>
  <c r="AT126" i="2" s="1"/>
  <c r="AO266" i="2"/>
  <c r="AS266" i="2" s="1"/>
  <c r="AO244" i="2"/>
  <c r="AS244" i="2" s="1"/>
  <c r="AQ205" i="2"/>
  <c r="AU205" i="2" s="1"/>
  <c r="AP133" i="2"/>
  <c r="AT133" i="2" s="1"/>
  <c r="AO110" i="2"/>
  <c r="AS110" i="2" s="1"/>
  <c r="AP213" i="2"/>
  <c r="AT213" i="2" s="1"/>
  <c r="AP152" i="2"/>
  <c r="AT152" i="2" s="1"/>
  <c r="AP134" i="2"/>
  <c r="AT134" i="2" s="1"/>
  <c r="AP124" i="2"/>
  <c r="AT124" i="2" s="1"/>
  <c r="AO92" i="2"/>
  <c r="AS92" i="2" s="1"/>
  <c r="AO93" i="2"/>
  <c r="AS93" i="2" s="1"/>
  <c r="AP57" i="2"/>
  <c r="AT57" i="2" s="1"/>
  <c r="AO149" i="2"/>
  <c r="AS149" i="2" s="1"/>
  <c r="AO267" i="1"/>
  <c r="AS267" i="1" s="1"/>
  <c r="AP180" i="1"/>
  <c r="AT180" i="1" s="1"/>
  <c r="AO166" i="1"/>
  <c r="AS166" i="1" s="1"/>
  <c r="AQ245" i="1"/>
  <c r="AU245" i="1" s="1"/>
  <c r="AP156" i="1"/>
  <c r="AT156" i="1" s="1"/>
  <c r="AO75" i="1"/>
  <c r="AS75" i="1" s="1"/>
  <c r="AO68" i="1"/>
  <c r="AS68" i="1" s="1"/>
  <c r="AO114" i="1"/>
  <c r="AS114" i="1" s="1"/>
  <c r="AO206" i="1"/>
  <c r="AS206" i="1" s="1"/>
  <c r="AQ147" i="1"/>
  <c r="AU147" i="1" s="1"/>
  <c r="AO67" i="1"/>
  <c r="AS67" i="1" s="1"/>
  <c r="AP14" i="1"/>
  <c r="AT14" i="1" s="1"/>
  <c r="AP162" i="1"/>
  <c r="AT162" i="1" s="1"/>
  <c r="AO55" i="1"/>
  <c r="AS55" i="1" s="1"/>
  <c r="AP130" i="1"/>
  <c r="AT130" i="1" s="1"/>
  <c r="AP83" i="1"/>
  <c r="AT83" i="1" s="1"/>
  <c r="AQ128" i="1"/>
  <c r="AU128" i="1" s="1"/>
  <c r="AP222" i="1"/>
  <c r="AT222" i="1" s="1"/>
  <c r="AP166" i="1"/>
  <c r="AT166" i="1" s="1"/>
  <c r="AQ39" i="1"/>
  <c r="AU39" i="1" s="1"/>
  <c r="AQ249" i="1"/>
  <c r="AU249" i="1" s="1"/>
  <c r="AQ201" i="1"/>
  <c r="AU201" i="1" s="1"/>
  <c r="AP150" i="1"/>
  <c r="AT150" i="1" s="1"/>
  <c r="AP112" i="1"/>
  <c r="AT112" i="1" s="1"/>
  <c r="AO279" i="1"/>
  <c r="AS279" i="1" s="1"/>
  <c r="AQ234" i="1"/>
  <c r="AU234" i="1" s="1"/>
  <c r="AP224" i="1"/>
  <c r="AT224" i="1" s="1"/>
  <c r="AP194" i="1"/>
  <c r="AT194" i="1" s="1"/>
  <c r="AO176" i="1"/>
  <c r="AS176" i="1" s="1"/>
  <c r="AO172" i="1"/>
  <c r="AS172" i="1" s="1"/>
  <c r="AP129" i="1"/>
  <c r="AT129" i="1" s="1"/>
  <c r="AQ265" i="1"/>
  <c r="AU265" i="1" s="1"/>
  <c r="AO167" i="1"/>
  <c r="AS167" i="1" s="1"/>
  <c r="AO151" i="1"/>
  <c r="AS151" i="1" s="1"/>
  <c r="AQ150" i="1"/>
  <c r="AU150" i="1" s="1"/>
  <c r="AO143" i="1"/>
  <c r="AS143" i="1" s="1"/>
  <c r="AQ59" i="1"/>
  <c r="AU59" i="1" s="1"/>
  <c r="AO162" i="1"/>
  <c r="AS162" i="1" s="1"/>
  <c r="AP100" i="1"/>
  <c r="AT100" i="1" s="1"/>
  <c r="AO76" i="1"/>
  <c r="AS76" i="1" s="1"/>
  <c r="AP55" i="1"/>
  <c r="AT55" i="1" s="1"/>
  <c r="AO44" i="1"/>
  <c r="AS44" i="1" s="1"/>
  <c r="AO39" i="1"/>
  <c r="AS39" i="1" s="1"/>
  <c r="AO130" i="1"/>
  <c r="AS130" i="1" s="1"/>
  <c r="AO63" i="1"/>
  <c r="AS63" i="1" s="1"/>
  <c r="AP52" i="1"/>
  <c r="AT52" i="1" s="1"/>
  <c r="AO47" i="1"/>
  <c r="AS47" i="1" s="1"/>
  <c r="AQ228" i="1"/>
  <c r="AU228" i="1" s="1"/>
  <c r="AO228" i="1"/>
  <c r="AS228" i="1" s="1"/>
  <c r="AQ205" i="1"/>
  <c r="AU205" i="1" s="1"/>
  <c r="AQ144" i="1"/>
  <c r="AU144" i="1" s="1"/>
  <c r="AP275" i="1"/>
  <c r="AT275" i="1" s="1"/>
  <c r="AQ152" i="1"/>
  <c r="AU152" i="1" s="1"/>
  <c r="AQ71" i="1"/>
  <c r="AU71" i="1" s="1"/>
  <c r="AO22" i="1"/>
  <c r="AS22" i="1" s="1"/>
  <c r="AP140" i="1"/>
  <c r="AT140" i="1" s="1"/>
  <c r="AQ279" i="1"/>
  <c r="AU279" i="1" s="1"/>
  <c r="AO265" i="1"/>
  <c r="AS265" i="1" s="1"/>
  <c r="AP263" i="1"/>
  <c r="AT263" i="1" s="1"/>
  <c r="AP238" i="1"/>
  <c r="AT238" i="1" s="1"/>
  <c r="AG3" i="1"/>
  <c r="AP249" i="1"/>
  <c r="AT249" i="1" s="1"/>
  <c r="AO263" i="1"/>
  <c r="AS263" i="1" s="1"/>
  <c r="AQ247" i="1"/>
  <c r="AU247" i="1" s="1"/>
  <c r="AO234" i="1"/>
  <c r="AS234" i="1" s="1"/>
  <c r="AO229" i="1"/>
  <c r="AS229" i="1" s="1"/>
  <c r="AQ194" i="1"/>
  <c r="AU194" i="1" s="1"/>
  <c r="AQ113" i="1"/>
  <c r="AU113" i="1" s="1"/>
  <c r="AQ91" i="1"/>
  <c r="AU91" i="1" s="1"/>
  <c r="AO190" i="1"/>
  <c r="AS190" i="1" s="1"/>
  <c r="AQ140" i="1"/>
  <c r="AU140" i="1" s="1"/>
  <c r="AQ116" i="1"/>
  <c r="AU116" i="1" s="1"/>
  <c r="AQ275" i="1"/>
  <c r="AU275" i="1" s="1"/>
  <c r="AP190" i="1"/>
  <c r="AT190" i="1" s="1"/>
  <c r="AQ161" i="1"/>
  <c r="AU161" i="1" s="1"/>
  <c r="AO112" i="1"/>
  <c r="AS112" i="1" s="1"/>
  <c r="AP153" i="1"/>
  <c r="AT153" i="1" s="1"/>
  <c r="AQ137" i="1"/>
  <c r="AU137" i="1" s="1"/>
  <c r="AQ121" i="1"/>
  <c r="AU121" i="1" s="1"/>
  <c r="AP105" i="1"/>
  <c r="AT105" i="1" s="1"/>
  <c r="AQ92" i="1"/>
  <c r="AU92" i="1" s="1"/>
  <c r="AO116" i="1"/>
  <c r="AS116" i="1" s="1"/>
  <c r="AQ52" i="1"/>
  <c r="AU52" i="1" s="1"/>
  <c r="AQ84" i="1"/>
  <c r="AU84" i="1" s="1"/>
  <c r="AP47" i="1"/>
  <c r="AT47" i="1" s="1"/>
  <c r="AP134" i="1"/>
  <c r="AT134" i="1" s="1"/>
  <c r="AQ104" i="1"/>
  <c r="AU104" i="1" s="1"/>
  <c r="AQ160" i="1"/>
  <c r="AU160" i="1" s="1"/>
  <c r="AP160" i="1"/>
  <c r="AT160" i="1" s="1"/>
  <c r="AO201" i="1"/>
  <c r="AS201" i="1" s="1"/>
  <c r="AQ63" i="1"/>
  <c r="AU63" i="1" s="1"/>
  <c r="AP267" i="1"/>
  <c r="AT267" i="1" s="1"/>
  <c r="AQ79" i="1"/>
  <c r="AU79" i="1" s="1"/>
  <c r="AQ264" i="2"/>
  <c r="AU264" i="2" s="1"/>
  <c r="AQ268" i="2"/>
  <c r="AU268" i="2" s="1"/>
  <c r="AP44" i="2"/>
  <c r="AT44" i="2" s="1"/>
  <c r="AO153" i="2"/>
  <c r="AS153" i="2" s="1"/>
  <c r="AO60" i="2"/>
  <c r="AS60" i="2" s="1"/>
  <c r="AO125" i="2"/>
  <c r="AS125" i="2" s="1"/>
  <c r="AQ57" i="2"/>
  <c r="AU57" i="2" s="1"/>
  <c r="AQ346" i="2"/>
  <c r="AU346" i="2" s="1"/>
  <c r="AO346" i="2"/>
  <c r="AS346" i="2" s="1"/>
  <c r="AO172" i="2"/>
  <c r="AS172" i="2" s="1"/>
  <c r="AP188" i="2"/>
  <c r="AT188" i="2" s="1"/>
  <c r="AO117" i="2"/>
  <c r="AS117" i="2" s="1"/>
  <c r="AO326" i="2"/>
  <c r="AS326" i="2" s="1"/>
  <c r="AP270" i="2"/>
  <c r="AT270" i="2" s="1"/>
  <c r="AQ244" i="2"/>
  <c r="AU244" i="2" s="1"/>
  <c r="AQ266" i="2"/>
  <c r="AU266" i="2" s="1"/>
  <c r="AO284" i="2"/>
  <c r="AS284" i="2" s="1"/>
  <c r="AO252" i="2"/>
  <c r="AS252" i="2" s="1"/>
  <c r="AP122" i="2"/>
  <c r="AT122" i="2" s="1"/>
  <c r="AP158" i="2"/>
  <c r="AT158" i="2" s="1"/>
  <c r="AO126" i="2"/>
  <c r="AS126" i="2" s="1"/>
  <c r="AQ324" i="2"/>
  <c r="AU324" i="2" s="1"/>
  <c r="AP264" i="2"/>
  <c r="AT264" i="2" s="1"/>
  <c r="AQ237" i="2"/>
  <c r="AU237" i="2" s="1"/>
  <c r="AQ245" i="2"/>
  <c r="AU245" i="2" s="1"/>
  <c r="AP217" i="2"/>
  <c r="AT217" i="2" s="1"/>
  <c r="AP105" i="2"/>
  <c r="AT105" i="2" s="1"/>
  <c r="AQ252" i="2"/>
  <c r="AU252" i="2" s="1"/>
  <c r="AO280" i="2"/>
  <c r="AS280" i="2" s="1"/>
  <c r="AO189" i="2"/>
  <c r="AS189" i="2" s="1"/>
  <c r="AO164" i="2"/>
  <c r="AS164" i="2" s="1"/>
  <c r="AQ122" i="2"/>
  <c r="AU122" i="2" s="1"/>
  <c r="AO116" i="2"/>
  <c r="AS116" i="2" s="1"/>
  <c r="AQ158" i="2"/>
  <c r="AU158" i="2" s="1"/>
  <c r="AP142" i="2"/>
  <c r="AT142" i="2" s="1"/>
  <c r="AO217" i="2"/>
  <c r="AS217" i="2" s="1"/>
  <c r="AP128" i="2"/>
  <c r="AT128" i="2" s="1"/>
  <c r="AQ124" i="2"/>
  <c r="AU124" i="2" s="1"/>
  <c r="AP93" i="2"/>
  <c r="AT93" i="2" s="1"/>
  <c r="AP77" i="2"/>
  <c r="AT77" i="2" s="1"/>
  <c r="AP61" i="2"/>
  <c r="AT61" i="2" s="1"/>
  <c r="AQ112" i="2"/>
  <c r="AU112" i="2" s="1"/>
  <c r="AQ105" i="2"/>
  <c r="AU105" i="2" s="1"/>
  <c r="AQ24" i="2"/>
  <c r="AU24" i="2" s="1"/>
  <c r="AO205" i="2"/>
  <c r="AS205" i="2" s="1"/>
  <c r="AQ213" i="2"/>
  <c r="AU213" i="2" s="1"/>
  <c r="AQ93" i="2"/>
  <c r="AU93" i="2" s="1"/>
  <c r="AO77" i="2"/>
  <c r="AS77" i="2" s="1"/>
  <c r="AO61" i="2"/>
  <c r="AS61" i="2" s="1"/>
  <c r="AQ52" i="2"/>
  <c r="AU52" i="2" s="1"/>
  <c r="AQ20" i="2"/>
  <c r="AU20" i="2" s="1"/>
  <c r="AQ125" i="2"/>
  <c r="AU125" i="2" s="1"/>
  <c r="AO57" i="2"/>
  <c r="AS57" i="2" s="1"/>
  <c r="AO308" i="2"/>
  <c r="AS308" i="2" s="1"/>
  <c r="AI3" i="2"/>
  <c r="AQ133" i="2"/>
  <c r="AU133" i="2" s="1"/>
  <c r="AG3" i="2"/>
  <c r="AK13" i="2"/>
  <c r="AH3" i="2"/>
  <c r="AP308" i="2"/>
  <c r="AT308" i="2" s="1"/>
  <c r="AP324" i="2"/>
  <c r="AT324" i="2" s="1"/>
  <c r="AQ312" i="2"/>
  <c r="AU312" i="2" s="1"/>
  <c r="AO247" i="2"/>
  <c r="AS247" i="2" s="1"/>
  <c r="AP237" i="2"/>
  <c r="AT237" i="2" s="1"/>
  <c r="AP221" i="2"/>
  <c r="AT221" i="2" s="1"/>
  <c r="AP189" i="2"/>
  <c r="AT189" i="2" s="1"/>
  <c r="AP109" i="2"/>
  <c r="AT109" i="2" s="1"/>
  <c r="AO154" i="2"/>
  <c r="AS154" i="2" s="1"/>
  <c r="AQ148" i="2"/>
  <c r="AU148" i="2" s="1"/>
  <c r="AP160" i="2"/>
  <c r="AT160" i="2" s="1"/>
  <c r="AO174" i="2"/>
  <c r="AS174" i="2" s="1"/>
  <c r="AQ318" i="2"/>
  <c r="AU318" i="2" s="1"/>
  <c r="AQ326" i="2"/>
  <c r="AU326" i="2" s="1"/>
  <c r="AP294" i="2"/>
  <c r="AT294" i="2" s="1"/>
  <c r="AP236" i="2"/>
  <c r="AT236" i="2" s="1"/>
  <c r="AQ284" i="2"/>
  <c r="AU284" i="2" s="1"/>
  <c r="AP318" i="2"/>
  <c r="AT318" i="2" s="1"/>
  <c r="AQ304" i="2"/>
  <c r="AU304" i="2" s="1"/>
  <c r="AP197" i="2"/>
  <c r="AT197" i="2" s="1"/>
  <c r="AP117" i="2"/>
  <c r="AT117" i="2" s="1"/>
  <c r="AO132" i="2"/>
  <c r="AS132" i="2" s="1"/>
  <c r="AQ116" i="2"/>
  <c r="AU116" i="2" s="1"/>
  <c r="AQ188" i="2"/>
  <c r="AU188" i="2" s="1"/>
  <c r="AQ152" i="2"/>
  <c r="AU152" i="2" s="1"/>
  <c r="AO128" i="2"/>
  <c r="AS128" i="2" s="1"/>
  <c r="AP92" i="2"/>
  <c r="AT92" i="2" s="1"/>
  <c r="AO84" i="2"/>
  <c r="AS84" i="2" s="1"/>
  <c r="AP48" i="2"/>
  <c r="AT48" i="2" s="1"/>
  <c r="AO32" i="2"/>
  <c r="AS32" i="2" s="1"/>
  <c r="AO76" i="2"/>
  <c r="AS76" i="2" s="1"/>
  <c r="AP60" i="2"/>
  <c r="AT60" i="2" s="1"/>
  <c r="AO56" i="2"/>
  <c r="AS56" i="2" s="1"/>
  <c r="AP28" i="2"/>
  <c r="AT28" i="2" s="1"/>
  <c r="AO52" i="2"/>
  <c r="AS52" i="2" s="1"/>
  <c r="AP94" i="2"/>
  <c r="AT94" i="2" s="1"/>
  <c r="AQ65" i="2"/>
  <c r="AU65" i="2" s="1"/>
  <c r="AO133" i="2"/>
  <c r="AS133" i="2" s="1"/>
  <c r="AO223" i="1"/>
  <c r="AS223" i="1" s="1"/>
  <c r="AP223" i="1"/>
  <c r="AT223" i="1" s="1"/>
  <c r="AQ223" i="1"/>
  <c r="AU223" i="1" s="1"/>
  <c r="AQ200" i="1"/>
  <c r="AU200" i="1" s="1"/>
  <c r="AP200" i="1"/>
  <c r="AT200" i="1" s="1"/>
  <c r="AO200" i="1"/>
  <c r="AS200" i="1" s="1"/>
  <c r="AO185" i="1"/>
  <c r="AS185" i="1" s="1"/>
  <c r="AQ185" i="1"/>
  <c r="AU185" i="1" s="1"/>
  <c r="AP185" i="1"/>
  <c r="AT185" i="1" s="1"/>
  <c r="AQ169" i="1"/>
  <c r="AU169" i="1" s="1"/>
  <c r="AP169" i="1"/>
  <c r="AT169" i="1" s="1"/>
  <c r="AO169" i="1"/>
  <c r="AS169" i="1" s="1"/>
  <c r="AQ149" i="1"/>
  <c r="AU149" i="1" s="1"/>
  <c r="AP149" i="1"/>
  <c r="AT149" i="1" s="1"/>
  <c r="AO149" i="1"/>
  <c r="AS149" i="1" s="1"/>
  <c r="AQ81" i="1"/>
  <c r="AU81" i="1" s="1"/>
  <c r="AP81" i="1"/>
  <c r="AT81" i="1" s="1"/>
  <c r="AO81" i="1"/>
  <c r="AS81" i="1" s="1"/>
  <c r="AQ49" i="1"/>
  <c r="AU49" i="1" s="1"/>
  <c r="AP49" i="1"/>
  <c r="AT49" i="1" s="1"/>
  <c r="AO49" i="1"/>
  <c r="AS49" i="1" s="1"/>
  <c r="AQ53" i="1"/>
  <c r="AU53" i="1" s="1"/>
  <c r="AO53" i="1"/>
  <c r="AS53" i="1" s="1"/>
  <c r="AP53" i="1"/>
  <c r="AT53" i="1" s="1"/>
  <c r="AO80" i="1"/>
  <c r="AS80" i="1" s="1"/>
  <c r="AQ80" i="1"/>
  <c r="AU80" i="1" s="1"/>
  <c r="AP80" i="1"/>
  <c r="AT80" i="1" s="1"/>
  <c r="AQ24" i="1"/>
  <c r="AU24" i="1" s="1"/>
  <c r="AO24" i="1"/>
  <c r="AS24" i="1" s="1"/>
  <c r="AP24" i="1"/>
  <c r="AT24" i="1" s="1"/>
  <c r="AQ69" i="1"/>
  <c r="AU69" i="1" s="1"/>
  <c r="AO69" i="1"/>
  <c r="AS69" i="1" s="1"/>
  <c r="AP69" i="1"/>
  <c r="AT69" i="1" s="1"/>
  <c r="AQ21" i="1"/>
  <c r="AU21" i="1" s="1"/>
  <c r="AO21" i="1"/>
  <c r="AS21" i="1" s="1"/>
  <c r="AP21" i="1"/>
  <c r="AT21" i="1" s="1"/>
  <c r="AI3" i="1"/>
  <c r="AO266" i="1"/>
  <c r="AS266" i="1" s="1"/>
  <c r="AP266" i="1"/>
  <c r="AT266" i="1" s="1"/>
  <c r="AQ266" i="1"/>
  <c r="AU266" i="1" s="1"/>
  <c r="AO283" i="1"/>
  <c r="AS283" i="1" s="1"/>
  <c r="AO262" i="1"/>
  <c r="AS262" i="1" s="1"/>
  <c r="AQ262" i="1"/>
  <c r="AU262" i="1" s="1"/>
  <c r="AP262" i="1"/>
  <c r="AT262" i="1" s="1"/>
  <c r="AO241" i="1"/>
  <c r="AS241" i="1" s="1"/>
  <c r="AO215" i="1"/>
  <c r="AS215" i="1" s="1"/>
  <c r="AQ215" i="1"/>
  <c r="AU215" i="1" s="1"/>
  <c r="AP215" i="1"/>
  <c r="AT215" i="1" s="1"/>
  <c r="AP235" i="1"/>
  <c r="AT235" i="1" s="1"/>
  <c r="AO235" i="1"/>
  <c r="AS235" i="1" s="1"/>
  <c r="AQ235" i="1"/>
  <c r="AU235" i="1" s="1"/>
  <c r="AQ183" i="1"/>
  <c r="AU183" i="1" s="1"/>
  <c r="AO183" i="1"/>
  <c r="AS183" i="1" s="1"/>
  <c r="AP183" i="1"/>
  <c r="AT183" i="1" s="1"/>
  <c r="AO137" i="1"/>
  <c r="AS137" i="1" s="1"/>
  <c r="AO105" i="1"/>
  <c r="AS105" i="1" s="1"/>
  <c r="AQ73" i="1"/>
  <c r="AU73" i="1" s="1"/>
  <c r="AP73" i="1"/>
  <c r="AT73" i="1" s="1"/>
  <c r="AO73" i="1"/>
  <c r="AS73" i="1" s="1"/>
  <c r="AQ41" i="1"/>
  <c r="AU41" i="1" s="1"/>
  <c r="AP41" i="1"/>
  <c r="AT41" i="1" s="1"/>
  <c r="AO41" i="1"/>
  <c r="AS41" i="1" s="1"/>
  <c r="AQ141" i="1"/>
  <c r="AU141" i="1" s="1"/>
  <c r="AP141" i="1"/>
  <c r="AT141" i="1" s="1"/>
  <c r="AO141" i="1"/>
  <c r="AS141" i="1" s="1"/>
  <c r="AQ212" i="1"/>
  <c r="AU212" i="1" s="1"/>
  <c r="AP212" i="1"/>
  <c r="AT212" i="1" s="1"/>
  <c r="AO212" i="1"/>
  <c r="AS212" i="1" s="1"/>
  <c r="AP218" i="1"/>
  <c r="AT218" i="1" s="1"/>
  <c r="AO72" i="1"/>
  <c r="AS72" i="1" s="1"/>
  <c r="AQ72" i="1"/>
  <c r="AU72" i="1" s="1"/>
  <c r="AP72" i="1"/>
  <c r="AT72" i="1" s="1"/>
  <c r="AP60" i="1"/>
  <c r="AT60" i="1" s="1"/>
  <c r="AO40" i="1"/>
  <c r="AS40" i="1" s="1"/>
  <c r="AQ40" i="1"/>
  <c r="AU40" i="1" s="1"/>
  <c r="AP40" i="1"/>
  <c r="AT40" i="1" s="1"/>
  <c r="AQ29" i="1"/>
  <c r="AU29" i="1" s="1"/>
  <c r="AO29" i="1"/>
  <c r="AS29" i="1" s="1"/>
  <c r="AP29" i="1"/>
  <c r="AT29" i="1" s="1"/>
  <c r="AQ32" i="1"/>
  <c r="AU32" i="1" s="1"/>
  <c r="AO32" i="1"/>
  <c r="AS32" i="1" s="1"/>
  <c r="AP32" i="1"/>
  <c r="AT32" i="1" s="1"/>
  <c r="AQ16" i="1"/>
  <c r="AU16" i="1" s="1"/>
  <c r="AO16" i="1"/>
  <c r="AS16" i="1" s="1"/>
  <c r="AP16" i="1"/>
  <c r="AT16" i="1" s="1"/>
  <c r="AO23" i="1"/>
  <c r="AS23" i="1" s="1"/>
  <c r="AQ23" i="1"/>
  <c r="AU23" i="1" s="1"/>
  <c r="AP23" i="1"/>
  <c r="AT23" i="1" s="1"/>
  <c r="AQ259" i="1"/>
  <c r="AU259" i="1" s="1"/>
  <c r="AP259" i="1"/>
  <c r="AT259" i="1" s="1"/>
  <c r="AO259" i="1"/>
  <c r="AS259" i="1" s="1"/>
  <c r="AQ260" i="1"/>
  <c r="AU260" i="1" s="1"/>
  <c r="AO260" i="1"/>
  <c r="AS260" i="1" s="1"/>
  <c r="AP260" i="1"/>
  <c r="AT260" i="1" s="1"/>
  <c r="AQ276" i="1"/>
  <c r="AU276" i="1" s="1"/>
  <c r="AP276" i="1"/>
  <c r="AT276" i="1" s="1"/>
  <c r="AO276" i="1"/>
  <c r="AS276" i="1" s="1"/>
  <c r="AQ254" i="1"/>
  <c r="AU254" i="1" s="1"/>
  <c r="AP254" i="1"/>
  <c r="AT254" i="1" s="1"/>
  <c r="AO254" i="1"/>
  <c r="AS254" i="1" s="1"/>
  <c r="AQ250" i="1"/>
  <c r="AU250" i="1" s="1"/>
  <c r="AP250" i="1"/>
  <c r="AT250" i="1" s="1"/>
  <c r="AO250" i="1"/>
  <c r="AS250" i="1" s="1"/>
  <c r="AP237" i="1"/>
  <c r="AT237" i="1" s="1"/>
  <c r="AQ237" i="1"/>
  <c r="AU237" i="1" s="1"/>
  <c r="AO237" i="1"/>
  <c r="AS237" i="1" s="1"/>
  <c r="AQ241" i="1"/>
  <c r="AU241" i="1" s="1"/>
  <c r="AO219" i="1"/>
  <c r="AS219" i="1" s="1"/>
  <c r="AQ219" i="1"/>
  <c r="AU219" i="1" s="1"/>
  <c r="AP219" i="1"/>
  <c r="AT219" i="1" s="1"/>
  <c r="AO198" i="1"/>
  <c r="AS198" i="1" s="1"/>
  <c r="AQ198" i="1"/>
  <c r="AU198" i="1" s="1"/>
  <c r="AP198" i="1"/>
  <c r="AT198" i="1" s="1"/>
  <c r="AP231" i="1"/>
  <c r="AT231" i="1" s="1"/>
  <c r="AO231" i="1"/>
  <c r="AS231" i="1" s="1"/>
  <c r="AQ231" i="1"/>
  <c r="AU231" i="1" s="1"/>
  <c r="AQ216" i="1"/>
  <c r="AU216" i="1" s="1"/>
  <c r="AO216" i="1"/>
  <c r="AS216" i="1" s="1"/>
  <c r="AP216" i="1"/>
  <c r="AT216" i="1" s="1"/>
  <c r="AQ187" i="1"/>
  <c r="AU187" i="1" s="1"/>
  <c r="AO187" i="1"/>
  <c r="AS187" i="1" s="1"/>
  <c r="AP187" i="1"/>
  <c r="AT187" i="1" s="1"/>
  <c r="AO189" i="1"/>
  <c r="AS189" i="1" s="1"/>
  <c r="AQ189" i="1"/>
  <c r="AU189" i="1" s="1"/>
  <c r="AP189" i="1"/>
  <c r="AT189" i="1" s="1"/>
  <c r="AO161" i="1"/>
  <c r="AS161" i="1" s="1"/>
  <c r="AQ101" i="1"/>
  <c r="AU101" i="1" s="1"/>
  <c r="AP101" i="1"/>
  <c r="AT101" i="1" s="1"/>
  <c r="AO101" i="1"/>
  <c r="AS101" i="1" s="1"/>
  <c r="AQ93" i="1"/>
  <c r="AU93" i="1" s="1"/>
  <c r="AO93" i="1"/>
  <c r="AS93" i="1" s="1"/>
  <c r="AP93" i="1"/>
  <c r="AT93" i="1" s="1"/>
  <c r="AP161" i="1"/>
  <c r="AT161" i="1" s="1"/>
  <c r="AQ109" i="1"/>
  <c r="AU109" i="1" s="1"/>
  <c r="AP109" i="1"/>
  <c r="AT109" i="1" s="1"/>
  <c r="AO109" i="1"/>
  <c r="AS109" i="1" s="1"/>
  <c r="AO145" i="1"/>
  <c r="AS145" i="1" s="1"/>
  <c r="AQ117" i="1"/>
  <c r="AU117" i="1" s="1"/>
  <c r="AP117" i="1"/>
  <c r="AT117" i="1" s="1"/>
  <c r="AO117" i="1"/>
  <c r="AS117" i="1" s="1"/>
  <c r="AQ65" i="1"/>
  <c r="AU65" i="1" s="1"/>
  <c r="AP65" i="1"/>
  <c r="AT65" i="1" s="1"/>
  <c r="AO65" i="1"/>
  <c r="AS65" i="1" s="1"/>
  <c r="AQ218" i="1"/>
  <c r="AU218" i="1" s="1"/>
  <c r="AQ145" i="1"/>
  <c r="AU145" i="1" s="1"/>
  <c r="AQ68" i="1"/>
  <c r="AU68" i="1" s="1"/>
  <c r="AO60" i="1"/>
  <c r="AS60" i="1" s="1"/>
  <c r="AQ36" i="1"/>
  <c r="AU36" i="1" s="1"/>
  <c r="AO36" i="1"/>
  <c r="AS36" i="1" s="1"/>
  <c r="AP36" i="1"/>
  <c r="AT36" i="1" s="1"/>
  <c r="AQ28" i="1"/>
  <c r="AU28" i="1" s="1"/>
  <c r="AO28" i="1"/>
  <c r="AS28" i="1" s="1"/>
  <c r="AP28" i="1"/>
  <c r="AT28" i="1" s="1"/>
  <c r="AQ20" i="1"/>
  <c r="AU20" i="1" s="1"/>
  <c r="AO20" i="1"/>
  <c r="AS20" i="1" s="1"/>
  <c r="AP20" i="1"/>
  <c r="AT20" i="1" s="1"/>
  <c r="AQ125" i="1"/>
  <c r="AU125" i="1" s="1"/>
  <c r="AP125" i="1"/>
  <c r="AT125" i="1" s="1"/>
  <c r="AO125" i="1"/>
  <c r="AS125" i="1" s="1"/>
  <c r="AP113" i="1"/>
  <c r="AT113" i="1" s="1"/>
  <c r="AQ61" i="1"/>
  <c r="AU61" i="1" s="1"/>
  <c r="AO61" i="1"/>
  <c r="AS61" i="1" s="1"/>
  <c r="AP61" i="1"/>
  <c r="AT61" i="1" s="1"/>
  <c r="AQ33" i="1"/>
  <c r="AU33" i="1" s="1"/>
  <c r="AO33" i="1"/>
  <c r="AS33" i="1" s="1"/>
  <c r="AP33" i="1"/>
  <c r="AT33" i="1" s="1"/>
  <c r="AQ25" i="1"/>
  <c r="AU25" i="1" s="1"/>
  <c r="AO25" i="1"/>
  <c r="AS25" i="1" s="1"/>
  <c r="AP25" i="1"/>
  <c r="AT25" i="1" s="1"/>
  <c r="AQ17" i="1"/>
  <c r="AU17" i="1" s="1"/>
  <c r="AO17" i="1"/>
  <c r="AS17" i="1" s="1"/>
  <c r="AP17" i="1"/>
  <c r="AT17" i="1" s="1"/>
  <c r="AO31" i="1"/>
  <c r="AS31" i="1" s="1"/>
  <c r="AQ31" i="1"/>
  <c r="AU31" i="1" s="1"/>
  <c r="AP31" i="1"/>
  <c r="AT31" i="1" s="1"/>
  <c r="AO15" i="1"/>
  <c r="AS15" i="1" s="1"/>
  <c r="AQ15" i="1"/>
  <c r="AU15" i="1" s="1"/>
  <c r="AP15" i="1"/>
  <c r="AT15" i="1" s="1"/>
  <c r="AO88" i="1"/>
  <c r="AS88" i="1" s="1"/>
  <c r="AQ88" i="1"/>
  <c r="AU88" i="1" s="1"/>
  <c r="AP88" i="1"/>
  <c r="AT88" i="1" s="1"/>
  <c r="AP84" i="1"/>
  <c r="AT84" i="1" s="1"/>
  <c r="AO48" i="1"/>
  <c r="AS48" i="1" s="1"/>
  <c r="AQ48" i="1"/>
  <c r="AU48" i="1" s="1"/>
  <c r="AP48" i="1"/>
  <c r="AT48" i="1" s="1"/>
  <c r="AP92" i="1"/>
  <c r="AT92" i="1" s="1"/>
  <c r="AH3" i="1"/>
  <c r="C3" i="1" s="1"/>
  <c r="B7" i="5" s="1"/>
  <c r="AQ280" i="1"/>
  <c r="AU280" i="1" s="1"/>
  <c r="AP280" i="1"/>
  <c r="AT280" i="1" s="1"/>
  <c r="AO280" i="1"/>
  <c r="AS280" i="1" s="1"/>
  <c r="AQ283" i="1"/>
  <c r="AU283" i="1" s="1"/>
  <c r="AQ284" i="1"/>
  <c r="AU284" i="1" s="1"/>
  <c r="AP284" i="1"/>
  <c r="AT284" i="1" s="1"/>
  <c r="AO284" i="1"/>
  <c r="AS284" i="1" s="1"/>
  <c r="AQ256" i="1"/>
  <c r="AU256" i="1" s="1"/>
  <c r="AO256" i="1"/>
  <c r="AS256" i="1" s="1"/>
  <c r="AP256" i="1"/>
  <c r="AT256" i="1" s="1"/>
  <c r="AP227" i="1"/>
  <c r="AT227" i="1" s="1"/>
  <c r="AO227" i="1"/>
  <c r="AS227" i="1" s="1"/>
  <c r="AQ227" i="1"/>
  <c r="AU227" i="1" s="1"/>
  <c r="AO199" i="1"/>
  <c r="AS199" i="1" s="1"/>
  <c r="AQ199" i="1"/>
  <c r="AU199" i="1" s="1"/>
  <c r="AP199" i="1"/>
  <c r="AT199" i="1" s="1"/>
  <c r="AO193" i="1"/>
  <c r="AS193" i="1" s="1"/>
  <c r="AP193" i="1"/>
  <c r="AT193" i="1" s="1"/>
  <c r="AQ193" i="1"/>
  <c r="AU193" i="1" s="1"/>
  <c r="AQ182" i="1"/>
  <c r="AU182" i="1" s="1"/>
  <c r="AP182" i="1"/>
  <c r="AT182" i="1" s="1"/>
  <c r="AO182" i="1"/>
  <c r="AS182" i="1" s="1"/>
  <c r="AQ89" i="1"/>
  <c r="AU89" i="1" s="1"/>
  <c r="AP89" i="1"/>
  <c r="AT89" i="1" s="1"/>
  <c r="AO89" i="1"/>
  <c r="AS89" i="1" s="1"/>
  <c r="AO96" i="1"/>
  <c r="AS96" i="1" s="1"/>
  <c r="AQ96" i="1"/>
  <c r="AU96" i="1" s="1"/>
  <c r="AP96" i="1"/>
  <c r="AT96" i="1" s="1"/>
  <c r="AQ165" i="1"/>
  <c r="AU165" i="1" s="1"/>
  <c r="AP165" i="1"/>
  <c r="AT165" i="1" s="1"/>
  <c r="AO165" i="1"/>
  <c r="AS165" i="1" s="1"/>
  <c r="AO278" i="1"/>
  <c r="AS278" i="1" s="1"/>
  <c r="AP278" i="1"/>
  <c r="AT278" i="1" s="1"/>
  <c r="AQ278" i="1"/>
  <c r="AU278" i="1" s="1"/>
  <c r="AQ272" i="1"/>
  <c r="AU272" i="1" s="1"/>
  <c r="AP272" i="1"/>
  <c r="AT272" i="1" s="1"/>
  <c r="AO272" i="1"/>
  <c r="AS272" i="1" s="1"/>
  <c r="AQ191" i="1"/>
  <c r="AU191" i="1" s="1"/>
  <c r="AO191" i="1"/>
  <c r="AS191" i="1" s="1"/>
  <c r="AP191" i="1"/>
  <c r="AT191" i="1" s="1"/>
  <c r="AO181" i="1"/>
  <c r="AS181" i="1" s="1"/>
  <c r="AQ181" i="1"/>
  <c r="AU181" i="1" s="1"/>
  <c r="AP181" i="1"/>
  <c r="AT181" i="1" s="1"/>
  <c r="AO203" i="1"/>
  <c r="AS203" i="1" s="1"/>
  <c r="AQ203" i="1"/>
  <c r="AU203" i="1" s="1"/>
  <c r="AP203" i="1"/>
  <c r="AT203" i="1" s="1"/>
  <c r="AQ186" i="1"/>
  <c r="AU186" i="1" s="1"/>
  <c r="AP186" i="1"/>
  <c r="AT186" i="1" s="1"/>
  <c r="AO186" i="1"/>
  <c r="AS186" i="1" s="1"/>
  <c r="AO153" i="1"/>
  <c r="AS153" i="1" s="1"/>
  <c r="AO121" i="1"/>
  <c r="AS121" i="1" s="1"/>
  <c r="AQ97" i="1"/>
  <c r="AU97" i="1" s="1"/>
  <c r="AP97" i="1"/>
  <c r="AT97" i="1" s="1"/>
  <c r="AO97" i="1"/>
  <c r="AS97" i="1" s="1"/>
  <c r="AO129" i="1"/>
  <c r="AS129" i="1" s="1"/>
  <c r="AQ85" i="1"/>
  <c r="AU85" i="1" s="1"/>
  <c r="AO85" i="1"/>
  <c r="AS85" i="1" s="1"/>
  <c r="AP85" i="1"/>
  <c r="AT85" i="1" s="1"/>
  <c r="AO202" i="1"/>
  <c r="AS202" i="1" s="1"/>
  <c r="AQ202" i="1"/>
  <c r="AU202" i="1" s="1"/>
  <c r="AP202" i="1"/>
  <c r="AT202" i="1" s="1"/>
  <c r="AQ105" i="1"/>
  <c r="AU105" i="1" s="1"/>
  <c r="AQ45" i="1"/>
  <c r="AU45" i="1" s="1"/>
  <c r="AO45" i="1"/>
  <c r="AS45" i="1" s="1"/>
  <c r="AP45" i="1"/>
  <c r="AT45" i="1" s="1"/>
  <c r="AQ13" i="1"/>
  <c r="AU13" i="1" s="1"/>
  <c r="AO13" i="1"/>
  <c r="AS13" i="1" s="1"/>
  <c r="AP13" i="1"/>
  <c r="AT13" i="1" s="1"/>
  <c r="AO64" i="1"/>
  <c r="AS64" i="1" s="1"/>
  <c r="AQ64" i="1"/>
  <c r="AU64" i="1" s="1"/>
  <c r="AP64" i="1"/>
  <c r="AT64" i="1" s="1"/>
  <c r="AQ264" i="1"/>
  <c r="AU264" i="1" s="1"/>
  <c r="AP264" i="1"/>
  <c r="AT264" i="1" s="1"/>
  <c r="AO264" i="1"/>
  <c r="AS264" i="1" s="1"/>
  <c r="AO270" i="1"/>
  <c r="AS270" i="1" s="1"/>
  <c r="AP270" i="1"/>
  <c r="AT270" i="1" s="1"/>
  <c r="AQ270" i="1"/>
  <c r="AU270" i="1" s="1"/>
  <c r="AO258" i="1"/>
  <c r="AS258" i="1" s="1"/>
  <c r="AP258" i="1"/>
  <c r="AT258" i="1" s="1"/>
  <c r="AQ258" i="1"/>
  <c r="AU258" i="1" s="1"/>
  <c r="AQ268" i="1"/>
  <c r="AU268" i="1" s="1"/>
  <c r="AP268" i="1"/>
  <c r="AT268" i="1" s="1"/>
  <c r="AO268" i="1"/>
  <c r="AS268" i="1" s="1"/>
  <c r="AO252" i="1"/>
  <c r="AS252" i="1" s="1"/>
  <c r="AP252" i="1"/>
  <c r="AT252" i="1" s="1"/>
  <c r="AQ252" i="1"/>
  <c r="AU252" i="1" s="1"/>
  <c r="AO274" i="1"/>
  <c r="AS274" i="1" s="1"/>
  <c r="AP274" i="1"/>
  <c r="AT274" i="1" s="1"/>
  <c r="AQ274" i="1"/>
  <c r="AU274" i="1" s="1"/>
  <c r="AO207" i="1"/>
  <c r="AS207" i="1" s="1"/>
  <c r="AP207" i="1"/>
  <c r="AT207" i="1" s="1"/>
  <c r="AQ207" i="1"/>
  <c r="AU207" i="1" s="1"/>
  <c r="AO211" i="1"/>
  <c r="AS211" i="1" s="1"/>
  <c r="AQ211" i="1"/>
  <c r="AU211" i="1" s="1"/>
  <c r="AP211" i="1"/>
  <c r="AT211" i="1" s="1"/>
  <c r="AO195" i="1"/>
  <c r="AS195" i="1" s="1"/>
  <c r="AQ195" i="1"/>
  <c r="AU195" i="1" s="1"/>
  <c r="AP195" i="1"/>
  <c r="AT195" i="1" s="1"/>
  <c r="AO214" i="1"/>
  <c r="AS214" i="1" s="1"/>
  <c r="AQ214" i="1"/>
  <c r="AU214" i="1" s="1"/>
  <c r="AP214" i="1"/>
  <c r="AT214" i="1" s="1"/>
  <c r="AQ196" i="1"/>
  <c r="AU196" i="1" s="1"/>
  <c r="AP196" i="1"/>
  <c r="AT196" i="1" s="1"/>
  <c r="AO196" i="1"/>
  <c r="AS196" i="1" s="1"/>
  <c r="AQ177" i="1"/>
  <c r="AU177" i="1" s="1"/>
  <c r="AP177" i="1"/>
  <c r="AT177" i="1" s="1"/>
  <c r="AO177" i="1"/>
  <c r="AS177" i="1" s="1"/>
  <c r="AQ133" i="1"/>
  <c r="AU133" i="1" s="1"/>
  <c r="AP133" i="1"/>
  <c r="AT133" i="1" s="1"/>
  <c r="AO133" i="1"/>
  <c r="AS133" i="1" s="1"/>
  <c r="AP121" i="1"/>
  <c r="AT121" i="1" s="1"/>
  <c r="AQ57" i="1"/>
  <c r="AU57" i="1" s="1"/>
  <c r="AP57" i="1"/>
  <c r="AT57" i="1" s="1"/>
  <c r="AO57" i="1"/>
  <c r="AS57" i="1" s="1"/>
  <c r="AQ173" i="1"/>
  <c r="AU173" i="1" s="1"/>
  <c r="AP173" i="1"/>
  <c r="AT173" i="1" s="1"/>
  <c r="AO173" i="1"/>
  <c r="AS173" i="1" s="1"/>
  <c r="AP137" i="1"/>
  <c r="AT137" i="1" s="1"/>
  <c r="AQ157" i="1"/>
  <c r="AU157" i="1" s="1"/>
  <c r="AP157" i="1"/>
  <c r="AT157" i="1" s="1"/>
  <c r="AO157" i="1"/>
  <c r="AS157" i="1" s="1"/>
  <c r="AP76" i="1"/>
  <c r="AT76" i="1" s="1"/>
  <c r="AO56" i="1"/>
  <c r="AS56" i="1" s="1"/>
  <c r="AQ56" i="1"/>
  <c r="AU56" i="1" s="1"/>
  <c r="AP56" i="1"/>
  <c r="AT56" i="1" s="1"/>
  <c r="AP44" i="1"/>
  <c r="AT44" i="1" s="1"/>
  <c r="AQ77" i="1"/>
  <c r="AU77" i="1" s="1"/>
  <c r="AO77" i="1"/>
  <c r="AS77" i="1" s="1"/>
  <c r="AP77" i="1"/>
  <c r="AT77" i="1" s="1"/>
  <c r="AO35" i="1"/>
  <c r="AS35" i="1" s="1"/>
  <c r="AQ35" i="1"/>
  <c r="AU35" i="1" s="1"/>
  <c r="AP35" i="1"/>
  <c r="AT35" i="1" s="1"/>
  <c r="AO27" i="1"/>
  <c r="AS27" i="1" s="1"/>
  <c r="AQ27" i="1"/>
  <c r="AU27" i="1" s="1"/>
  <c r="AP27" i="1"/>
  <c r="AT27" i="1" s="1"/>
  <c r="AO19" i="1"/>
  <c r="AS19" i="1" s="1"/>
  <c r="AQ19" i="1"/>
  <c r="AU19" i="1" s="1"/>
  <c r="AP19" i="1"/>
  <c r="AT19" i="1" s="1"/>
  <c r="AQ37" i="1"/>
  <c r="AU37" i="1" s="1"/>
  <c r="AO37" i="1"/>
  <c r="AS37" i="1" s="1"/>
  <c r="AP37" i="1"/>
  <c r="AT37" i="1" s="1"/>
  <c r="AO376" i="2"/>
  <c r="AS376" i="2" s="1"/>
  <c r="AQ376" i="2"/>
  <c r="AU376" i="2" s="1"/>
  <c r="AP376" i="2"/>
  <c r="AT376" i="2" s="1"/>
  <c r="AQ362" i="2"/>
  <c r="AU362" i="2" s="1"/>
  <c r="AP362" i="2"/>
  <c r="AT362" i="2" s="1"/>
  <c r="AO362" i="2"/>
  <c r="AS362" i="2" s="1"/>
  <c r="AQ378" i="2"/>
  <c r="AU378" i="2" s="1"/>
  <c r="AP378" i="2"/>
  <c r="AT378" i="2" s="1"/>
  <c r="AO378" i="2"/>
  <c r="AS378" i="2" s="1"/>
  <c r="AO234" i="2"/>
  <c r="AS234" i="2" s="1"/>
  <c r="AQ234" i="2"/>
  <c r="AU234" i="2" s="1"/>
  <c r="AP234" i="2"/>
  <c r="AT234" i="2" s="1"/>
  <c r="AO373" i="2"/>
  <c r="AS373" i="2" s="1"/>
  <c r="AQ373" i="2"/>
  <c r="AU373" i="2" s="1"/>
  <c r="AP373" i="2"/>
  <c r="AT373" i="2" s="1"/>
  <c r="AQ329" i="2"/>
  <c r="AU329" i="2" s="1"/>
  <c r="AO329" i="2"/>
  <c r="AS329" i="2" s="1"/>
  <c r="AP329" i="2"/>
  <c r="AT329" i="2" s="1"/>
  <c r="AO335" i="2"/>
  <c r="AS335" i="2" s="1"/>
  <c r="AQ335" i="2"/>
  <c r="AU335" i="2" s="1"/>
  <c r="AP335" i="2"/>
  <c r="AT335" i="2" s="1"/>
  <c r="AQ311" i="2"/>
  <c r="AU311" i="2" s="1"/>
  <c r="AO311" i="2"/>
  <c r="AS311" i="2" s="1"/>
  <c r="AP311" i="2"/>
  <c r="AT311" i="2" s="1"/>
  <c r="AQ287" i="2"/>
  <c r="AU287" i="2" s="1"/>
  <c r="AO287" i="2"/>
  <c r="AS287" i="2" s="1"/>
  <c r="AP287" i="2"/>
  <c r="AT287" i="2" s="1"/>
  <c r="AO347" i="2"/>
  <c r="AS347" i="2" s="1"/>
  <c r="AQ347" i="2"/>
  <c r="AU347" i="2" s="1"/>
  <c r="AP347" i="2"/>
  <c r="AT347" i="2" s="1"/>
  <c r="AQ267" i="2"/>
  <c r="AU267" i="2" s="1"/>
  <c r="AO267" i="2"/>
  <c r="AS267" i="2" s="1"/>
  <c r="AP267" i="2"/>
  <c r="AT267" i="2" s="1"/>
  <c r="AO194" i="2"/>
  <c r="AS194" i="2" s="1"/>
  <c r="AQ194" i="2"/>
  <c r="AU194" i="2" s="1"/>
  <c r="AP194" i="2"/>
  <c r="AT194" i="2" s="1"/>
  <c r="AQ219" i="2"/>
  <c r="AU219" i="2" s="1"/>
  <c r="AO219" i="2"/>
  <c r="AS219" i="2" s="1"/>
  <c r="AP219" i="2"/>
  <c r="AT219" i="2" s="1"/>
  <c r="AO135" i="2"/>
  <c r="AS135" i="2" s="1"/>
  <c r="AP135" i="2"/>
  <c r="AT135" i="2" s="1"/>
  <c r="AQ135" i="2"/>
  <c r="AU135" i="2" s="1"/>
  <c r="AO241" i="2"/>
  <c r="AS241" i="2" s="1"/>
  <c r="AQ241" i="2"/>
  <c r="AU241" i="2" s="1"/>
  <c r="AP241" i="2"/>
  <c r="AT241" i="2" s="1"/>
  <c r="AO139" i="2"/>
  <c r="AS139" i="2" s="1"/>
  <c r="AQ139" i="2"/>
  <c r="AU139" i="2" s="1"/>
  <c r="AP139" i="2"/>
  <c r="AT139" i="2" s="1"/>
  <c r="AO190" i="2"/>
  <c r="AS190" i="2" s="1"/>
  <c r="AQ190" i="2"/>
  <c r="AU190" i="2" s="1"/>
  <c r="AP190" i="2"/>
  <c r="AT190" i="2" s="1"/>
  <c r="AO127" i="2"/>
  <c r="AS127" i="2" s="1"/>
  <c r="AQ127" i="2"/>
  <c r="AU127" i="2" s="1"/>
  <c r="AP127" i="2"/>
  <c r="AT127" i="2" s="1"/>
  <c r="AO98" i="2"/>
  <c r="AS98" i="2" s="1"/>
  <c r="AQ98" i="2"/>
  <c r="AU98" i="2" s="1"/>
  <c r="AP98" i="2"/>
  <c r="AT98" i="2" s="1"/>
  <c r="AQ366" i="2"/>
  <c r="AU366" i="2" s="1"/>
  <c r="AP366" i="2"/>
  <c r="AT366" i="2" s="1"/>
  <c r="AO366" i="2"/>
  <c r="AS366" i="2" s="1"/>
  <c r="AQ358" i="2"/>
  <c r="AU358" i="2" s="1"/>
  <c r="AP358" i="2"/>
  <c r="AT358" i="2" s="1"/>
  <c r="AO358" i="2"/>
  <c r="AS358" i="2" s="1"/>
  <c r="AO356" i="2"/>
  <c r="AS356" i="2" s="1"/>
  <c r="AQ356" i="2"/>
  <c r="AU356" i="2" s="1"/>
  <c r="AP356" i="2"/>
  <c r="AT356" i="2" s="1"/>
  <c r="AQ341" i="2"/>
  <c r="AU341" i="2" s="1"/>
  <c r="AP341" i="2"/>
  <c r="AT341" i="2" s="1"/>
  <c r="AO341" i="2"/>
  <c r="AS341" i="2" s="1"/>
  <c r="AO298" i="2"/>
  <c r="AS298" i="2" s="1"/>
  <c r="AQ298" i="2"/>
  <c r="AU298" i="2" s="1"/>
  <c r="AP298" i="2"/>
  <c r="AT298" i="2" s="1"/>
  <c r="AQ294" i="2"/>
  <c r="AU294" i="2" s="1"/>
  <c r="AQ275" i="2"/>
  <c r="AU275" i="2" s="1"/>
  <c r="AO275" i="2"/>
  <c r="AS275" i="2" s="1"/>
  <c r="AP275" i="2"/>
  <c r="AT275" i="2" s="1"/>
  <c r="AO381" i="2"/>
  <c r="AS381" i="2" s="1"/>
  <c r="AO368" i="2"/>
  <c r="AS368" i="2" s="1"/>
  <c r="AQ368" i="2"/>
  <c r="AU368" i="2" s="1"/>
  <c r="AP368" i="2"/>
  <c r="AT368" i="2" s="1"/>
  <c r="AO352" i="2"/>
  <c r="AS352" i="2" s="1"/>
  <c r="AQ352" i="2"/>
  <c r="AU352" i="2" s="1"/>
  <c r="AP352" i="2"/>
  <c r="AT352" i="2" s="1"/>
  <c r="AO344" i="2"/>
  <c r="AS344" i="2" s="1"/>
  <c r="AQ344" i="2"/>
  <c r="AU344" i="2" s="1"/>
  <c r="AP344" i="2"/>
  <c r="AT344" i="2" s="1"/>
  <c r="AQ370" i="2"/>
  <c r="AU370" i="2" s="1"/>
  <c r="AP370" i="2"/>
  <c r="AT370" i="2" s="1"/>
  <c r="AO370" i="2"/>
  <c r="AS370" i="2" s="1"/>
  <c r="AO319" i="2"/>
  <c r="AS319" i="2" s="1"/>
  <c r="AP319" i="2"/>
  <c r="AT319" i="2" s="1"/>
  <c r="AQ319" i="2"/>
  <c r="AU319" i="2" s="1"/>
  <c r="AQ349" i="2"/>
  <c r="AU349" i="2" s="1"/>
  <c r="AP349" i="2"/>
  <c r="AT349" i="2" s="1"/>
  <c r="AO349" i="2"/>
  <c r="AS349" i="2" s="1"/>
  <c r="AQ321" i="2"/>
  <c r="AU321" i="2" s="1"/>
  <c r="AO321" i="2"/>
  <c r="AS321" i="2" s="1"/>
  <c r="AP321" i="2"/>
  <c r="AT321" i="2" s="1"/>
  <c r="AO328" i="2"/>
  <c r="AS328" i="2" s="1"/>
  <c r="AQ328" i="2"/>
  <c r="AU328" i="2" s="1"/>
  <c r="AP328" i="2"/>
  <c r="AT328" i="2" s="1"/>
  <c r="AO313" i="2"/>
  <c r="AS313" i="2" s="1"/>
  <c r="AQ313" i="2"/>
  <c r="AU313" i="2" s="1"/>
  <c r="AP313" i="2"/>
  <c r="AT313" i="2" s="1"/>
  <c r="AO302" i="2"/>
  <c r="AS302" i="2" s="1"/>
  <c r="AQ302" i="2"/>
  <c r="AU302" i="2" s="1"/>
  <c r="AP302" i="2"/>
  <c r="AT302" i="2" s="1"/>
  <c r="AO301" i="2"/>
  <c r="AS301" i="2" s="1"/>
  <c r="AQ301" i="2"/>
  <c r="AU301" i="2" s="1"/>
  <c r="AP301" i="2"/>
  <c r="AT301" i="2" s="1"/>
  <c r="AQ299" i="2"/>
  <c r="AU299" i="2" s="1"/>
  <c r="AO299" i="2"/>
  <c r="AS299" i="2" s="1"/>
  <c r="AP299" i="2"/>
  <c r="AT299" i="2" s="1"/>
  <c r="AO246" i="2"/>
  <c r="AS246" i="2" s="1"/>
  <c r="AP246" i="2"/>
  <c r="AT246" i="2" s="1"/>
  <c r="AQ246" i="2"/>
  <c r="AU246" i="2" s="1"/>
  <c r="AO310" i="2"/>
  <c r="AS310" i="2" s="1"/>
  <c r="AQ310" i="2"/>
  <c r="AU310" i="2" s="1"/>
  <c r="AP310" i="2"/>
  <c r="AT310" i="2" s="1"/>
  <c r="AO261" i="2"/>
  <c r="AS261" i="2" s="1"/>
  <c r="AQ261" i="2"/>
  <c r="AU261" i="2" s="1"/>
  <c r="AP261" i="2"/>
  <c r="AT261" i="2" s="1"/>
  <c r="AQ255" i="2"/>
  <c r="AU255" i="2" s="1"/>
  <c r="AP255" i="2"/>
  <c r="AT255" i="2" s="1"/>
  <c r="AO255" i="2"/>
  <c r="AS255" i="2" s="1"/>
  <c r="AO226" i="2"/>
  <c r="AS226" i="2" s="1"/>
  <c r="AQ226" i="2"/>
  <c r="AU226" i="2" s="1"/>
  <c r="AP226" i="2"/>
  <c r="AT226" i="2" s="1"/>
  <c r="AO218" i="2"/>
  <c r="AS218" i="2" s="1"/>
  <c r="AQ218" i="2"/>
  <c r="AU218" i="2" s="1"/>
  <c r="AP218" i="2"/>
  <c r="AT218" i="2" s="1"/>
  <c r="AO210" i="2"/>
  <c r="AS210" i="2" s="1"/>
  <c r="AQ210" i="2"/>
  <c r="AU210" i="2" s="1"/>
  <c r="AP210" i="2"/>
  <c r="AT210" i="2" s="1"/>
  <c r="AO202" i="2"/>
  <c r="AS202" i="2" s="1"/>
  <c r="AQ202" i="2"/>
  <c r="AU202" i="2" s="1"/>
  <c r="AP202" i="2"/>
  <c r="AT202" i="2" s="1"/>
  <c r="AO179" i="2"/>
  <c r="AS179" i="2" s="1"/>
  <c r="AP179" i="2"/>
  <c r="AT179" i="2" s="1"/>
  <c r="AQ179" i="2"/>
  <c r="AU179" i="2" s="1"/>
  <c r="AP262" i="2"/>
  <c r="AT262" i="2" s="1"/>
  <c r="AO182" i="2"/>
  <c r="AS182" i="2" s="1"/>
  <c r="AQ182" i="2"/>
  <c r="AU182" i="2" s="1"/>
  <c r="AP182" i="2"/>
  <c r="AT182" i="2" s="1"/>
  <c r="AQ231" i="2"/>
  <c r="AU231" i="2" s="1"/>
  <c r="AO231" i="2"/>
  <c r="AS231" i="2" s="1"/>
  <c r="AP231" i="2"/>
  <c r="AT231" i="2" s="1"/>
  <c r="AQ184" i="2"/>
  <c r="AU184" i="2" s="1"/>
  <c r="AP184" i="2"/>
  <c r="AT184" i="2" s="1"/>
  <c r="AO184" i="2"/>
  <c r="AS184" i="2" s="1"/>
  <c r="AQ204" i="2"/>
  <c r="AU204" i="2" s="1"/>
  <c r="AO204" i="2"/>
  <c r="AS204" i="2" s="1"/>
  <c r="AP204" i="2"/>
  <c r="AT204" i="2" s="1"/>
  <c r="AO130" i="2"/>
  <c r="AS130" i="2" s="1"/>
  <c r="AQ130" i="2"/>
  <c r="AU130" i="2" s="1"/>
  <c r="AP130" i="2"/>
  <c r="AT130" i="2" s="1"/>
  <c r="AQ227" i="2"/>
  <c r="AU227" i="2" s="1"/>
  <c r="AO227" i="2"/>
  <c r="AS227" i="2" s="1"/>
  <c r="AP227" i="2"/>
  <c r="AT227" i="2" s="1"/>
  <c r="AO163" i="2"/>
  <c r="AS163" i="2" s="1"/>
  <c r="AQ163" i="2"/>
  <c r="AU163" i="2" s="1"/>
  <c r="AP163" i="2"/>
  <c r="AT163" i="2" s="1"/>
  <c r="AO118" i="2"/>
  <c r="AS118" i="2" s="1"/>
  <c r="AO58" i="2"/>
  <c r="AS58" i="2" s="1"/>
  <c r="AQ58" i="2"/>
  <c r="AU58" i="2" s="1"/>
  <c r="AP58" i="2"/>
  <c r="AT58" i="2" s="1"/>
  <c r="AO46" i="2"/>
  <c r="AS46" i="2" s="1"/>
  <c r="AQ46" i="2"/>
  <c r="AU46" i="2" s="1"/>
  <c r="AP46" i="2"/>
  <c r="AT46" i="2" s="1"/>
  <c r="AO30" i="2"/>
  <c r="AS30" i="2" s="1"/>
  <c r="AQ30" i="2"/>
  <c r="AU30" i="2" s="1"/>
  <c r="AP30" i="2"/>
  <c r="AT30" i="2" s="1"/>
  <c r="AO83" i="2"/>
  <c r="AS83" i="2" s="1"/>
  <c r="AP83" i="2"/>
  <c r="AT83" i="2" s="1"/>
  <c r="AQ83" i="2"/>
  <c r="AU83" i="2" s="1"/>
  <c r="AO36" i="2"/>
  <c r="AS36" i="2" s="1"/>
  <c r="AP16" i="2"/>
  <c r="AT16" i="2" s="1"/>
  <c r="AP80" i="2"/>
  <c r="AT80" i="2" s="1"/>
  <c r="AO377" i="2"/>
  <c r="AS377" i="2" s="1"/>
  <c r="AQ377" i="2"/>
  <c r="AU377" i="2" s="1"/>
  <c r="AP377" i="2"/>
  <c r="AT377" i="2" s="1"/>
  <c r="AO369" i="2"/>
  <c r="AS369" i="2" s="1"/>
  <c r="AQ369" i="2"/>
  <c r="AU369" i="2" s="1"/>
  <c r="AP369" i="2"/>
  <c r="AT369" i="2" s="1"/>
  <c r="AO360" i="2"/>
  <c r="AS360" i="2" s="1"/>
  <c r="AP360" i="2"/>
  <c r="AT360" i="2" s="1"/>
  <c r="AQ360" i="2"/>
  <c r="AU360" i="2" s="1"/>
  <c r="AO331" i="2"/>
  <c r="AS331" i="2" s="1"/>
  <c r="AQ331" i="2"/>
  <c r="AU331" i="2" s="1"/>
  <c r="AP331" i="2"/>
  <c r="AT331" i="2" s="1"/>
  <c r="AQ317" i="2"/>
  <c r="AU317" i="2" s="1"/>
  <c r="AO317" i="2"/>
  <c r="AS317" i="2" s="1"/>
  <c r="AP317" i="2"/>
  <c r="AT317" i="2" s="1"/>
  <c r="AO343" i="2"/>
  <c r="AS343" i="2" s="1"/>
  <c r="AQ343" i="2"/>
  <c r="AU343" i="2" s="1"/>
  <c r="AP343" i="2"/>
  <c r="AT343" i="2" s="1"/>
  <c r="AO336" i="2"/>
  <c r="AS336" i="2" s="1"/>
  <c r="AQ336" i="2"/>
  <c r="AU336" i="2" s="1"/>
  <c r="AP336" i="2"/>
  <c r="AT336" i="2" s="1"/>
  <c r="AQ325" i="2"/>
  <c r="AU325" i="2" s="1"/>
  <c r="AO325" i="2"/>
  <c r="AS325" i="2" s="1"/>
  <c r="AP325" i="2"/>
  <c r="AT325" i="2" s="1"/>
  <c r="AQ303" i="2"/>
  <c r="AU303" i="2" s="1"/>
  <c r="AO303" i="2"/>
  <c r="AS303" i="2" s="1"/>
  <c r="AP303" i="2"/>
  <c r="AT303" i="2" s="1"/>
  <c r="AO327" i="2"/>
  <c r="AS327" i="2" s="1"/>
  <c r="AQ327" i="2"/>
  <c r="AU327" i="2" s="1"/>
  <c r="AP327" i="2"/>
  <c r="AT327" i="2" s="1"/>
  <c r="AO306" i="2"/>
  <c r="AS306" i="2" s="1"/>
  <c r="AQ306" i="2"/>
  <c r="AU306" i="2" s="1"/>
  <c r="AP306" i="2"/>
  <c r="AT306" i="2" s="1"/>
  <c r="AO273" i="2"/>
  <c r="AS273" i="2" s="1"/>
  <c r="AP273" i="2"/>
  <c r="AT273" i="2" s="1"/>
  <c r="AQ273" i="2"/>
  <c r="AU273" i="2" s="1"/>
  <c r="AQ315" i="2"/>
  <c r="AU315" i="2" s="1"/>
  <c r="AO315" i="2"/>
  <c r="AS315" i="2" s="1"/>
  <c r="AP315" i="2"/>
  <c r="AT315" i="2" s="1"/>
  <c r="AO294" i="2"/>
  <c r="AS294" i="2" s="1"/>
  <c r="AO249" i="2"/>
  <c r="AS249" i="2" s="1"/>
  <c r="AQ249" i="2"/>
  <c r="AU249" i="2" s="1"/>
  <c r="AP249" i="2"/>
  <c r="AT249" i="2" s="1"/>
  <c r="AQ290" i="2"/>
  <c r="AU290" i="2" s="1"/>
  <c r="AP290" i="2"/>
  <c r="AT290" i="2" s="1"/>
  <c r="AO290" i="2"/>
  <c r="AS290" i="2" s="1"/>
  <c r="AQ283" i="2"/>
  <c r="AU283" i="2" s="1"/>
  <c r="AO283" i="2"/>
  <c r="AS283" i="2" s="1"/>
  <c r="AP283" i="2"/>
  <c r="AT283" i="2" s="1"/>
  <c r="AO265" i="2"/>
  <c r="AS265" i="2" s="1"/>
  <c r="AQ265" i="2"/>
  <c r="AU265" i="2" s="1"/>
  <c r="AP265" i="2"/>
  <c r="AT265" i="2" s="1"/>
  <c r="AO250" i="2"/>
  <c r="AS250" i="2" s="1"/>
  <c r="AQ250" i="2"/>
  <c r="AU250" i="2" s="1"/>
  <c r="AP250" i="2"/>
  <c r="AT250" i="2" s="1"/>
  <c r="AO238" i="2"/>
  <c r="AS238" i="2" s="1"/>
  <c r="AQ238" i="2"/>
  <c r="AU238" i="2" s="1"/>
  <c r="AP238" i="2"/>
  <c r="AT238" i="2" s="1"/>
  <c r="AO293" i="2"/>
  <c r="AS293" i="2" s="1"/>
  <c r="AQ293" i="2"/>
  <c r="AU293" i="2" s="1"/>
  <c r="AP293" i="2"/>
  <c r="AT293" i="2" s="1"/>
  <c r="AQ262" i="2"/>
  <c r="AU262" i="2" s="1"/>
  <c r="AO206" i="2"/>
  <c r="AS206" i="2" s="1"/>
  <c r="AQ206" i="2"/>
  <c r="AU206" i="2" s="1"/>
  <c r="AP206" i="2"/>
  <c r="AT206" i="2" s="1"/>
  <c r="AP186" i="2"/>
  <c r="AT186" i="2" s="1"/>
  <c r="AQ164" i="2"/>
  <c r="AU164" i="2" s="1"/>
  <c r="AO151" i="2"/>
  <c r="AS151" i="2" s="1"/>
  <c r="AP151" i="2"/>
  <c r="AT151" i="2" s="1"/>
  <c r="AQ151" i="2"/>
  <c r="AU151" i="2" s="1"/>
  <c r="AQ212" i="2"/>
  <c r="AU212" i="2" s="1"/>
  <c r="AO212" i="2"/>
  <c r="AS212" i="2" s="1"/>
  <c r="AP212" i="2"/>
  <c r="AT212" i="2" s="1"/>
  <c r="AQ199" i="2"/>
  <c r="AU199" i="2" s="1"/>
  <c r="AO199" i="2"/>
  <c r="AS199" i="2" s="1"/>
  <c r="AP199" i="2"/>
  <c r="AT199" i="2" s="1"/>
  <c r="AO123" i="2"/>
  <c r="AS123" i="2" s="1"/>
  <c r="AQ123" i="2"/>
  <c r="AU123" i="2" s="1"/>
  <c r="AP123" i="2"/>
  <c r="AT123" i="2" s="1"/>
  <c r="AQ223" i="2"/>
  <c r="AU223" i="2" s="1"/>
  <c r="AO223" i="2"/>
  <c r="AS223" i="2" s="1"/>
  <c r="AP223" i="2"/>
  <c r="AT223" i="2" s="1"/>
  <c r="AQ203" i="2"/>
  <c r="AU203" i="2" s="1"/>
  <c r="AO203" i="2"/>
  <c r="AS203" i="2" s="1"/>
  <c r="AP203" i="2"/>
  <c r="AT203" i="2" s="1"/>
  <c r="AO175" i="2"/>
  <c r="AS175" i="2" s="1"/>
  <c r="AQ175" i="2"/>
  <c r="AU175" i="2" s="1"/>
  <c r="AP175" i="2"/>
  <c r="AT175" i="2" s="1"/>
  <c r="AO171" i="2"/>
  <c r="AS171" i="2" s="1"/>
  <c r="AQ171" i="2"/>
  <c r="AU171" i="2" s="1"/>
  <c r="AP171" i="2"/>
  <c r="AT171" i="2" s="1"/>
  <c r="AO146" i="2"/>
  <c r="AS146" i="2" s="1"/>
  <c r="AQ146" i="2"/>
  <c r="AU146" i="2" s="1"/>
  <c r="AP146" i="2"/>
  <c r="AT146" i="2" s="1"/>
  <c r="AO143" i="2"/>
  <c r="AS143" i="2" s="1"/>
  <c r="AQ143" i="2"/>
  <c r="AU143" i="2" s="1"/>
  <c r="AP143" i="2"/>
  <c r="AT143" i="2" s="1"/>
  <c r="AP112" i="2"/>
  <c r="AT112" i="2" s="1"/>
  <c r="AO214" i="2"/>
  <c r="AS214" i="2" s="1"/>
  <c r="AQ214" i="2"/>
  <c r="AU214" i="2" s="1"/>
  <c r="AP214" i="2"/>
  <c r="AT214" i="2" s="1"/>
  <c r="AQ186" i="2"/>
  <c r="AU186" i="2" s="1"/>
  <c r="AP166" i="2"/>
  <c r="AT166" i="2" s="1"/>
  <c r="AQ150" i="2"/>
  <c r="AU150" i="2" s="1"/>
  <c r="AO144" i="2"/>
  <c r="AS144" i="2" s="1"/>
  <c r="AQ128" i="2"/>
  <c r="AU128" i="2" s="1"/>
  <c r="AO115" i="2"/>
  <c r="AS115" i="2" s="1"/>
  <c r="AQ115" i="2"/>
  <c r="AU115" i="2" s="1"/>
  <c r="AP115" i="2"/>
  <c r="AT115" i="2" s="1"/>
  <c r="AO99" i="2"/>
  <c r="AS99" i="2" s="1"/>
  <c r="AQ99" i="2"/>
  <c r="AU99" i="2" s="1"/>
  <c r="AP99" i="2"/>
  <c r="AT99" i="2" s="1"/>
  <c r="AO71" i="2"/>
  <c r="AS71" i="2" s="1"/>
  <c r="AP71" i="2"/>
  <c r="AT71" i="2" s="1"/>
  <c r="AQ71" i="2"/>
  <c r="AU71" i="2" s="1"/>
  <c r="AP56" i="2"/>
  <c r="AT56" i="2" s="1"/>
  <c r="AO51" i="2"/>
  <c r="AS51" i="2" s="1"/>
  <c r="AP51" i="2"/>
  <c r="AT51" i="2" s="1"/>
  <c r="AQ51" i="2"/>
  <c r="AU51" i="2" s="1"/>
  <c r="AO43" i="2"/>
  <c r="AS43" i="2" s="1"/>
  <c r="AQ43" i="2"/>
  <c r="AU43" i="2" s="1"/>
  <c r="AP43" i="2"/>
  <c r="AT43" i="2" s="1"/>
  <c r="AO35" i="2"/>
  <c r="AS35" i="2" s="1"/>
  <c r="AP35" i="2"/>
  <c r="AT35" i="2" s="1"/>
  <c r="AQ35" i="2"/>
  <c r="AU35" i="2" s="1"/>
  <c r="AO27" i="2"/>
  <c r="AS27" i="2" s="1"/>
  <c r="AQ27" i="2"/>
  <c r="AU27" i="2" s="1"/>
  <c r="AP27" i="2"/>
  <c r="AT27" i="2" s="1"/>
  <c r="AO19" i="2"/>
  <c r="AS19" i="2" s="1"/>
  <c r="AQ19" i="2"/>
  <c r="AU19" i="2" s="1"/>
  <c r="AP19" i="2"/>
  <c r="AT19" i="2" s="1"/>
  <c r="AO26" i="2"/>
  <c r="AS26" i="2" s="1"/>
  <c r="AQ26" i="2"/>
  <c r="AU26" i="2" s="1"/>
  <c r="AP26" i="2"/>
  <c r="AT26" i="2" s="1"/>
  <c r="AO14" i="2"/>
  <c r="AS14" i="2" s="1"/>
  <c r="AQ14" i="2"/>
  <c r="AU14" i="2" s="1"/>
  <c r="AP14" i="2"/>
  <c r="AT14" i="2" s="1"/>
  <c r="AO80" i="2"/>
  <c r="AS80" i="2" s="1"/>
  <c r="AP91" i="2"/>
  <c r="AT91" i="2" s="1"/>
  <c r="AO91" i="2"/>
  <c r="AS91" i="2" s="1"/>
  <c r="AQ91" i="2"/>
  <c r="AU91" i="2" s="1"/>
  <c r="AP87" i="2"/>
  <c r="AT87" i="2" s="1"/>
  <c r="AO87" i="2"/>
  <c r="AS87" i="2" s="1"/>
  <c r="AQ87" i="2"/>
  <c r="AU87" i="2" s="1"/>
  <c r="AP76" i="2"/>
  <c r="AT76" i="2" s="1"/>
  <c r="AO72" i="2"/>
  <c r="AS72" i="2" s="1"/>
  <c r="AO34" i="2"/>
  <c r="AS34" i="2" s="1"/>
  <c r="AQ34" i="2"/>
  <c r="AU34" i="2" s="1"/>
  <c r="AP34" i="2"/>
  <c r="AT34" i="2" s="1"/>
  <c r="AQ100" i="2"/>
  <c r="AU100" i="2" s="1"/>
  <c r="AP100" i="2"/>
  <c r="AT100" i="2" s="1"/>
  <c r="AO100" i="2"/>
  <c r="AS100" i="2" s="1"/>
  <c r="AO79" i="2"/>
  <c r="AS79" i="2" s="1"/>
  <c r="AQ79" i="2"/>
  <c r="AU79" i="2" s="1"/>
  <c r="AP79" i="2"/>
  <c r="AT79" i="2" s="1"/>
  <c r="AO66" i="2"/>
  <c r="AS66" i="2" s="1"/>
  <c r="AQ66" i="2"/>
  <c r="AU66" i="2" s="1"/>
  <c r="AP66" i="2"/>
  <c r="AT66" i="2" s="1"/>
  <c r="AO63" i="2"/>
  <c r="AS63" i="2" s="1"/>
  <c r="AQ63" i="2"/>
  <c r="AU63" i="2" s="1"/>
  <c r="AP63" i="2"/>
  <c r="AT63" i="2" s="1"/>
  <c r="AO38" i="2"/>
  <c r="AS38" i="2" s="1"/>
  <c r="AQ38" i="2"/>
  <c r="AU38" i="2" s="1"/>
  <c r="AP38" i="2"/>
  <c r="AT38" i="2" s="1"/>
  <c r="AP52" i="2"/>
  <c r="AT52" i="2" s="1"/>
  <c r="AQ48" i="2"/>
  <c r="AU48" i="2" s="1"/>
  <c r="AO40" i="2"/>
  <c r="AS40" i="2" s="1"/>
  <c r="AP36" i="2"/>
  <c r="AT36" i="2" s="1"/>
  <c r="AQ32" i="2"/>
  <c r="AU32" i="2" s="1"/>
  <c r="AP24" i="2"/>
  <c r="AT24" i="2" s="1"/>
  <c r="AP20" i="2"/>
  <c r="AT20" i="2" s="1"/>
  <c r="AQ16" i="2"/>
  <c r="AU16" i="2" s="1"/>
  <c r="AQ259" i="2"/>
  <c r="AU259" i="2" s="1"/>
  <c r="AO259" i="2"/>
  <c r="AS259" i="2" s="1"/>
  <c r="AP259" i="2"/>
  <c r="AT259" i="2" s="1"/>
  <c r="AO332" i="2"/>
  <c r="AS332" i="2" s="1"/>
  <c r="AQ332" i="2"/>
  <c r="AU332" i="2" s="1"/>
  <c r="AP332" i="2"/>
  <c r="AT332" i="2" s="1"/>
  <c r="AO232" i="2"/>
  <c r="AS232" i="2" s="1"/>
  <c r="AQ278" i="2"/>
  <c r="AU278" i="2" s="1"/>
  <c r="AO278" i="2"/>
  <c r="AS278" i="2" s="1"/>
  <c r="AP278" i="2"/>
  <c r="AT278" i="2" s="1"/>
  <c r="AQ274" i="2"/>
  <c r="AU274" i="2" s="1"/>
  <c r="AP274" i="2"/>
  <c r="AT274" i="2" s="1"/>
  <c r="AO274" i="2"/>
  <c r="AS274" i="2" s="1"/>
  <c r="AP245" i="2"/>
  <c r="AT245" i="2" s="1"/>
  <c r="AO167" i="2"/>
  <c r="AS167" i="2" s="1"/>
  <c r="AP167" i="2"/>
  <c r="AT167" i="2" s="1"/>
  <c r="AQ167" i="2"/>
  <c r="AU167" i="2" s="1"/>
  <c r="AO103" i="2"/>
  <c r="AS103" i="2" s="1"/>
  <c r="AP103" i="2"/>
  <c r="AT103" i="2" s="1"/>
  <c r="AQ103" i="2"/>
  <c r="AU103" i="2" s="1"/>
  <c r="AO230" i="2"/>
  <c r="AS230" i="2" s="1"/>
  <c r="AQ230" i="2"/>
  <c r="AU230" i="2" s="1"/>
  <c r="AP230" i="2"/>
  <c r="AT230" i="2" s="1"/>
  <c r="AQ211" i="2"/>
  <c r="AU211" i="2" s="1"/>
  <c r="AO211" i="2"/>
  <c r="AS211" i="2" s="1"/>
  <c r="AP211" i="2"/>
  <c r="AT211" i="2" s="1"/>
  <c r="AQ180" i="2"/>
  <c r="AU180" i="2" s="1"/>
  <c r="AP180" i="2"/>
  <c r="AT180" i="2" s="1"/>
  <c r="AO180" i="2"/>
  <c r="AS180" i="2" s="1"/>
  <c r="AO107" i="2"/>
  <c r="AS107" i="2" s="1"/>
  <c r="AQ107" i="2"/>
  <c r="AU107" i="2" s="1"/>
  <c r="AP107" i="2"/>
  <c r="AT107" i="2" s="1"/>
  <c r="AQ191" i="2"/>
  <c r="AU191" i="2" s="1"/>
  <c r="AO191" i="2"/>
  <c r="AS191" i="2" s="1"/>
  <c r="AP191" i="2"/>
  <c r="AT191" i="2" s="1"/>
  <c r="AO187" i="2"/>
  <c r="AS187" i="2" s="1"/>
  <c r="AQ187" i="2"/>
  <c r="AU187" i="2" s="1"/>
  <c r="AP187" i="2"/>
  <c r="AT187" i="2" s="1"/>
  <c r="AO183" i="2"/>
  <c r="AS183" i="2" s="1"/>
  <c r="AQ183" i="2"/>
  <c r="AU183" i="2" s="1"/>
  <c r="AP183" i="2"/>
  <c r="AT183" i="2" s="1"/>
  <c r="AO162" i="2"/>
  <c r="AS162" i="2" s="1"/>
  <c r="AQ162" i="2"/>
  <c r="AU162" i="2" s="1"/>
  <c r="AP162" i="2"/>
  <c r="AT162" i="2" s="1"/>
  <c r="AO159" i="2"/>
  <c r="AS159" i="2" s="1"/>
  <c r="AQ159" i="2"/>
  <c r="AU159" i="2" s="1"/>
  <c r="AP159" i="2"/>
  <c r="AT159" i="2" s="1"/>
  <c r="AO380" i="2"/>
  <c r="AS380" i="2" s="1"/>
  <c r="AO242" i="2"/>
  <c r="AS242" i="2" s="1"/>
  <c r="AQ242" i="2"/>
  <c r="AU242" i="2" s="1"/>
  <c r="AP242" i="2"/>
  <c r="AT242" i="2" s="1"/>
  <c r="AQ196" i="2"/>
  <c r="AU196" i="2" s="1"/>
  <c r="AO196" i="2"/>
  <c r="AS196" i="2" s="1"/>
  <c r="AP196" i="2"/>
  <c r="AT196" i="2" s="1"/>
  <c r="AQ166" i="2"/>
  <c r="AU166" i="2" s="1"/>
  <c r="AO160" i="2"/>
  <c r="AS160" i="2" s="1"/>
  <c r="AQ144" i="2"/>
  <c r="AU144" i="2" s="1"/>
  <c r="AO131" i="2"/>
  <c r="AS131" i="2" s="1"/>
  <c r="AQ131" i="2"/>
  <c r="AU131" i="2" s="1"/>
  <c r="AP131" i="2"/>
  <c r="AT131" i="2" s="1"/>
  <c r="AP118" i="2"/>
  <c r="AT118" i="2" s="1"/>
  <c r="AO74" i="2"/>
  <c r="AS74" i="2" s="1"/>
  <c r="AQ74" i="2"/>
  <c r="AU74" i="2" s="1"/>
  <c r="AP74" i="2"/>
  <c r="AT74" i="2" s="1"/>
  <c r="AO42" i="2"/>
  <c r="AS42" i="2" s="1"/>
  <c r="AQ42" i="2"/>
  <c r="AU42" i="2" s="1"/>
  <c r="AP42" i="2"/>
  <c r="AT42" i="2" s="1"/>
  <c r="AO102" i="2"/>
  <c r="AS102" i="2" s="1"/>
  <c r="AQ102" i="2"/>
  <c r="AU102" i="2" s="1"/>
  <c r="AP102" i="2"/>
  <c r="AT102" i="2" s="1"/>
  <c r="AQ72" i="2"/>
  <c r="AU72" i="2" s="1"/>
  <c r="AO62" i="2"/>
  <c r="AS62" i="2" s="1"/>
  <c r="AQ62" i="2"/>
  <c r="AU62" i="2" s="1"/>
  <c r="AP62" i="2"/>
  <c r="AT62" i="2" s="1"/>
  <c r="AO59" i="2"/>
  <c r="AS59" i="2" s="1"/>
  <c r="AQ59" i="2"/>
  <c r="AU59" i="2" s="1"/>
  <c r="AP59" i="2"/>
  <c r="AT59" i="2" s="1"/>
  <c r="AO82" i="2"/>
  <c r="AS82" i="2" s="1"/>
  <c r="AQ82" i="2"/>
  <c r="AU82" i="2" s="1"/>
  <c r="AP82" i="2"/>
  <c r="AT82" i="2" s="1"/>
  <c r="AO64" i="2"/>
  <c r="AS64" i="2" s="1"/>
  <c r="AO44" i="2"/>
  <c r="AS44" i="2" s="1"/>
  <c r="AP40" i="2"/>
  <c r="AT40" i="2" s="1"/>
  <c r="AO28" i="2"/>
  <c r="AS28" i="2" s="1"/>
  <c r="AO24" i="2"/>
  <c r="AS24" i="2" s="1"/>
  <c r="AO348" i="2"/>
  <c r="AS348" i="2" s="1"/>
  <c r="AQ348" i="2"/>
  <c r="AU348" i="2" s="1"/>
  <c r="AP348" i="2"/>
  <c r="AT348" i="2" s="1"/>
  <c r="AQ337" i="2"/>
  <c r="AU337" i="2" s="1"/>
  <c r="AO337" i="2"/>
  <c r="AS337" i="2" s="1"/>
  <c r="AP337" i="2"/>
  <c r="AT337" i="2" s="1"/>
  <c r="AO309" i="2"/>
  <c r="AS309" i="2" s="1"/>
  <c r="AQ309" i="2"/>
  <c r="AU309" i="2" s="1"/>
  <c r="AP309" i="2"/>
  <c r="AT309" i="2" s="1"/>
  <c r="AO364" i="2"/>
  <c r="AS364" i="2" s="1"/>
  <c r="AQ364" i="2"/>
  <c r="AU364" i="2" s="1"/>
  <c r="AP364" i="2"/>
  <c r="AT364" i="2" s="1"/>
  <c r="AQ271" i="2"/>
  <c r="AU271" i="2" s="1"/>
  <c r="AO271" i="2"/>
  <c r="AS271" i="2" s="1"/>
  <c r="AP271" i="2"/>
  <c r="AT271" i="2" s="1"/>
  <c r="AQ258" i="2"/>
  <c r="AU258" i="2" s="1"/>
  <c r="AP258" i="2"/>
  <c r="AT258" i="2" s="1"/>
  <c r="AO258" i="2"/>
  <c r="AS258" i="2" s="1"/>
  <c r="AQ374" i="2"/>
  <c r="AU374" i="2" s="1"/>
  <c r="AP374" i="2"/>
  <c r="AT374" i="2" s="1"/>
  <c r="AO374" i="2"/>
  <c r="AS374" i="2" s="1"/>
  <c r="AO372" i="2"/>
  <c r="AS372" i="2" s="1"/>
  <c r="AQ372" i="2"/>
  <c r="AU372" i="2" s="1"/>
  <c r="AP372" i="2"/>
  <c r="AT372" i="2" s="1"/>
  <c r="AQ354" i="2"/>
  <c r="AU354" i="2" s="1"/>
  <c r="AO354" i="2"/>
  <c r="AS354" i="2" s="1"/>
  <c r="AP354" i="2"/>
  <c r="AT354" i="2" s="1"/>
  <c r="AO339" i="2"/>
  <c r="AS339" i="2" s="1"/>
  <c r="AQ339" i="2"/>
  <c r="AU339" i="2" s="1"/>
  <c r="AP339" i="2"/>
  <c r="AT339" i="2" s="1"/>
  <c r="AQ320" i="2"/>
  <c r="AU320" i="2" s="1"/>
  <c r="AP320" i="2"/>
  <c r="AT320" i="2" s="1"/>
  <c r="AO320" i="2"/>
  <c r="AS320" i="2" s="1"/>
  <c r="AO351" i="2"/>
  <c r="AS351" i="2" s="1"/>
  <c r="AQ351" i="2"/>
  <c r="AU351" i="2" s="1"/>
  <c r="AP351" i="2"/>
  <c r="AT351" i="2" s="1"/>
  <c r="AO323" i="2"/>
  <c r="AS323" i="2" s="1"/>
  <c r="AQ323" i="2"/>
  <c r="AU323" i="2" s="1"/>
  <c r="AP323" i="2"/>
  <c r="AT323" i="2" s="1"/>
  <c r="AQ333" i="2"/>
  <c r="AU333" i="2" s="1"/>
  <c r="AO333" i="2"/>
  <c r="AS333" i="2" s="1"/>
  <c r="AP333" i="2"/>
  <c r="AT333" i="2" s="1"/>
  <c r="AO314" i="2"/>
  <c r="AS314" i="2" s="1"/>
  <c r="AQ314" i="2"/>
  <c r="AU314" i="2" s="1"/>
  <c r="AP314" i="2"/>
  <c r="AT314" i="2" s="1"/>
  <c r="AQ295" i="2"/>
  <c r="AU295" i="2" s="1"/>
  <c r="AO295" i="2"/>
  <c r="AS295" i="2" s="1"/>
  <c r="AP295" i="2"/>
  <c r="AT295" i="2" s="1"/>
  <c r="AQ345" i="2"/>
  <c r="AU345" i="2" s="1"/>
  <c r="AP345" i="2"/>
  <c r="AT345" i="2" s="1"/>
  <c r="AO345" i="2"/>
  <c r="AS345" i="2" s="1"/>
  <c r="AQ307" i="2"/>
  <c r="AU307" i="2" s="1"/>
  <c r="AO307" i="2"/>
  <c r="AS307" i="2" s="1"/>
  <c r="AP307" i="2"/>
  <c r="AT307" i="2" s="1"/>
  <c r="AO297" i="2"/>
  <c r="AS297" i="2" s="1"/>
  <c r="AQ297" i="2"/>
  <c r="AU297" i="2" s="1"/>
  <c r="AP297" i="2"/>
  <c r="AT297" i="2" s="1"/>
  <c r="AO285" i="2"/>
  <c r="AS285" i="2" s="1"/>
  <c r="AP285" i="2"/>
  <c r="AT285" i="2" s="1"/>
  <c r="AQ285" i="2"/>
  <c r="AU285" i="2" s="1"/>
  <c r="AQ353" i="2"/>
  <c r="AU353" i="2" s="1"/>
  <c r="AP353" i="2"/>
  <c r="AT353" i="2" s="1"/>
  <c r="AO353" i="2"/>
  <c r="AS353" i="2" s="1"/>
  <c r="AO289" i="2"/>
  <c r="AS289" i="2" s="1"/>
  <c r="AQ289" i="2"/>
  <c r="AU289" i="2" s="1"/>
  <c r="AP289" i="2"/>
  <c r="AT289" i="2" s="1"/>
  <c r="AO257" i="2"/>
  <c r="AS257" i="2" s="1"/>
  <c r="AP257" i="2"/>
  <c r="AT257" i="2" s="1"/>
  <c r="AQ257" i="2"/>
  <c r="AU257" i="2" s="1"/>
  <c r="AO281" i="2"/>
  <c r="AS281" i="2" s="1"/>
  <c r="AQ281" i="2"/>
  <c r="AU281" i="2" s="1"/>
  <c r="AP281" i="2"/>
  <c r="AT281" i="2" s="1"/>
  <c r="AO277" i="2"/>
  <c r="AS277" i="2" s="1"/>
  <c r="AQ277" i="2"/>
  <c r="AU277" i="2" s="1"/>
  <c r="AP277" i="2"/>
  <c r="AT277" i="2" s="1"/>
  <c r="AQ243" i="2"/>
  <c r="AU243" i="2" s="1"/>
  <c r="AO305" i="2"/>
  <c r="AS305" i="2" s="1"/>
  <c r="AQ305" i="2"/>
  <c r="AU305" i="2" s="1"/>
  <c r="AP305" i="2"/>
  <c r="AT305" i="2" s="1"/>
  <c r="AQ279" i="2"/>
  <c r="AU279" i="2" s="1"/>
  <c r="AO279" i="2"/>
  <c r="AS279" i="2" s="1"/>
  <c r="AP279" i="2"/>
  <c r="AT279" i="2" s="1"/>
  <c r="AO269" i="2"/>
  <c r="AS269" i="2" s="1"/>
  <c r="AQ269" i="2"/>
  <c r="AU269" i="2" s="1"/>
  <c r="AP269" i="2"/>
  <c r="AT269" i="2" s="1"/>
  <c r="AO340" i="2"/>
  <c r="AS340" i="2" s="1"/>
  <c r="AQ340" i="2"/>
  <c r="AU340" i="2" s="1"/>
  <c r="AP340" i="2"/>
  <c r="AT340" i="2" s="1"/>
  <c r="AQ263" i="2"/>
  <c r="AU263" i="2" s="1"/>
  <c r="AO263" i="2"/>
  <c r="AS263" i="2" s="1"/>
  <c r="AP263" i="2"/>
  <c r="AT263" i="2" s="1"/>
  <c r="AO254" i="2"/>
  <c r="AS254" i="2" s="1"/>
  <c r="AQ254" i="2"/>
  <c r="AU254" i="2" s="1"/>
  <c r="AP254" i="2"/>
  <c r="AT254" i="2" s="1"/>
  <c r="AQ291" i="2"/>
  <c r="AU291" i="2" s="1"/>
  <c r="AO291" i="2"/>
  <c r="AS291" i="2" s="1"/>
  <c r="AP291" i="2"/>
  <c r="AT291" i="2" s="1"/>
  <c r="AQ235" i="2"/>
  <c r="AU235" i="2" s="1"/>
  <c r="AP235" i="2"/>
  <c r="AT235" i="2" s="1"/>
  <c r="AO235" i="2"/>
  <c r="AS235" i="2" s="1"/>
  <c r="AQ232" i="2"/>
  <c r="AU232" i="2" s="1"/>
  <c r="AQ224" i="2"/>
  <c r="AU224" i="2" s="1"/>
  <c r="AO224" i="2"/>
  <c r="AS224" i="2" s="1"/>
  <c r="AP224" i="2"/>
  <c r="AT224" i="2" s="1"/>
  <c r="AQ216" i="2"/>
  <c r="AU216" i="2" s="1"/>
  <c r="AO216" i="2"/>
  <c r="AS216" i="2" s="1"/>
  <c r="AP216" i="2"/>
  <c r="AT216" i="2" s="1"/>
  <c r="AQ208" i="2"/>
  <c r="AU208" i="2" s="1"/>
  <c r="AO208" i="2"/>
  <c r="AS208" i="2" s="1"/>
  <c r="AP208" i="2"/>
  <c r="AT208" i="2" s="1"/>
  <c r="AQ200" i="2"/>
  <c r="AU200" i="2" s="1"/>
  <c r="AO200" i="2"/>
  <c r="AS200" i="2" s="1"/>
  <c r="AP200" i="2"/>
  <c r="AT200" i="2" s="1"/>
  <c r="AQ192" i="2"/>
  <c r="AU192" i="2" s="1"/>
  <c r="AO192" i="2"/>
  <c r="AS192" i="2" s="1"/>
  <c r="AP192" i="2"/>
  <c r="AT192" i="2" s="1"/>
  <c r="AQ282" i="2"/>
  <c r="AU282" i="2" s="1"/>
  <c r="AO282" i="2"/>
  <c r="AS282" i="2" s="1"/>
  <c r="AP282" i="2"/>
  <c r="AT282" i="2" s="1"/>
  <c r="AQ239" i="2"/>
  <c r="AU239" i="2" s="1"/>
  <c r="AP239" i="2"/>
  <c r="AT239" i="2" s="1"/>
  <c r="AO239" i="2"/>
  <c r="AS239" i="2" s="1"/>
  <c r="AQ220" i="2"/>
  <c r="AU220" i="2" s="1"/>
  <c r="AO220" i="2"/>
  <c r="AS220" i="2" s="1"/>
  <c r="AP220" i="2"/>
  <c r="AT220" i="2" s="1"/>
  <c r="AQ207" i="2"/>
  <c r="AU207" i="2" s="1"/>
  <c r="AO207" i="2"/>
  <c r="AS207" i="2" s="1"/>
  <c r="AP207" i="2"/>
  <c r="AT207" i="2" s="1"/>
  <c r="AO119" i="2"/>
  <c r="AS119" i="2" s="1"/>
  <c r="AP119" i="2"/>
  <c r="AT119" i="2" s="1"/>
  <c r="AQ119" i="2"/>
  <c r="AU119" i="2" s="1"/>
  <c r="AO198" i="2"/>
  <c r="AS198" i="2" s="1"/>
  <c r="AQ198" i="2"/>
  <c r="AU198" i="2" s="1"/>
  <c r="AP198" i="2"/>
  <c r="AT198" i="2" s="1"/>
  <c r="AO155" i="2"/>
  <c r="AS155" i="2" s="1"/>
  <c r="AQ155" i="2"/>
  <c r="AU155" i="2" s="1"/>
  <c r="AP155" i="2"/>
  <c r="AT155" i="2" s="1"/>
  <c r="AO222" i="2"/>
  <c r="AS222" i="2" s="1"/>
  <c r="AQ222" i="2"/>
  <c r="AU222" i="2" s="1"/>
  <c r="AP222" i="2"/>
  <c r="AT222" i="2" s="1"/>
  <c r="AO114" i="2"/>
  <c r="AS114" i="2" s="1"/>
  <c r="AQ114" i="2"/>
  <c r="AU114" i="2" s="1"/>
  <c r="AP114" i="2"/>
  <c r="AT114" i="2" s="1"/>
  <c r="AO111" i="2"/>
  <c r="AS111" i="2" s="1"/>
  <c r="AQ111" i="2"/>
  <c r="AU111" i="2" s="1"/>
  <c r="AP111" i="2"/>
  <c r="AT111" i="2" s="1"/>
  <c r="AP95" i="2"/>
  <c r="AT95" i="2" s="1"/>
  <c r="AO95" i="2"/>
  <c r="AS95" i="2" s="1"/>
  <c r="AQ95" i="2"/>
  <c r="AU95" i="2" s="1"/>
  <c r="AQ228" i="2"/>
  <c r="AU228" i="2" s="1"/>
  <c r="AO228" i="2"/>
  <c r="AS228" i="2" s="1"/>
  <c r="AP228" i="2"/>
  <c r="AT228" i="2" s="1"/>
  <c r="AQ215" i="2"/>
  <c r="AU215" i="2" s="1"/>
  <c r="AO215" i="2"/>
  <c r="AS215" i="2" s="1"/>
  <c r="AP215" i="2"/>
  <c r="AT215" i="2" s="1"/>
  <c r="AQ195" i="2"/>
  <c r="AU195" i="2" s="1"/>
  <c r="AO195" i="2"/>
  <c r="AS195" i="2" s="1"/>
  <c r="AP195" i="2"/>
  <c r="AT195" i="2" s="1"/>
  <c r="AO147" i="2"/>
  <c r="AS147" i="2" s="1"/>
  <c r="AQ147" i="2"/>
  <c r="AU147" i="2" s="1"/>
  <c r="AP147" i="2"/>
  <c r="AT147" i="2" s="1"/>
  <c r="AO55" i="2"/>
  <c r="AS55" i="2" s="1"/>
  <c r="AP55" i="2"/>
  <c r="AT55" i="2" s="1"/>
  <c r="AQ55" i="2"/>
  <c r="AU55" i="2" s="1"/>
  <c r="AO47" i="2"/>
  <c r="AS47" i="2" s="1"/>
  <c r="AQ47" i="2"/>
  <c r="AU47" i="2" s="1"/>
  <c r="AP47" i="2"/>
  <c r="AT47" i="2" s="1"/>
  <c r="AO39" i="2"/>
  <c r="AS39" i="2" s="1"/>
  <c r="AP39" i="2"/>
  <c r="AT39" i="2" s="1"/>
  <c r="AQ39" i="2"/>
  <c r="AU39" i="2" s="1"/>
  <c r="AO31" i="2"/>
  <c r="AS31" i="2" s="1"/>
  <c r="AQ31" i="2"/>
  <c r="AU31" i="2" s="1"/>
  <c r="AP31" i="2"/>
  <c r="AT31" i="2" s="1"/>
  <c r="AO23" i="2"/>
  <c r="AS23" i="2" s="1"/>
  <c r="AQ23" i="2"/>
  <c r="AU23" i="2" s="1"/>
  <c r="AP23" i="2"/>
  <c r="AT23" i="2" s="1"/>
  <c r="AO15" i="2"/>
  <c r="AS15" i="2" s="1"/>
  <c r="AQ15" i="2"/>
  <c r="AU15" i="2" s="1"/>
  <c r="AP15" i="2"/>
  <c r="AT15" i="2" s="1"/>
  <c r="AO22" i="2"/>
  <c r="AS22" i="2" s="1"/>
  <c r="AQ22" i="2"/>
  <c r="AU22" i="2" s="1"/>
  <c r="AP22" i="2"/>
  <c r="AT22" i="2" s="1"/>
  <c r="AO67" i="2"/>
  <c r="AS67" i="2" s="1"/>
  <c r="AP67" i="2"/>
  <c r="AT67" i="2" s="1"/>
  <c r="AQ67" i="2"/>
  <c r="AU67" i="2" s="1"/>
  <c r="AO78" i="2"/>
  <c r="AS78" i="2" s="1"/>
  <c r="AQ78" i="2"/>
  <c r="AU78" i="2" s="1"/>
  <c r="AP78" i="2"/>
  <c r="AT78" i="2" s="1"/>
  <c r="AO75" i="2"/>
  <c r="AS75" i="2" s="1"/>
  <c r="AQ75" i="2"/>
  <c r="AU75" i="2" s="1"/>
  <c r="AP75" i="2"/>
  <c r="AT75" i="2" s="1"/>
  <c r="AO50" i="2"/>
  <c r="AS50" i="2" s="1"/>
  <c r="AQ50" i="2"/>
  <c r="AU50" i="2" s="1"/>
  <c r="AP50" i="2"/>
  <c r="AT50" i="2" s="1"/>
  <c r="AO18" i="2"/>
  <c r="AS18" i="2" s="1"/>
  <c r="AQ18" i="2"/>
  <c r="AU18" i="2" s="1"/>
  <c r="AP18" i="2"/>
  <c r="AT18" i="2" s="1"/>
  <c r="AP64" i="2"/>
  <c r="AT64" i="2" s="1"/>
  <c r="AO54" i="2"/>
  <c r="AS54" i="2" s="1"/>
  <c r="AQ54" i="2"/>
  <c r="AU54" i="2" s="1"/>
  <c r="AP54" i="2"/>
  <c r="AT54" i="2" s="1"/>
  <c r="P31" i="2"/>
  <c r="O31" i="2"/>
  <c r="M31" i="2"/>
  <c r="L31" i="2"/>
  <c r="J31" i="2"/>
  <c r="I31" i="2"/>
  <c r="S30" i="2"/>
  <c r="R30" i="2"/>
  <c r="S29" i="2"/>
  <c r="R29" i="2"/>
  <c r="S28" i="2"/>
  <c r="R28" i="2"/>
  <c r="S27" i="2"/>
  <c r="R27" i="2"/>
  <c r="S26" i="2"/>
  <c r="R26" i="2"/>
  <c r="S25" i="2"/>
  <c r="R25" i="2"/>
  <c r="S24" i="2"/>
  <c r="R24" i="2"/>
  <c r="S23" i="2"/>
  <c r="R23" i="2"/>
  <c r="S22" i="2"/>
  <c r="R22" i="2"/>
  <c r="S21" i="2"/>
  <c r="R21" i="2"/>
  <c r="S20" i="2"/>
  <c r="R20" i="2"/>
  <c r="S19" i="2"/>
  <c r="R19" i="2"/>
  <c r="S18" i="2"/>
  <c r="R18" i="2"/>
  <c r="S17" i="2"/>
  <c r="R17" i="2"/>
  <c r="P13" i="2"/>
  <c r="O13" i="2"/>
  <c r="M13" i="2"/>
  <c r="L13" i="2"/>
  <c r="J13" i="2"/>
  <c r="I13" i="2"/>
  <c r="S12" i="2"/>
  <c r="S11" i="2"/>
  <c r="S10" i="2"/>
  <c r="S9" i="2"/>
  <c r="R12" i="2"/>
  <c r="R11" i="2"/>
  <c r="R10" i="2"/>
  <c r="R9" i="2"/>
  <c r="S34" i="1"/>
  <c r="R34" i="1"/>
  <c r="P33" i="1"/>
  <c r="O33" i="1"/>
  <c r="M33" i="1"/>
  <c r="L33" i="1"/>
  <c r="J33" i="1"/>
  <c r="I33" i="1"/>
  <c r="P32" i="1"/>
  <c r="O32" i="1"/>
  <c r="M32" i="1"/>
  <c r="L32" i="1"/>
  <c r="J32" i="1"/>
  <c r="I32" i="1"/>
  <c r="S43" i="1"/>
  <c r="R43" i="1"/>
  <c r="S42" i="1"/>
  <c r="R42" i="1"/>
  <c r="S41" i="1"/>
  <c r="R41" i="1"/>
  <c r="S40" i="1"/>
  <c r="R40" i="1"/>
  <c r="S39" i="1"/>
  <c r="R39" i="1"/>
  <c r="S38" i="1"/>
  <c r="R38" i="1"/>
  <c r="S37" i="1"/>
  <c r="R37" i="1"/>
  <c r="S36" i="1"/>
  <c r="R36" i="1"/>
  <c r="S35" i="1"/>
  <c r="R35" i="1"/>
  <c r="S31" i="1"/>
  <c r="R31" i="1"/>
  <c r="P27" i="1"/>
  <c r="O27" i="1"/>
  <c r="M27" i="1"/>
  <c r="L27" i="1"/>
  <c r="J27" i="1"/>
  <c r="I27" i="1"/>
  <c r="S26" i="1"/>
  <c r="R26" i="1"/>
  <c r="S25" i="1"/>
  <c r="R25" i="1"/>
  <c r="S24" i="1"/>
  <c r="R24" i="1"/>
  <c r="S23" i="1"/>
  <c r="R23" i="1"/>
  <c r="S22" i="1"/>
  <c r="R22" i="1"/>
  <c r="S21" i="1"/>
  <c r="R21" i="1"/>
  <c r="S20" i="1"/>
  <c r="R20" i="1"/>
  <c r="S19" i="1"/>
  <c r="R19" i="1"/>
  <c r="S18" i="1"/>
  <c r="R18" i="1"/>
  <c r="S17" i="1"/>
  <c r="R17" i="1"/>
  <c r="S16" i="1"/>
  <c r="R16" i="1"/>
  <c r="S15" i="1"/>
  <c r="R15" i="1"/>
  <c r="S10" i="1"/>
  <c r="S9" i="1"/>
  <c r="S8" i="1"/>
  <c r="R10" i="1"/>
  <c r="R9" i="1"/>
  <c r="R8" i="1"/>
  <c r="J11" i="1"/>
  <c r="L11" i="1"/>
  <c r="M11" i="1"/>
  <c r="O11" i="1"/>
  <c r="P11" i="1"/>
  <c r="I11" i="1"/>
  <c r="E16" i="2"/>
  <c r="E17" i="2"/>
  <c r="E18" i="2"/>
  <c r="C21" i="5" s="1"/>
  <c r="E19" i="2"/>
  <c r="E20" i="2"/>
  <c r="E21" i="2"/>
  <c r="E22" i="2"/>
  <c r="E23" i="2"/>
  <c r="E24" i="2"/>
  <c r="E25" i="2"/>
  <c r="E26" i="2"/>
  <c r="E15" i="2"/>
  <c r="C20" i="5" s="1"/>
  <c r="C22" i="5" s="1"/>
  <c r="AS3" i="1" l="1"/>
  <c r="AU3" i="1"/>
  <c r="AT3" i="1"/>
  <c r="C3" i="2"/>
  <c r="C7" i="5" s="1"/>
  <c r="AO13" i="2"/>
  <c r="AS13" i="2" s="1"/>
  <c r="AS3" i="2" s="1"/>
  <c r="AP13" i="2"/>
  <c r="AT13" i="2" s="1"/>
  <c r="AT3" i="2" s="1"/>
  <c r="AQ13" i="2"/>
  <c r="AU13" i="2" s="1"/>
  <c r="AU3" i="2" s="1"/>
  <c r="S11" i="1"/>
  <c r="S27" i="1"/>
  <c r="R11" i="1"/>
  <c r="J44" i="1"/>
  <c r="P44" i="1"/>
  <c r="M44" i="1"/>
  <c r="R33" i="1"/>
  <c r="L44" i="1"/>
  <c r="I44" i="1"/>
  <c r="S33" i="1"/>
  <c r="R31" i="2"/>
  <c r="S31" i="2"/>
  <c r="R13" i="2"/>
  <c r="S13" i="2"/>
  <c r="E28" i="2"/>
  <c r="E30" i="2" s="1"/>
  <c r="I3" i="2" s="1"/>
  <c r="C2" i="2" s="1"/>
  <c r="C3" i="5" s="1"/>
  <c r="R27" i="1"/>
  <c r="S32" i="1"/>
  <c r="R32" i="1"/>
  <c r="O44" i="1"/>
  <c r="E16" i="1"/>
  <c r="E17" i="1"/>
  <c r="B21" i="5" s="1"/>
  <c r="E18" i="1"/>
  <c r="E19" i="1"/>
  <c r="E20" i="1"/>
  <c r="E21" i="1"/>
  <c r="E22" i="1"/>
  <c r="E23" i="1"/>
  <c r="E24" i="1"/>
  <c r="E25" i="1"/>
  <c r="E26" i="1"/>
  <c r="E15" i="1"/>
  <c r="B20" i="5" s="1"/>
  <c r="B22" i="5" s="1"/>
  <c r="D3" i="2" l="1"/>
  <c r="C8" i="5" s="1"/>
  <c r="C11" i="5"/>
  <c r="D3" i="1"/>
  <c r="B8" i="5" s="1"/>
  <c r="R44" i="1"/>
  <c r="E3" i="2"/>
  <c r="C4" i="2"/>
  <c r="I2" i="2"/>
  <c r="D2" i="2" s="1"/>
  <c r="S44" i="1"/>
  <c r="E28" i="1"/>
  <c r="S47" i="1" l="1"/>
  <c r="D4" i="2"/>
  <c r="C6" i="2" s="1"/>
  <c r="C4" i="5"/>
  <c r="C12" i="5" s="1"/>
  <c r="E2" i="2"/>
  <c r="E30" i="1"/>
  <c r="I2" i="1" s="1"/>
  <c r="D2" i="1" s="1"/>
  <c r="D4" i="1" l="1"/>
  <c r="C6" i="1" s="1"/>
  <c r="B4" i="5"/>
  <c r="B12" i="5" s="1"/>
  <c r="B24" i="5" s="1"/>
  <c r="C24" i="5"/>
  <c r="C14" i="5"/>
  <c r="I3" i="1"/>
  <c r="C2" i="1" s="1"/>
  <c r="D24" i="5" l="1"/>
  <c r="C4" i="1"/>
  <c r="B3" i="5"/>
  <c r="B11" i="5" s="1"/>
  <c r="B14" i="5" s="1"/>
  <c r="D14" i="5" s="1"/>
  <c r="B16" i="5" s="1"/>
</calcChain>
</file>

<file path=xl/sharedStrings.xml><?xml version="1.0" encoding="utf-8"?>
<sst xmlns="http://schemas.openxmlformats.org/spreadsheetml/2006/main" count="3361" uniqueCount="213">
  <si>
    <t>AEP-KYP</t>
  </si>
  <si>
    <t>Metric</t>
  </si>
  <si>
    <t>CMI</t>
  </si>
  <si>
    <t>Filter</t>
  </si>
  <si>
    <t>No Excl</t>
  </si>
  <si>
    <t>Sum of Value</t>
  </si>
  <si>
    <t>Column Labels</t>
  </si>
  <si>
    <t>Row Labels</t>
  </si>
  <si>
    <t>Remaining</t>
  </si>
  <si>
    <t>Veg Outside RoW</t>
  </si>
  <si>
    <t>Veg Inside RoW</t>
  </si>
  <si>
    <t>Equipment</t>
  </si>
  <si>
    <t>Unknowns</t>
  </si>
  <si>
    <t>G&amp;T</t>
  </si>
  <si>
    <t>Scheduled</t>
  </si>
  <si>
    <t>Vehicle Accident</t>
  </si>
  <si>
    <t>Station - Distribution</t>
  </si>
  <si>
    <t>Animal</t>
  </si>
  <si>
    <t>Lightning</t>
  </si>
  <si>
    <t>Grand Total</t>
  </si>
  <si>
    <t>Tree Subtotal:</t>
  </si>
  <si>
    <t>Percent Tree CMI</t>
  </si>
  <si>
    <t>Co - ST</t>
  </si>
  <si>
    <t>SAIDI</t>
  </si>
  <si>
    <t>12M</t>
  </si>
  <si>
    <t>Customer Count</t>
  </si>
  <si>
    <t>Capital</t>
  </si>
  <si>
    <t>O&amp;M</t>
  </si>
  <si>
    <t>Other</t>
  </si>
  <si>
    <t>Project</t>
  </si>
  <si>
    <t>Act Units</t>
  </si>
  <si>
    <t>Act $</t>
  </si>
  <si>
    <t>Overtime</t>
  </si>
  <si>
    <t>EDNANDA    Distribution Anda Project</t>
  </si>
  <si>
    <t>EDN103175    Ds Kp Anda</t>
  </si>
  <si>
    <t>000001818    KY/Svc Restoration NonMjr Evt</t>
  </si>
  <si>
    <t>EON014575    KY Major Event</t>
  </si>
  <si>
    <t>DMS8KK005    KY Straight Line Wind 9 14 08</t>
  </si>
  <si>
    <t>DMS9KK002    KYWind Storm 21109</t>
  </si>
  <si>
    <t>DMS9KK001    KY Ice Storm 12709</t>
  </si>
  <si>
    <t>DMS9KK003    KY Hazard Wind Storm 5809</t>
  </si>
  <si>
    <t>DMS9KK004    KY/Thunderstorm 6/11/09</t>
  </si>
  <si>
    <t>DMS9KK005    KYHazard Thunderstorm 61709</t>
  </si>
  <si>
    <t>DMS9KK006    KY/ Hazard Thunderstrm 7/26/09</t>
  </si>
  <si>
    <t>DMS9KK007    KY/ Hazard Thunderstorm 8/4/09</t>
  </si>
  <si>
    <t>Sum:</t>
  </si>
  <si>
    <t>Total</t>
  </si>
  <si>
    <t>000004464    KP/Offsystem Storm Assistance</t>
  </si>
  <si>
    <t>4thQ2008</t>
  </si>
  <si>
    <t>Test Year 2009</t>
  </si>
  <si>
    <t>Tree Trimming Related Overtime Dollars:</t>
  </si>
  <si>
    <t>DMS13KK02    KYWind Storm 1112013</t>
  </si>
  <si>
    <t>DMS14KK07    KY/Wind Storm 6-10-14</t>
  </si>
  <si>
    <t>DMS14KK10    KY/Tstorm 8/22/14</t>
  </si>
  <si>
    <t>DMS14KK02    KY/Pre Valid Major Event 2</t>
  </si>
  <si>
    <t>DMS14KK01    KY/Ice Storm 2/4/14</t>
  </si>
  <si>
    <t>DMS14KK04    KY/Ice Storm 3/2/14</t>
  </si>
  <si>
    <t>DMS14KK03    KY/Wind Snow event 2/21</t>
  </si>
  <si>
    <t>DMS14KK09    KY/Pre Valid Major Event 9</t>
  </si>
  <si>
    <t>DMS14KK05    KY/Pre Valid Major Event 5</t>
  </si>
  <si>
    <t>DMS14KK08    KY/Ashland Wind Storm 6/19/14</t>
  </si>
  <si>
    <t>4th Q2013</t>
  </si>
  <si>
    <t>1stQ-3rdQ2014</t>
  </si>
  <si>
    <t>Test Year 2014</t>
  </si>
  <si>
    <t>1stQ-3rdQ2009</t>
  </si>
  <si>
    <t>Region</t>
  </si>
  <si>
    <t>Company Name</t>
  </si>
  <si>
    <t>Abms Activity</t>
  </si>
  <si>
    <t>Abms Project</t>
  </si>
  <si>
    <t>Workorder</t>
  </si>
  <si>
    <t>Account Nbr</t>
  </si>
  <si>
    <t>Invoice Nbr</t>
  </si>
  <si>
    <t>Approved Date</t>
  </si>
  <si>
    <t>Net Invoice Amount</t>
  </si>
  <si>
    <t>KYPCO</t>
  </si>
  <si>
    <t>G0000110</t>
  </si>
  <si>
    <t>DMS8II005</t>
  </si>
  <si>
    <t>DIMM099253</t>
  </si>
  <si>
    <t>DMS9KK001</t>
  </si>
  <si>
    <t>DKYM058674</t>
  </si>
  <si>
    <t>DKYM058673</t>
  </si>
  <si>
    <t>DKYM058672</t>
  </si>
  <si>
    <t>DMS9KK002</t>
  </si>
  <si>
    <t>DKYM058749</t>
  </si>
  <si>
    <t>DKYM058750</t>
  </si>
  <si>
    <t>DKYM058751</t>
  </si>
  <si>
    <t>DMS9kk001</t>
  </si>
  <si>
    <t>DMS9KK003</t>
  </si>
  <si>
    <t>DKYM060053</t>
  </si>
  <si>
    <t>DKYM060056</t>
  </si>
  <si>
    <t>DKYM060081</t>
  </si>
  <si>
    <t>DMS9KK004</t>
  </si>
  <si>
    <t>DKYM060466</t>
  </si>
  <si>
    <t>DMS9KK005</t>
  </si>
  <si>
    <t>DKYM060525</t>
  </si>
  <si>
    <t>DKYM060464</t>
  </si>
  <si>
    <t>DMS9KK006</t>
  </si>
  <si>
    <t>DKYM061009</t>
  </si>
  <si>
    <t>DMS9KK007</t>
  </si>
  <si>
    <t>DKYM061131</t>
  </si>
  <si>
    <t>000001818</t>
  </si>
  <si>
    <t>BKYM000012</t>
  </si>
  <si>
    <t>BKY7000012</t>
  </si>
  <si>
    <t>DKY7078029</t>
  </si>
  <si>
    <t>DMS13KK02</t>
  </si>
  <si>
    <t>DKY7081876</t>
  </si>
  <si>
    <t>DKYM081876</t>
  </si>
  <si>
    <t>DKY0081876</t>
  </si>
  <si>
    <t>EDN100033</t>
  </si>
  <si>
    <t>DKY7081460</t>
  </si>
  <si>
    <t>DKY7082173</t>
  </si>
  <si>
    <t>EDN014680</t>
  </si>
  <si>
    <t>DKY7082725</t>
  </si>
  <si>
    <t>DMS14KK01</t>
  </si>
  <si>
    <t>DKYM083001</t>
  </si>
  <si>
    <t>DMS14KK02</t>
  </si>
  <si>
    <t>DKY7083053</t>
  </si>
  <si>
    <t>DKYM083053</t>
  </si>
  <si>
    <t>DMS14KK03</t>
  </si>
  <si>
    <t>DKY7083118</t>
  </si>
  <si>
    <t>DKYM083118</t>
  </si>
  <si>
    <t>DKY7083152</t>
  </si>
  <si>
    <t>DMS14KK04</t>
  </si>
  <si>
    <t>DKYM083190</t>
  </si>
  <si>
    <t>DMS14KK05</t>
  </si>
  <si>
    <t>DKYM084081</t>
  </si>
  <si>
    <t>DKY7084081</t>
  </si>
  <si>
    <t>DMS14KK07</t>
  </si>
  <si>
    <t>DKYM084254</t>
  </si>
  <si>
    <t>DMS14KK08</t>
  </si>
  <si>
    <t>DKYM084314</t>
  </si>
  <si>
    <t>DKYM084259</t>
  </si>
  <si>
    <t>DKY7084335</t>
  </si>
  <si>
    <t>DKY7084254</t>
  </si>
  <si>
    <t>DKY7084182</t>
  </si>
  <si>
    <t>DKY7084478</t>
  </si>
  <si>
    <t>DKYM084725</t>
  </si>
  <si>
    <t>DMS14KK09</t>
  </si>
  <si>
    <t>DKYM084728</t>
  </si>
  <si>
    <t>DMS14KK10</t>
  </si>
  <si>
    <t>DKYM085030</t>
  </si>
  <si>
    <t>000007599</t>
  </si>
  <si>
    <t>000009160</t>
  </si>
  <si>
    <t>Co Labor</t>
  </si>
  <si>
    <t>Contractor Cost</t>
  </si>
  <si>
    <t>Cost / CMI</t>
  </si>
  <si>
    <t>Labor Hours</t>
  </si>
  <si>
    <t>Start Date</t>
  </si>
  <si>
    <t>End Date</t>
  </si>
  <si>
    <t>KY Forestry - Veg Contractor - Outage Related $</t>
  </si>
  <si>
    <t>Protocols</t>
  </si>
  <si>
    <t>Data Sources</t>
  </si>
  <si>
    <t>Company Labor:</t>
  </si>
  <si>
    <t>Reliability:</t>
  </si>
  <si>
    <t>EDDS-Reliability Business Objects Report</t>
  </si>
  <si>
    <t>Problem: OT labor is not categorized by outage cause</t>
  </si>
  <si>
    <t>Assumption: Outages are as likely to occur during overtime periods as in regular time periods</t>
  </si>
  <si>
    <t>Contractor Expenses:</t>
  </si>
  <si>
    <t>PeopleSoft Business Objects Report of Company Overtime Hours</t>
  </si>
  <si>
    <t>Solution: Determine % of outage CMI attributed to Tree Related causes and apply to OT labor.  CMI (Customer Minutes of Interruption) is the appropriate reliability measure because, by definition, the length of the outage is included</t>
  </si>
  <si>
    <t>Problem: Contractor expenses increase over time, however wage, vehicle and overhead rates increase independently (i.e. a 2% wage increase will not drive an overall 2% cost increase because equipment rates are not tied to labor rates)</t>
  </si>
  <si>
    <t>Solution: When comparing costs from 2008 to 2014, use Total Invoiced Costs per Hour of Labor to determine inflation in rates</t>
  </si>
  <si>
    <t>Assumption: Calculating the Total Invoiced Cost per Hour of Labor provides a good proxy for comparing costs in different years.</t>
  </si>
  <si>
    <t>2009 Test year</t>
  </si>
  <si>
    <t>2014 Test year</t>
  </si>
  <si>
    <t>Hours</t>
  </si>
  <si>
    <t>Cost</t>
  </si>
  <si>
    <t>Contract Expenses</t>
  </si>
  <si>
    <t>Tree Trimming Related Overtime Hours:</t>
  </si>
  <si>
    <t>Cost / Hr</t>
  </si>
  <si>
    <t>Invoice Nbr (Perm)</t>
  </si>
  <si>
    <t>Year (Perm)</t>
  </si>
  <si>
    <t>Worktype (Perm)</t>
  </si>
  <si>
    <t>Reg Labor Hours</t>
  </si>
  <si>
    <t>OT Labor Hours</t>
  </si>
  <si>
    <t>DT Labor Hours</t>
  </si>
  <si>
    <t>DMS</t>
  </si>
  <si>
    <t>DMJ</t>
  </si>
  <si>
    <t>Problem: Invoices for contractors include regular and overtime labor charges on the same invoice, but equipment charges and overheads are not discernable by regular or overtime</t>
  </si>
  <si>
    <t>Assumption: Invoice $ follow the labor apportionment</t>
  </si>
  <si>
    <t>Process:</t>
  </si>
  <si>
    <t>1. Determine all invoices associated with tree related outage restoration</t>
  </si>
  <si>
    <t>2. Determine all labor hours associated with tree related outage restoration</t>
  </si>
  <si>
    <t>3. Calculate equivalent hours - Reg hrs x 1; OT hrs x 1.5; DT hrs x 2</t>
  </si>
  <si>
    <t>3a.  Equivalent hours are required to properly apportion cost</t>
  </si>
  <si>
    <t>Veg Related Outages - Labor Hours</t>
  </si>
  <si>
    <t>Year(s)</t>
  </si>
  <si>
    <t>2014;2013</t>
  </si>
  <si>
    <t>AEP GL/BU (Perm)</t>
  </si>
  <si>
    <t>2008;2009</t>
  </si>
  <si>
    <t>Hours Associated with Invoice</t>
  </si>
  <si>
    <t>Reg</t>
  </si>
  <si>
    <t>Double Time</t>
  </si>
  <si>
    <t>Equivalent Hours</t>
  </si>
  <si>
    <t>% Cost Contribution by Equiv Hours</t>
  </si>
  <si>
    <t>Cost Allocation</t>
  </si>
  <si>
    <t>Allocated Cost</t>
  </si>
  <si>
    <t>Regular Time</t>
  </si>
  <si>
    <t>Over Time</t>
  </si>
  <si>
    <t>OT Hours</t>
  </si>
  <si>
    <t>OT Cost</t>
  </si>
  <si>
    <t>Avg Cost / Hour</t>
  </si>
  <si>
    <t>% increase</t>
  </si>
  <si>
    <t>Tree Related CMI</t>
  </si>
  <si>
    <t>Avg Cost / CMI</t>
  </si>
  <si>
    <t>Veg Outside ROW</t>
  </si>
  <si>
    <t>Veg Inside ROW</t>
  </si>
  <si>
    <t>Comparison of costs from Test Year to Test Year</t>
  </si>
  <si>
    <t>RWM Business Objects Report of Vegetation Contractor Invoices for Service Restoration
RWM Business Objects Report of Labor Hours associated with Invoices</t>
  </si>
  <si>
    <t>Solution: Determine the equivalent hour contribution for regular, OT and double rate, and apply the % to the contractor invoices for outage restoration</t>
  </si>
  <si>
    <t>5. Apply % equivalent hours to invoice $'s to estimate "all overtime costs"</t>
  </si>
  <si>
    <t>4. Calculate total equivalent hours and % equivalent reg, OT, DT hours</t>
  </si>
  <si>
    <t>2009 "inflated"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</si>
</sst>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3" formatCode="_(* #,##0.00_);_(* \(#,##0.00\);_(* &quot;-&quot;??_);_(@_)"/>
    <numFmt numFmtId="164" formatCode="#,##0.0"/>
    <numFmt numFmtId="165" formatCode="&quot;$&quot;#,##0.00"/>
    <numFmt numFmtId="166" formatCode="&quot;$&quot;#,##0.0000"/>
    <numFmt numFmtId="167" formatCode="&quot;$&quot;#,##0.0000_);[Red]\(&quot;$&quot;#,##0.0000\)"/>
    <numFmt numFmtId="168" formatCode="_(* #,##0_);_(* \(#,##0\);_(* &quot;-&quot;??_);_(@_)"/>
    <numFmt numFmtId="169" formatCode="0.0%"/>
  </numFmts>
  <fonts count="8" x14ac:knownFonts="1">
    <font>
      <sz val="10"/>
      <color theme="1"/>
      <name val="Calibri"/>
      <family val="2"/>
      <scheme val="minor"/>
    </font>
    <font>
      <b/>
      <sz val="10"/>
      <color theme="1"/>
      <name val="Calibri"/>
      <family val="2"/>
      <scheme val="minor"/>
    </font>
    <font>
      <b/>
      <sz val="10"/>
      <name val="Arial"/>
      <family val="2"/>
    </font>
    <font>
      <b/>
      <sz val="10"/>
      <color indexed="8"/>
      <name val="Arial"/>
      <family val="2"/>
    </font>
    <font>
      <b/>
      <sz val="10"/>
      <color theme="0"/>
      <name val="Arial"/>
      <family val="2"/>
    </font>
    <font>
      <sz val="10"/>
      <name val="Calibri"/>
      <family val="2"/>
      <scheme val="minor"/>
    </font>
    <font>
      <b/>
      <sz val="10"/>
      <name val="Calibri"/>
      <family val="2"/>
      <scheme val="minor"/>
    </font>
    <font>
      <sz val="10"/>
      <color theme="1"/>
      <name val="Calibri"/>
      <family val="2"/>
      <scheme val="minor"/>
    </font>
  </fonts>
  <fills count="7">
    <fill>
      <patternFill patternType="none"/>
    </fill>
    <fill>
      <patternFill patternType="gray125"/>
    </fill>
    <fill>
      <patternFill patternType="solid">
        <fgColor indexed="65"/>
        <bgColor indexed="8"/>
      </patternFill>
    </fill>
    <fill>
      <patternFill patternType="solid">
        <fgColor rgb="FFFFFF99"/>
        <bgColor indexed="64"/>
      </patternFill>
    </fill>
    <fill>
      <patternFill patternType="solid">
        <fgColor theme="3"/>
        <bgColor indexed="11"/>
      </patternFill>
    </fill>
    <fill>
      <patternFill patternType="solid">
        <fgColor theme="3"/>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7" fillId="0" borderId="0" applyFont="0" applyFill="0" applyBorder="0" applyAlignment="0" applyProtection="0"/>
    <xf numFmtId="43" fontId="7" fillId="0" borderId="0" applyFont="0" applyFill="0" applyBorder="0" applyAlignment="0" applyProtection="0"/>
  </cellStyleXfs>
  <cellXfs count="104">
    <xf numFmtId="0" fontId="0" fillId="0" borderId="0" xfId="0"/>
    <xf numFmtId="0" fontId="0" fillId="0" borderId="0" xfId="0" applyAlignment="1">
      <alignment horizontal="center"/>
    </xf>
    <xf numFmtId="0" fontId="2" fillId="2"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xf>
    <xf numFmtId="0" fontId="0" fillId="0" borderId="0" xfId="0" applyFill="1" applyAlignment="1">
      <alignment horizontal="center"/>
    </xf>
    <xf numFmtId="0" fontId="0" fillId="0" borderId="0" xfId="0" applyFill="1"/>
    <xf numFmtId="0" fontId="1" fillId="0" borderId="1" xfId="0" applyFont="1" applyFill="1" applyBorder="1"/>
    <xf numFmtId="0" fontId="1" fillId="0" borderId="1" xfId="0" applyFont="1" applyFill="1" applyBorder="1" applyAlignment="1">
      <alignment horizontal="center"/>
    </xf>
    <xf numFmtId="0" fontId="0" fillId="0" borderId="1" xfId="0" applyFill="1" applyBorder="1" applyAlignment="1">
      <alignment horizontal="center"/>
    </xf>
    <xf numFmtId="14" fontId="1" fillId="0" borderId="1" xfId="0" applyNumberFormat="1" applyFont="1" applyFill="1" applyBorder="1" applyAlignment="1">
      <alignment horizontal="center"/>
    </xf>
    <xf numFmtId="3" fontId="1" fillId="0" borderId="1" xfId="0" applyNumberFormat="1" applyFont="1" applyFill="1" applyBorder="1" applyAlignment="1">
      <alignment horizontal="center"/>
    </xf>
    <xf numFmtId="164" fontId="0" fillId="0" borderId="1" xfId="0" applyNumberFormat="1" applyFill="1" applyBorder="1" applyAlignment="1">
      <alignment horizontal="center"/>
    </xf>
    <xf numFmtId="3" fontId="0" fillId="0" borderId="1" xfId="0" applyNumberFormat="1" applyFill="1" applyBorder="1" applyAlignment="1">
      <alignment horizontal="center"/>
    </xf>
    <xf numFmtId="0" fontId="0" fillId="0" borderId="1" xfId="0" applyFill="1" applyBorder="1"/>
    <xf numFmtId="10" fontId="0" fillId="0" borderId="1" xfId="0" applyNumberFormat="1" applyFill="1" applyBorder="1" applyAlignment="1">
      <alignment horizontal="center"/>
    </xf>
    <xf numFmtId="0" fontId="3" fillId="0" borderId="4"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2" fillId="0" borderId="1" xfId="0" applyNumberFormat="1" applyFont="1" applyFill="1" applyBorder="1" applyAlignment="1">
      <alignment horizontal="right" vertical="center"/>
    </xf>
    <xf numFmtId="4" fontId="0" fillId="3" borderId="1" xfId="0" applyNumberFormat="1" applyFont="1" applyFill="1" applyBorder="1"/>
    <xf numFmtId="4" fontId="5"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1" fillId="0" borderId="1" xfId="0" applyFont="1" applyBorder="1"/>
    <xf numFmtId="0" fontId="1" fillId="0" borderId="1" xfId="0" applyFont="1" applyBorder="1" applyAlignment="1">
      <alignment horizontal="center"/>
    </xf>
    <xf numFmtId="0" fontId="1" fillId="0" borderId="5" xfId="0" applyFont="1" applyBorder="1" applyAlignment="1">
      <alignment horizontal="center"/>
    </xf>
    <xf numFmtId="14" fontId="1" fillId="0" borderId="5" xfId="0" applyNumberFormat="1" applyFont="1" applyBorder="1" applyAlignment="1">
      <alignment horizontal="center"/>
    </xf>
    <xf numFmtId="3" fontId="1" fillId="0" borderId="1" xfId="0" applyNumberFormat="1" applyFont="1" applyBorder="1" applyAlignment="1">
      <alignment horizontal="center"/>
    </xf>
    <xf numFmtId="164" fontId="0" fillId="0" borderId="1" xfId="0" applyNumberFormat="1" applyBorder="1" applyAlignment="1">
      <alignment horizontal="center"/>
    </xf>
    <xf numFmtId="3" fontId="0" fillId="0" borderId="1" xfId="0" applyNumberFormat="1" applyBorder="1" applyAlignment="1">
      <alignment horizontal="center"/>
    </xf>
    <xf numFmtId="10" fontId="0" fillId="0" borderId="1" xfId="0" applyNumberFormat="1" applyBorder="1" applyAlignment="1">
      <alignment horizontal="center"/>
    </xf>
    <xf numFmtId="0" fontId="2" fillId="0" borderId="1"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5" xfId="0" applyNumberFormat="1" applyFont="1" applyFill="1" applyBorder="1" applyAlignment="1">
      <alignment horizontal="right" vertical="center"/>
    </xf>
    <xf numFmtId="0" fontId="2" fillId="0" borderId="6" xfId="0" applyNumberFormat="1" applyFont="1" applyFill="1" applyBorder="1" applyAlignment="1">
      <alignment horizontal="center" vertical="center"/>
    </xf>
    <xf numFmtId="0" fontId="0" fillId="0" borderId="0" xfId="0" applyFill="1" applyBorder="1"/>
    <xf numFmtId="0" fontId="0" fillId="0" borderId="7" xfId="0" applyFill="1" applyBorder="1"/>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0" fillId="0" borderId="8" xfId="0" applyFill="1" applyBorder="1"/>
    <xf numFmtId="0" fontId="0" fillId="0" borderId="8" xfId="0" applyFont="1" applyFill="1" applyBorder="1"/>
    <xf numFmtId="0" fontId="6" fillId="0" borderId="8" xfId="0" applyNumberFormat="1" applyFont="1" applyFill="1" applyBorder="1" applyAlignment="1">
      <alignment horizontal="center" vertical="center"/>
    </xf>
    <xf numFmtId="4" fontId="5" fillId="3" borderId="2" xfId="0" applyNumberFormat="1" applyFont="1" applyFill="1" applyBorder="1" applyAlignment="1">
      <alignment horizontal="right" vertical="center"/>
    </xf>
    <xf numFmtId="4" fontId="6" fillId="3" borderId="5" xfId="0" applyNumberFormat="1" applyFont="1" applyFill="1" applyBorder="1" applyAlignment="1">
      <alignment horizontal="right" vertical="center"/>
    </xf>
    <xf numFmtId="4" fontId="6" fillId="3" borderId="2" xfId="0" applyNumberFormat="1" applyFont="1" applyFill="1" applyBorder="1" applyAlignment="1">
      <alignment horizontal="right" vertical="center"/>
    </xf>
    <xf numFmtId="4" fontId="5" fillId="3" borderId="3" xfId="0" applyNumberFormat="1" applyFont="1" applyFill="1" applyBorder="1" applyAlignment="1">
      <alignment horizontal="right" vertical="center"/>
    </xf>
    <xf numFmtId="4" fontId="0" fillId="3" borderId="3" xfId="0" applyNumberFormat="1" applyFont="1" applyFill="1" applyBorder="1"/>
    <xf numFmtId="4" fontId="6" fillId="3" borderId="3" xfId="0" applyNumberFormat="1" applyFont="1" applyFill="1" applyBorder="1" applyAlignment="1">
      <alignment horizontal="right" vertical="center"/>
    </xf>
    <xf numFmtId="4" fontId="6" fillId="0" borderId="8" xfId="0" applyNumberFormat="1" applyFont="1" applyFill="1" applyBorder="1" applyAlignment="1">
      <alignment horizontal="right" vertical="center"/>
    </xf>
    <xf numFmtId="0" fontId="5" fillId="0" borderId="8" xfId="0" applyNumberFormat="1" applyFont="1" applyFill="1" applyBorder="1" applyAlignment="1">
      <alignment horizontal="center" vertical="center"/>
    </xf>
    <xf numFmtId="0" fontId="0" fillId="0" borderId="8" xfId="0" applyBorder="1"/>
    <xf numFmtId="0" fontId="0" fillId="0" borderId="8" xfId="0" applyFont="1" applyBorder="1"/>
    <xf numFmtId="0" fontId="1" fillId="0" borderId="8" xfId="0" applyFont="1" applyBorder="1"/>
    <xf numFmtId="22" fontId="0" fillId="0" borderId="0" xfId="0" applyNumberFormat="1" applyFill="1"/>
    <xf numFmtId="8" fontId="0" fillId="0" borderId="0" xfId="0" applyNumberFormat="1" applyFill="1"/>
    <xf numFmtId="49" fontId="0" fillId="0" borderId="0" xfId="0" applyNumberFormat="1" applyFill="1"/>
    <xf numFmtId="9" fontId="0" fillId="0" borderId="0" xfId="1" applyFont="1" applyFill="1"/>
    <xf numFmtId="0" fontId="1" fillId="6" borderId="0" xfId="0" applyFont="1" applyFill="1"/>
    <xf numFmtId="8" fontId="1" fillId="6" borderId="0" xfId="0" applyNumberFormat="1" applyFont="1" applyFill="1"/>
    <xf numFmtId="22" fontId="0" fillId="0" borderId="0" xfId="0" applyNumberFormat="1"/>
    <xf numFmtId="8" fontId="0" fillId="0" borderId="0" xfId="0" applyNumberFormat="1"/>
    <xf numFmtId="49" fontId="0" fillId="0" borderId="0" xfId="0" applyNumberFormat="1"/>
    <xf numFmtId="165" fontId="0" fillId="0" borderId="0" xfId="0" applyNumberFormat="1" applyFill="1" applyAlignment="1">
      <alignment horizontal="center"/>
    </xf>
    <xf numFmtId="8" fontId="0" fillId="0" borderId="0" xfId="0" applyNumberFormat="1" applyFill="1" applyAlignment="1">
      <alignment horizontal="center"/>
    </xf>
    <xf numFmtId="165" fontId="1" fillId="0" borderId="0" xfId="0" applyNumberFormat="1" applyFont="1" applyFill="1" applyAlignment="1">
      <alignment horizontal="center"/>
    </xf>
    <xf numFmtId="0" fontId="0" fillId="6" borderId="0" xfId="0" applyFill="1"/>
    <xf numFmtId="165" fontId="1" fillId="6" borderId="0" xfId="0" applyNumberFormat="1" applyFont="1" applyFill="1" applyAlignment="1">
      <alignment horizontal="center"/>
    </xf>
    <xf numFmtId="166" fontId="0" fillId="0" borderId="0" xfId="0" applyNumberFormat="1" applyFill="1" applyAlignment="1">
      <alignment horizontal="center"/>
    </xf>
    <xf numFmtId="4" fontId="0" fillId="0" borderId="0" xfId="0" applyNumberFormat="1"/>
    <xf numFmtId="4" fontId="0" fillId="0" borderId="0" xfId="0" applyNumberFormat="1" applyFill="1"/>
    <xf numFmtId="167" fontId="0" fillId="0" borderId="0" xfId="0" applyNumberFormat="1"/>
    <xf numFmtId="14" fontId="0" fillId="0" borderId="0" xfId="0" applyNumberFormat="1"/>
    <xf numFmtId="14" fontId="0" fillId="0" borderId="0" xfId="0" applyNumberFormat="1" applyFill="1"/>
    <xf numFmtId="0" fontId="0" fillId="0" borderId="0" xfId="0" applyAlignment="1">
      <alignment wrapText="1"/>
    </xf>
    <xf numFmtId="3" fontId="0" fillId="0" borderId="0" xfId="0" applyNumberFormat="1" applyAlignment="1">
      <alignment horizontal="center"/>
    </xf>
    <xf numFmtId="3" fontId="0" fillId="0" borderId="0" xfId="0" applyNumberFormat="1"/>
    <xf numFmtId="165" fontId="0" fillId="0" borderId="0" xfId="0" applyNumberFormat="1" applyAlignment="1">
      <alignment horizontal="center"/>
    </xf>
    <xf numFmtId="3" fontId="1" fillId="6" borderId="0" xfId="0" applyNumberFormat="1" applyFont="1" applyFill="1" applyAlignment="1">
      <alignment horizontal="center"/>
    </xf>
    <xf numFmtId="0" fontId="1" fillId="0" borderId="0" xfId="0" applyFont="1" applyFill="1" applyAlignment="1"/>
    <xf numFmtId="168" fontId="1" fillId="0" borderId="0" xfId="2" applyNumberFormat="1" applyFont="1" applyFill="1" applyAlignment="1"/>
    <xf numFmtId="165" fontId="1" fillId="0" borderId="0" xfId="0" applyNumberFormat="1" applyFont="1" applyFill="1"/>
    <xf numFmtId="165" fontId="1" fillId="0" borderId="0" xfId="0" applyNumberFormat="1" applyFont="1"/>
    <xf numFmtId="3" fontId="1" fillId="0" borderId="0" xfId="0" applyNumberFormat="1" applyFont="1"/>
    <xf numFmtId="37" fontId="0" fillId="0" borderId="0" xfId="2" applyNumberFormat="1" applyFont="1" applyFill="1" applyAlignment="1">
      <alignment horizontal="center"/>
    </xf>
    <xf numFmtId="9" fontId="0" fillId="0" borderId="0" xfId="1" applyFont="1"/>
    <xf numFmtId="4" fontId="5" fillId="0" borderId="1"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4" fontId="5" fillId="0" borderId="3" xfId="0" applyNumberFormat="1" applyFont="1" applyFill="1" applyBorder="1" applyAlignment="1">
      <alignment horizontal="right" vertical="center"/>
    </xf>
    <xf numFmtId="4" fontId="0" fillId="0" borderId="3" xfId="0" applyNumberFormat="1" applyFont="1" applyFill="1" applyBorder="1"/>
    <xf numFmtId="169" fontId="0" fillId="0" borderId="0" xfId="1" applyNumberFormat="1" applyFont="1"/>
    <xf numFmtId="3" fontId="0" fillId="0" borderId="0" xfId="2" applyNumberFormat="1" applyFont="1"/>
    <xf numFmtId="37" fontId="0" fillId="0" borderId="0" xfId="0" applyNumberFormat="1"/>
    <xf numFmtId="0" fontId="1" fillId="0" borderId="0" xfId="0" applyFont="1"/>
    <xf numFmtId="3" fontId="1" fillId="0" borderId="0" xfId="0" applyNumberFormat="1" applyFont="1" applyFill="1" applyAlignment="1">
      <alignment horizontal="center"/>
    </xf>
    <xf numFmtId="0" fontId="1" fillId="0" borderId="0" xfId="0" applyFont="1" applyFill="1" applyAlignment="1">
      <alignment horizontal="center"/>
    </xf>
    <xf numFmtId="0" fontId="4" fillId="5" borderId="2" xfId="0" applyNumberFormat="1" applyFont="1" applyFill="1" applyBorder="1" applyAlignment="1">
      <alignment horizontal="center" vertical="center"/>
    </xf>
    <xf numFmtId="0" fontId="4" fillId="5" borderId="7" xfId="0" applyNumberFormat="1" applyFont="1" applyFill="1" applyBorder="1" applyAlignment="1">
      <alignment horizontal="center" vertical="center"/>
    </xf>
    <xf numFmtId="0" fontId="4" fillId="5" borderId="7" xfId="0" applyFont="1" applyFill="1" applyBorder="1" applyAlignment="1">
      <alignment horizontal="center"/>
    </xf>
    <xf numFmtId="0" fontId="4" fillId="5" borderId="3" xfId="0" applyFont="1" applyFill="1" applyBorder="1" applyAlignment="1">
      <alignment horizontal="center"/>
    </xf>
    <xf numFmtId="0" fontId="4" fillId="4" borderId="1" xfId="0" applyNumberFormat="1" applyFont="1" applyFill="1" applyBorder="1" applyAlignment="1">
      <alignment horizontal="center" vertical="center"/>
    </xf>
    <xf numFmtId="0" fontId="4" fillId="4" borderId="2" xfId="0" applyNumberFormat="1" applyFont="1" applyFill="1" applyBorder="1" applyAlignment="1">
      <alignment horizontal="center" vertical="center"/>
    </xf>
    <xf numFmtId="0" fontId="4" fillId="4" borderId="3" xfId="0" applyNumberFormat="1" applyFont="1" applyFill="1" applyBorder="1" applyAlignment="1">
      <alignment horizontal="center" vertical="center"/>
    </xf>
    <xf numFmtId="0" fontId="4" fillId="5" borderId="3" xfId="0" applyNumberFormat="1" applyFont="1" applyFill="1" applyBorder="1" applyAlignment="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workbookViewId="0">
      <selection activeCell="A29" sqref="A29"/>
    </sheetView>
  </sheetViews>
  <sheetFormatPr defaultRowHeight="12.75" x14ac:dyDescent="0.2"/>
  <cols>
    <col min="1" max="1" width="15.42578125" bestFit="1" customWidth="1"/>
    <col min="2" max="3" width="12.85546875" bestFit="1" customWidth="1"/>
    <col min="4" max="4" width="9.42578125" bestFit="1" customWidth="1"/>
    <col min="5" max="5" width="12.85546875" bestFit="1" customWidth="1"/>
  </cols>
  <sheetData>
    <row r="1" spans="1:5" x14ac:dyDescent="0.2">
      <c r="A1" s="93"/>
      <c r="B1" s="93" t="s">
        <v>163</v>
      </c>
      <c r="C1" s="93" t="s">
        <v>164</v>
      </c>
    </row>
    <row r="2" spans="1:5" x14ac:dyDescent="0.2">
      <c r="A2" s="93" t="s">
        <v>143</v>
      </c>
    </row>
    <row r="3" spans="1:5" x14ac:dyDescent="0.2">
      <c r="A3" s="93" t="s">
        <v>199</v>
      </c>
      <c r="B3" s="92">
        <f>'Test Year 2009'!C2</f>
        <v>39280.656715263256</v>
      </c>
      <c r="C3" s="76">
        <f>'Test Year 2014'!C2</f>
        <v>25075.304940656129</v>
      </c>
    </row>
    <row r="4" spans="1:5" x14ac:dyDescent="0.2">
      <c r="A4" s="93" t="s">
        <v>200</v>
      </c>
      <c r="B4" s="61">
        <f>'Test Year 2009'!D2</f>
        <v>1766784.9173134679</v>
      </c>
      <c r="C4" s="61">
        <f>'Test Year 2014'!D2</f>
        <v>1260256.4024977216</v>
      </c>
    </row>
    <row r="5" spans="1:5" x14ac:dyDescent="0.2">
      <c r="A5" s="93"/>
    </row>
    <row r="6" spans="1:5" x14ac:dyDescent="0.2">
      <c r="A6" s="93" t="s">
        <v>167</v>
      </c>
    </row>
    <row r="7" spans="1:5" x14ac:dyDescent="0.2">
      <c r="A7" s="93" t="s">
        <v>199</v>
      </c>
      <c r="B7" s="92">
        <f>'Test Year 2009'!C3</f>
        <v>86289.5</v>
      </c>
      <c r="C7" s="76">
        <f>'Test Year 2014'!C3</f>
        <v>37575</v>
      </c>
    </row>
    <row r="8" spans="1:5" x14ac:dyDescent="0.2">
      <c r="A8" s="93" t="s">
        <v>200</v>
      </c>
      <c r="B8" s="61">
        <f>'Test Year 2009'!D3</f>
        <v>2209630.0368798827</v>
      </c>
      <c r="C8" s="61">
        <f>'Test Year 2014'!D3</f>
        <v>857254.9373547408</v>
      </c>
    </row>
    <row r="9" spans="1:5" x14ac:dyDescent="0.2">
      <c r="A9" s="93"/>
    </row>
    <row r="10" spans="1:5" x14ac:dyDescent="0.2">
      <c r="A10" s="93" t="s">
        <v>46</v>
      </c>
    </row>
    <row r="11" spans="1:5" x14ac:dyDescent="0.2">
      <c r="A11" s="93" t="s">
        <v>199</v>
      </c>
      <c r="B11" s="92">
        <f>B3+B7</f>
        <v>125570.15671526326</v>
      </c>
      <c r="C11" s="92">
        <f>C3+C7</f>
        <v>62650.304940656133</v>
      </c>
    </row>
    <row r="12" spans="1:5" x14ac:dyDescent="0.2">
      <c r="A12" s="58" t="s">
        <v>200</v>
      </c>
      <c r="B12" s="59">
        <f>B4+B8</f>
        <v>3976414.9541933509</v>
      </c>
      <c r="C12" s="59">
        <f>C4+C8</f>
        <v>2117511.3398524625</v>
      </c>
    </row>
    <row r="13" spans="1:5" x14ac:dyDescent="0.2">
      <c r="A13" s="93"/>
      <c r="D13" t="s">
        <v>202</v>
      </c>
    </row>
    <row r="14" spans="1:5" x14ac:dyDescent="0.2">
      <c r="A14" s="93" t="s">
        <v>201</v>
      </c>
      <c r="B14" s="61">
        <f>B12/B11</f>
        <v>31.666878964004756</v>
      </c>
      <c r="C14" s="61">
        <f>C12/C11</f>
        <v>33.798899173088145</v>
      </c>
      <c r="D14" s="90">
        <f>C14/B14</f>
        <v>1.0673265026056664</v>
      </c>
    </row>
    <row r="15" spans="1:5" x14ac:dyDescent="0.2">
      <c r="A15" s="93"/>
      <c r="E15" s="61"/>
    </row>
    <row r="16" spans="1:5" x14ac:dyDescent="0.2">
      <c r="A16" s="93" t="s">
        <v>212</v>
      </c>
      <c r="B16" s="61">
        <f>B12*D14</f>
        <v>4244133.0659680599</v>
      </c>
    </row>
    <row r="17" spans="1:7" x14ac:dyDescent="0.2">
      <c r="A17" s="93"/>
    </row>
    <row r="18" spans="1:7" x14ac:dyDescent="0.2">
      <c r="A18" s="93"/>
    </row>
    <row r="19" spans="1:7" x14ac:dyDescent="0.2">
      <c r="A19" s="93" t="s">
        <v>203</v>
      </c>
    </row>
    <row r="20" spans="1:7" x14ac:dyDescent="0.2">
      <c r="A20" s="93" t="s">
        <v>205</v>
      </c>
      <c r="B20" s="76">
        <f>'Test Year 2009'!E15</f>
        <v>102309270.35999998</v>
      </c>
      <c r="C20" s="76">
        <f>'Test Year 2014'!E15</f>
        <v>50960088.060000002</v>
      </c>
      <c r="E20" s="85"/>
      <c r="F20" s="85"/>
      <c r="G20" s="90"/>
    </row>
    <row r="21" spans="1:7" x14ac:dyDescent="0.2">
      <c r="A21" s="93" t="s">
        <v>206</v>
      </c>
      <c r="B21" s="76">
        <f>'Test Year 2009'!E17</f>
        <v>53522060.679999992</v>
      </c>
      <c r="C21" s="76">
        <f>'Test Year 2014'!E18</f>
        <v>14983380.16</v>
      </c>
      <c r="G21" s="90"/>
    </row>
    <row r="22" spans="1:7" x14ac:dyDescent="0.2">
      <c r="A22" s="93"/>
      <c r="B22" s="76">
        <f>SUM(B20:B21)</f>
        <v>155831331.03999996</v>
      </c>
      <c r="C22" s="76">
        <f>SUM(C20:C21)</f>
        <v>65943468.219999999</v>
      </c>
    </row>
    <row r="23" spans="1:7" x14ac:dyDescent="0.2">
      <c r="A23" s="93"/>
      <c r="D23" t="s">
        <v>202</v>
      </c>
    </row>
    <row r="24" spans="1:7" x14ac:dyDescent="0.2">
      <c r="A24" s="93" t="s">
        <v>204</v>
      </c>
      <c r="B24" s="71">
        <f>B12/B22</f>
        <v>2.5517429182278208E-2</v>
      </c>
      <c r="C24" s="71">
        <f>C12/C22</f>
        <v>3.2111009581540971E-2</v>
      </c>
      <c r="D24" s="90">
        <f>C24/B24</f>
        <v>1.258395167952185</v>
      </c>
    </row>
    <row r="26" spans="1:7" x14ac:dyDescent="0.2">
      <c r="B26" s="76"/>
      <c r="C26" s="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768"/>
  <sheetViews>
    <sheetView zoomScale="90" zoomScaleNormal="90" workbookViewId="0">
      <selection activeCell="A3" sqref="A3"/>
    </sheetView>
  </sheetViews>
  <sheetFormatPr defaultRowHeight="12.75" x14ac:dyDescent="0.2"/>
  <cols>
    <col min="1" max="1" width="2.7109375" customWidth="1"/>
    <col min="2" max="2" width="17.42578125" customWidth="1"/>
    <col min="3" max="3" width="12.42578125" style="1" customWidth="1"/>
    <col min="4" max="4" width="13.85546875" style="1" customWidth="1"/>
    <col min="5" max="5" width="11.7109375" style="1" customWidth="1"/>
    <col min="6" max="6" width="3.85546875" customWidth="1"/>
    <col min="8" max="8" width="43.28515625" bestFit="1" customWidth="1"/>
    <col min="9" max="9" width="12.28515625" bestFit="1" customWidth="1"/>
    <col min="10" max="10" width="10.140625" bestFit="1" customWidth="1"/>
    <col min="11" max="11" width="2" customWidth="1"/>
    <col min="12" max="12" width="9.140625" bestFit="1" customWidth="1"/>
    <col min="13" max="13" width="11.7109375" bestFit="1" customWidth="1"/>
    <col min="14" max="14" width="1.7109375" customWidth="1"/>
    <col min="15" max="15" width="9" bestFit="1" customWidth="1"/>
    <col min="16" max="16" width="10.140625" bestFit="1" customWidth="1"/>
    <col min="17" max="17" width="2.140625" customWidth="1"/>
    <col min="19" max="19" width="11.28515625" bestFit="1" customWidth="1"/>
    <col min="21" max="21" width="11.28515625" bestFit="1" customWidth="1"/>
    <col min="22" max="23" width="14.5703125" bestFit="1" customWidth="1"/>
    <col min="24" max="24" width="12.42578125" style="62" bestFit="1" customWidth="1"/>
    <col min="25" max="25" width="12" bestFit="1" customWidth="1"/>
    <col min="26" max="26" width="11.5703125" bestFit="1" customWidth="1"/>
    <col min="27" max="27" width="11.28515625" bestFit="1" customWidth="1"/>
    <col min="28" max="28" width="10.7109375" bestFit="1" customWidth="1"/>
    <col min="29" max="29" width="15.42578125" bestFit="1" customWidth="1"/>
    <col min="30" max="30" width="18.28515625" bestFit="1" customWidth="1"/>
    <col min="31" max="31" width="2.7109375" customWidth="1"/>
    <col min="32" max="32" width="11.5703125" customWidth="1"/>
    <col min="33" max="33" width="13.5703125" bestFit="1" customWidth="1"/>
    <col min="34" max="34" width="9.7109375" bestFit="1" customWidth="1"/>
    <col min="35" max="35" width="12.28515625" bestFit="1" customWidth="1"/>
    <col min="36" max="36" width="2.7109375" customWidth="1"/>
    <col min="37" max="37" width="11.42578125" bestFit="1" customWidth="1"/>
    <col min="38" max="38" width="8.85546875" bestFit="1" customWidth="1"/>
    <col min="39" max="39" width="12.140625" bestFit="1" customWidth="1"/>
    <col min="40" max="40" width="2.7109375" customWidth="1"/>
    <col min="42" max="42" width="8.85546875" bestFit="1" customWidth="1"/>
    <col min="43" max="43" width="12.140625" bestFit="1" customWidth="1"/>
    <col min="44" max="44" width="2.7109375" customWidth="1"/>
    <col min="45" max="45" width="14.28515625" bestFit="1" customWidth="1"/>
    <col min="46" max="46" width="11.42578125" bestFit="1" customWidth="1"/>
    <col min="47" max="47" width="12.140625" bestFit="1" customWidth="1"/>
  </cols>
  <sheetData>
    <row r="1" spans="1:53" x14ac:dyDescent="0.2">
      <c r="A1" s="7"/>
      <c r="C1" s="1" t="s">
        <v>165</v>
      </c>
      <c r="D1" s="1" t="s">
        <v>166</v>
      </c>
      <c r="E1" s="1" t="s">
        <v>169</v>
      </c>
      <c r="Y1" s="62"/>
      <c r="Z1" s="62"/>
      <c r="AA1" s="62"/>
      <c r="AB1" s="62"/>
      <c r="AC1" s="62"/>
      <c r="AD1" s="62"/>
      <c r="AE1" s="62"/>
      <c r="AF1" s="62"/>
      <c r="AG1" t="s">
        <v>146</v>
      </c>
      <c r="AJ1" s="62"/>
      <c r="AK1" s="62"/>
      <c r="AL1" s="62"/>
      <c r="AM1" s="62"/>
      <c r="AN1" s="62"/>
      <c r="AO1" s="62"/>
      <c r="AP1" s="62"/>
      <c r="AQ1" s="62"/>
      <c r="AS1" t="s">
        <v>196</v>
      </c>
    </row>
    <row r="2" spans="1:53" x14ac:dyDescent="0.2">
      <c r="A2" s="7"/>
      <c r="B2" s="7" t="s">
        <v>143</v>
      </c>
      <c r="C2" s="75">
        <f>I3</f>
        <v>25075.304940656129</v>
      </c>
      <c r="D2" s="63">
        <f>I2</f>
        <v>1260256.4024977216</v>
      </c>
      <c r="E2" s="77">
        <f>D2/C2</f>
        <v>50.258866461655295</v>
      </c>
      <c r="G2" s="95" t="s">
        <v>50</v>
      </c>
      <c r="H2" s="95"/>
      <c r="I2" s="82">
        <f>S50*E30</f>
        <v>1260256.4024977216</v>
      </c>
      <c r="Y2" s="62"/>
      <c r="Z2" s="62"/>
      <c r="AA2" s="62"/>
      <c r="AB2" s="62"/>
      <c r="AC2" s="62"/>
      <c r="AD2" s="62"/>
      <c r="AE2" s="62"/>
      <c r="AF2" s="62"/>
      <c r="AG2" t="s">
        <v>197</v>
      </c>
      <c r="AH2" t="s">
        <v>198</v>
      </c>
      <c r="AI2" t="s">
        <v>192</v>
      </c>
      <c r="AJ2" s="62"/>
      <c r="AK2" s="62"/>
      <c r="AL2" s="62"/>
      <c r="AM2" s="62"/>
      <c r="AN2" s="62"/>
      <c r="AO2" s="62"/>
      <c r="AP2" s="62"/>
      <c r="AQ2" s="62"/>
      <c r="AS2" t="s">
        <v>197</v>
      </c>
      <c r="AT2" t="s">
        <v>198</v>
      </c>
      <c r="AU2" t="s">
        <v>192</v>
      </c>
    </row>
    <row r="3" spans="1:53" x14ac:dyDescent="0.2">
      <c r="A3" s="7"/>
      <c r="B3" s="7" t="s">
        <v>144</v>
      </c>
      <c r="C3" s="75">
        <f>AH3+AI3</f>
        <v>37575</v>
      </c>
      <c r="D3" s="64">
        <f>AT3+AU3</f>
        <v>857254.9373547408</v>
      </c>
      <c r="E3" s="77">
        <f>D3/C3</f>
        <v>22.814502657478133</v>
      </c>
      <c r="G3" s="95" t="s">
        <v>168</v>
      </c>
      <c r="H3" s="95"/>
      <c r="I3" s="83">
        <f>R50*E30</f>
        <v>25075.304940656129</v>
      </c>
      <c r="Y3" s="62"/>
      <c r="Z3" s="62"/>
      <c r="AA3" s="62"/>
      <c r="AB3" s="62"/>
      <c r="AC3" s="62"/>
      <c r="AD3" s="62"/>
      <c r="AE3" s="62"/>
      <c r="AF3" s="62"/>
      <c r="AG3" s="91">
        <f>SUM(AG13:AG381)</f>
        <v>68517.5</v>
      </c>
      <c r="AH3" s="91">
        <f>SUM(AH13:AH381)</f>
        <v>33306</v>
      </c>
      <c r="AI3" s="91">
        <f>SUM(AI13:AI381)</f>
        <v>4269</v>
      </c>
      <c r="AJ3" s="62"/>
      <c r="AK3" s="62"/>
      <c r="AL3" s="62"/>
      <c r="AM3" s="62"/>
      <c r="AN3" s="62"/>
      <c r="AO3" s="62"/>
      <c r="AP3" s="62"/>
      <c r="AQ3" s="62"/>
      <c r="AS3" s="61">
        <f>SUM(AS13:AS381)</f>
        <v>1004490.2826452601</v>
      </c>
      <c r="AT3" s="61">
        <f>SUM(AT13:AT381)</f>
        <v>688579.20299486467</v>
      </c>
      <c r="AU3" s="61">
        <f>SUM(AU13:AU381)</f>
        <v>168675.73435987611</v>
      </c>
    </row>
    <row r="4" spans="1:53" x14ac:dyDescent="0.2">
      <c r="A4" s="7"/>
      <c r="B4" s="66" t="s">
        <v>46</v>
      </c>
      <c r="C4" s="78">
        <f>SUM(C2:C3)</f>
        <v>62650.304940656133</v>
      </c>
      <c r="D4" s="67">
        <f>SUM(D2:D3)</f>
        <v>2117511.3398524625</v>
      </c>
      <c r="Y4" s="62"/>
      <c r="Z4" s="62"/>
      <c r="AA4" s="62"/>
      <c r="AB4" s="62"/>
      <c r="AC4" s="62"/>
      <c r="AD4" s="62"/>
      <c r="AE4" s="62"/>
      <c r="AF4" s="62"/>
      <c r="AG4" s="62"/>
      <c r="AH4" s="62"/>
      <c r="AI4" s="62"/>
      <c r="AJ4" s="62"/>
      <c r="AK4" s="62"/>
      <c r="AL4" s="62"/>
      <c r="AM4" s="62"/>
      <c r="AN4" s="62"/>
      <c r="AO4" s="62"/>
      <c r="AP4" s="62"/>
      <c r="AQ4" s="62"/>
    </row>
    <row r="5" spans="1:53" x14ac:dyDescent="0.2">
      <c r="A5" s="7"/>
      <c r="B5" s="7"/>
      <c r="C5" s="94"/>
      <c r="D5" s="65"/>
      <c r="E5" s="6"/>
      <c r="Y5" s="62"/>
      <c r="Z5" s="62"/>
      <c r="AA5" s="62"/>
      <c r="AB5" s="62"/>
      <c r="AC5" s="62"/>
      <c r="AD5" s="62"/>
      <c r="AE5" s="62"/>
      <c r="AF5" s="62"/>
      <c r="AG5" s="62"/>
      <c r="AH5" s="62"/>
      <c r="AI5" s="62"/>
      <c r="AJ5" s="62"/>
      <c r="AK5" s="62"/>
      <c r="AL5" s="62"/>
      <c r="AM5" s="62"/>
      <c r="AN5" s="62"/>
      <c r="AO5" s="62"/>
      <c r="AP5" s="62"/>
      <c r="AQ5" s="62"/>
    </row>
    <row r="6" spans="1:53" x14ac:dyDescent="0.2">
      <c r="A6" s="7"/>
      <c r="B6" s="7" t="s">
        <v>145</v>
      </c>
      <c r="C6" s="68">
        <f>D4/E28</f>
        <v>3.2111009581540971E-2</v>
      </c>
      <c r="Y6" s="62"/>
      <c r="Z6" s="62"/>
      <c r="AA6" s="62"/>
      <c r="AB6" s="62"/>
      <c r="AC6" s="62"/>
      <c r="AD6" s="62"/>
      <c r="AE6" s="62"/>
      <c r="AF6" s="62"/>
      <c r="AG6" s="62"/>
      <c r="AH6" s="62"/>
      <c r="AI6" s="62"/>
      <c r="AJ6" s="62"/>
      <c r="AK6" s="62"/>
      <c r="AL6" s="62"/>
      <c r="AM6" s="62"/>
      <c r="AN6" s="62"/>
      <c r="AO6" s="62"/>
      <c r="AP6" s="62"/>
      <c r="AQ6" s="62"/>
    </row>
    <row r="7" spans="1:53" x14ac:dyDescent="0.2">
      <c r="G7" s="3"/>
      <c r="H7" s="3" t="s">
        <v>61</v>
      </c>
      <c r="I7" s="96" t="s">
        <v>26</v>
      </c>
      <c r="J7" s="97"/>
      <c r="K7" s="39"/>
      <c r="L7" s="97" t="s">
        <v>27</v>
      </c>
      <c r="M7" s="97"/>
      <c r="N7" s="39"/>
      <c r="O7" s="97" t="s">
        <v>28</v>
      </c>
      <c r="P7" s="97"/>
      <c r="Q7" s="40"/>
      <c r="R7" s="98" t="s">
        <v>46</v>
      </c>
      <c r="S7" s="99"/>
      <c r="V7" s="7" t="s">
        <v>149</v>
      </c>
      <c r="W7" s="7"/>
      <c r="X7" s="7"/>
      <c r="Y7" s="56"/>
      <c r="Z7" s="7"/>
      <c r="AA7" s="7"/>
      <c r="AB7" s="7"/>
      <c r="AC7" s="7"/>
      <c r="AD7" s="7"/>
    </row>
    <row r="8" spans="1:53" x14ac:dyDescent="0.2">
      <c r="B8" s="23" t="s">
        <v>22</v>
      </c>
      <c r="C8" s="24" t="s">
        <v>0</v>
      </c>
      <c r="G8" s="3"/>
      <c r="H8" s="3" t="s">
        <v>29</v>
      </c>
      <c r="I8" s="3" t="s">
        <v>30</v>
      </c>
      <c r="J8" s="37" t="s">
        <v>31</v>
      </c>
      <c r="K8" s="39"/>
      <c r="L8" s="38" t="s">
        <v>30</v>
      </c>
      <c r="M8" s="37" t="s">
        <v>31</v>
      </c>
      <c r="N8" s="39"/>
      <c r="O8" s="38" t="s">
        <v>30</v>
      </c>
      <c r="P8" s="37" t="s">
        <v>31</v>
      </c>
      <c r="Q8" s="40"/>
      <c r="R8" s="38" t="s">
        <v>30</v>
      </c>
      <c r="S8" s="3" t="s">
        <v>31</v>
      </c>
      <c r="V8" s="7" t="s">
        <v>147</v>
      </c>
      <c r="W8" s="7"/>
      <c r="X8" s="7"/>
      <c r="Y8" s="56"/>
      <c r="Z8" s="7"/>
      <c r="AA8" s="7"/>
      <c r="AB8" s="7"/>
      <c r="AC8" s="7"/>
      <c r="AD8" s="7"/>
    </row>
    <row r="9" spans="1:53" x14ac:dyDescent="0.2">
      <c r="B9" s="23" t="s">
        <v>1</v>
      </c>
      <c r="C9" s="24" t="s">
        <v>23</v>
      </c>
      <c r="G9" s="18" t="s">
        <v>32</v>
      </c>
      <c r="H9" s="18" t="s">
        <v>33</v>
      </c>
      <c r="I9" s="21"/>
      <c r="J9" s="43"/>
      <c r="K9" s="42"/>
      <c r="L9" s="46">
        <v>1</v>
      </c>
      <c r="M9" s="43">
        <v>41.48</v>
      </c>
      <c r="N9" s="42"/>
      <c r="O9" s="46"/>
      <c r="P9" s="43"/>
      <c r="Q9" s="41"/>
      <c r="R9" s="47">
        <f>O9+L9+I9</f>
        <v>1</v>
      </c>
      <c r="S9" s="47">
        <f t="shared" ref="S9:S12" si="0">P9+M9+J9</f>
        <v>41.48</v>
      </c>
      <c r="V9" s="73">
        <v>41548</v>
      </c>
      <c r="W9" s="7"/>
      <c r="X9" s="7"/>
      <c r="Y9" s="56"/>
      <c r="Z9" s="7"/>
      <c r="AA9" s="7"/>
      <c r="AB9" s="7"/>
      <c r="AC9" s="7"/>
      <c r="AD9" s="7"/>
      <c r="AF9" s="72"/>
    </row>
    <row r="10" spans="1:53" x14ac:dyDescent="0.2">
      <c r="B10" s="23" t="s">
        <v>3</v>
      </c>
      <c r="C10" s="24" t="s">
        <v>4</v>
      </c>
      <c r="G10" s="18"/>
      <c r="H10" s="18" t="s">
        <v>34</v>
      </c>
      <c r="I10" s="21">
        <v>107</v>
      </c>
      <c r="J10" s="43">
        <v>3780.8900000000003</v>
      </c>
      <c r="K10" s="42"/>
      <c r="L10" s="46">
        <v>98.4</v>
      </c>
      <c r="M10" s="43">
        <v>3538.2300000000005</v>
      </c>
      <c r="N10" s="42"/>
      <c r="O10" s="46">
        <v>25</v>
      </c>
      <c r="P10" s="43">
        <v>892.82</v>
      </c>
      <c r="Q10" s="41"/>
      <c r="R10" s="47">
        <f t="shared" ref="R10:R12" si="1">O10+L10+I10</f>
        <v>230.4</v>
      </c>
      <c r="S10" s="47">
        <f t="shared" si="0"/>
        <v>8211.94</v>
      </c>
      <c r="V10" s="7" t="s">
        <v>148</v>
      </c>
      <c r="W10" s="7"/>
      <c r="X10" s="7"/>
      <c r="Y10" s="56"/>
      <c r="Z10" s="7"/>
      <c r="AA10" s="7"/>
      <c r="AB10" s="7"/>
      <c r="AC10" s="7"/>
      <c r="AD10" s="7"/>
    </row>
    <row r="11" spans="1:53" x14ac:dyDescent="0.2">
      <c r="B11" s="23"/>
      <c r="C11" s="24"/>
      <c r="G11" s="18"/>
      <c r="H11" s="18" t="s">
        <v>35</v>
      </c>
      <c r="I11" s="21">
        <v>1012.3499999999999</v>
      </c>
      <c r="J11" s="43">
        <v>53743.830000000024</v>
      </c>
      <c r="K11" s="42"/>
      <c r="L11" s="46">
        <v>4520.5799999999954</v>
      </c>
      <c r="M11" s="43">
        <v>235823.37999999995</v>
      </c>
      <c r="N11" s="42"/>
      <c r="O11" s="46">
        <v>231.4700000000002</v>
      </c>
      <c r="P11" s="43">
        <v>12147.579999999996</v>
      </c>
      <c r="Q11" s="41"/>
      <c r="R11" s="47">
        <f t="shared" si="1"/>
        <v>5764.399999999996</v>
      </c>
      <c r="S11" s="47">
        <f t="shared" si="0"/>
        <v>301714.78999999998</v>
      </c>
      <c r="V11" s="73">
        <v>41912</v>
      </c>
      <c r="W11" s="7"/>
      <c r="X11" s="7"/>
      <c r="Y11" s="56"/>
      <c r="Z11" s="7"/>
      <c r="AA11" s="7"/>
      <c r="AB11" s="7"/>
      <c r="AC11" s="7"/>
      <c r="AD11" s="7"/>
      <c r="AF11" s="72" t="s">
        <v>190</v>
      </c>
      <c r="AK11" t="s">
        <v>193</v>
      </c>
      <c r="AO11" t="s">
        <v>194</v>
      </c>
      <c r="AS11" t="s">
        <v>195</v>
      </c>
    </row>
    <row r="12" spans="1:53" x14ac:dyDescent="0.2">
      <c r="B12" s="23" t="s">
        <v>5</v>
      </c>
      <c r="C12" s="24" t="s">
        <v>6</v>
      </c>
      <c r="G12" s="18"/>
      <c r="H12" s="18" t="s">
        <v>51</v>
      </c>
      <c r="I12" s="21">
        <v>147.33999999999997</v>
      </c>
      <c r="J12" s="43">
        <v>6805.8999999999987</v>
      </c>
      <c r="K12" s="42"/>
      <c r="L12" s="46">
        <v>549.65999999999985</v>
      </c>
      <c r="M12" s="43">
        <v>25428.010000000006</v>
      </c>
      <c r="N12" s="42"/>
      <c r="O12" s="46">
        <v>36.810000000000016</v>
      </c>
      <c r="P12" s="43">
        <v>1695.2500000000011</v>
      </c>
      <c r="Q12" s="41"/>
      <c r="R12" s="47">
        <f t="shared" si="1"/>
        <v>733.81</v>
      </c>
      <c r="S12" s="47">
        <f t="shared" si="0"/>
        <v>33929.160000000003</v>
      </c>
      <c r="V12" s="7" t="s">
        <v>65</v>
      </c>
      <c r="W12" s="7" t="s">
        <v>66</v>
      </c>
      <c r="X12" s="7" t="s">
        <v>67</v>
      </c>
      <c r="Y12" s="56" t="s">
        <v>68</v>
      </c>
      <c r="Z12" s="7" t="s">
        <v>69</v>
      </c>
      <c r="AA12" s="7" t="s">
        <v>70</v>
      </c>
      <c r="AB12" s="7" t="s">
        <v>71</v>
      </c>
      <c r="AC12" s="7" t="s">
        <v>72</v>
      </c>
      <c r="AD12" s="7" t="s">
        <v>73</v>
      </c>
      <c r="AF12" s="7" t="s">
        <v>71</v>
      </c>
      <c r="AG12" s="7" t="s">
        <v>191</v>
      </c>
      <c r="AH12" s="7" t="s">
        <v>32</v>
      </c>
      <c r="AI12" s="7" t="s">
        <v>192</v>
      </c>
      <c r="AK12" t="s">
        <v>191</v>
      </c>
      <c r="AL12" t="s">
        <v>32</v>
      </c>
      <c r="AM12" t="s">
        <v>192</v>
      </c>
      <c r="AO12" t="s">
        <v>191</v>
      </c>
      <c r="AP12" t="s">
        <v>32</v>
      </c>
      <c r="AQ12" t="s">
        <v>192</v>
      </c>
      <c r="AS12" t="s">
        <v>191</v>
      </c>
      <c r="AT12" t="s">
        <v>32</v>
      </c>
      <c r="AU12" t="s">
        <v>192</v>
      </c>
    </row>
    <row r="13" spans="1:53" x14ac:dyDescent="0.2">
      <c r="B13" s="25"/>
      <c r="C13" s="26">
        <v>41912</v>
      </c>
      <c r="G13" s="32" t="s">
        <v>32</v>
      </c>
      <c r="H13" s="33" t="s">
        <v>45</v>
      </c>
      <c r="I13" s="44">
        <f>SUM(I9:I12)</f>
        <v>1266.6899999999998</v>
      </c>
      <c r="J13" s="44">
        <f>SUM(J9:J12)</f>
        <v>64330.620000000024</v>
      </c>
      <c r="K13" s="42"/>
      <c r="L13" s="44">
        <f>SUM(L9:L12)</f>
        <v>5169.6399999999949</v>
      </c>
      <c r="M13" s="44">
        <f>SUM(M9:M12)</f>
        <v>264831.09999999992</v>
      </c>
      <c r="N13" s="42"/>
      <c r="O13" s="44">
        <f>SUM(O9:O12)</f>
        <v>293.2800000000002</v>
      </c>
      <c r="P13" s="44">
        <f>SUM(P9:P12)</f>
        <v>14735.649999999998</v>
      </c>
      <c r="Q13" s="41"/>
      <c r="R13" s="44">
        <f>SUM(R9:R12)</f>
        <v>6729.6099999999951</v>
      </c>
      <c r="S13" s="44">
        <f>SUM(S9:S12)</f>
        <v>343897.37</v>
      </c>
      <c r="V13" s="7">
        <v>10695</v>
      </c>
      <c r="W13" s="7" t="s">
        <v>74</v>
      </c>
      <c r="X13" s="7">
        <v>228</v>
      </c>
      <c r="Y13" s="56" t="s">
        <v>100</v>
      </c>
      <c r="Z13" s="7" t="s">
        <v>75</v>
      </c>
      <c r="AA13" s="7">
        <v>5930000</v>
      </c>
      <c r="AB13" s="7">
        <v>348400</v>
      </c>
      <c r="AC13" s="54">
        <v>41549.433078703703</v>
      </c>
      <c r="AD13" s="55">
        <v>105.18</v>
      </c>
      <c r="AF13">
        <f>AB13</f>
        <v>348400</v>
      </c>
      <c r="AG13">
        <f>SUMIF('Data - Contractor Labor Hours'!$B$5:$B$590,'Test Year 2014'!$AF13,'Data - Contractor Labor Hours'!E$5:E$590)</f>
        <v>0</v>
      </c>
      <c r="AH13">
        <f>SUMIF('Data - Contractor Labor Hours'!$B$5:$B$590,'Test Year 2014'!$AF13,'Data - Contractor Labor Hours'!F$5:F$590)</f>
        <v>2</v>
      </c>
      <c r="AI13">
        <f>SUMIF('Data - Contractor Labor Hours'!$B$5:$B$590,'Test Year 2014'!$AF13,'Data - Contractor Labor Hours'!G$5:G$590)</f>
        <v>0</v>
      </c>
      <c r="AJ13" s="60"/>
      <c r="AK13">
        <f>AG13</f>
        <v>0</v>
      </c>
      <c r="AL13">
        <f>AH13*1.5</f>
        <v>3</v>
      </c>
      <c r="AM13">
        <f>AI13*2</f>
        <v>0</v>
      </c>
      <c r="AO13" s="90">
        <f t="shared" ref="AO13" si="2">IF(SUM($AK13:$AM13)=0,0,AK13/SUM($AK13:$AM13))</f>
        <v>0</v>
      </c>
      <c r="AP13" s="90">
        <f t="shared" ref="AP13" si="3">IF(SUM($AK13:$AM13)=0,0,AL13/SUM($AK13:$AM13))</f>
        <v>1</v>
      </c>
      <c r="AQ13" s="90">
        <f t="shared" ref="AQ13" si="4">IF(SUM($AK13:$AM13)=0,0,AM13/SUM($AK13:$AM13))</f>
        <v>0</v>
      </c>
      <c r="AS13" s="55">
        <f>AO13*$AD13</f>
        <v>0</v>
      </c>
      <c r="AT13" s="55">
        <f t="shared" ref="AT13:AU13" si="5">AP13*$AD13</f>
        <v>105.18</v>
      </c>
      <c r="AU13" s="55">
        <f t="shared" si="5"/>
        <v>0</v>
      </c>
      <c r="AY13" s="85"/>
      <c r="AZ13" s="85"/>
      <c r="BA13" s="85"/>
    </row>
    <row r="14" spans="1:53" x14ac:dyDescent="0.2">
      <c r="B14" s="23" t="s">
        <v>7</v>
      </c>
      <c r="C14" s="27" t="s">
        <v>24</v>
      </c>
      <c r="D14" s="24" t="s">
        <v>25</v>
      </c>
      <c r="E14" s="24" t="s">
        <v>2</v>
      </c>
      <c r="G14" s="36"/>
      <c r="H14" s="36"/>
      <c r="I14" s="36"/>
      <c r="J14" s="36"/>
      <c r="K14" s="35"/>
      <c r="L14" s="36"/>
      <c r="M14" s="36"/>
      <c r="N14" s="35"/>
      <c r="O14" s="36"/>
      <c r="P14" s="36"/>
      <c r="Q14" s="35"/>
      <c r="R14" s="36"/>
      <c r="S14" s="36"/>
      <c r="V14" s="7">
        <v>10695</v>
      </c>
      <c r="W14" s="7" t="s">
        <v>74</v>
      </c>
      <c r="X14" s="7">
        <v>228</v>
      </c>
      <c r="Y14" s="56" t="s">
        <v>100</v>
      </c>
      <c r="Z14" s="7" t="s">
        <v>75</v>
      </c>
      <c r="AA14" s="7">
        <v>5930000</v>
      </c>
      <c r="AB14" s="7">
        <v>348474</v>
      </c>
      <c r="AC14" s="54">
        <v>41551.629062499997</v>
      </c>
      <c r="AD14" s="55">
        <v>5350.07</v>
      </c>
      <c r="AF14">
        <f t="shared" ref="AF14:AF77" si="6">AB14</f>
        <v>348474</v>
      </c>
      <c r="AG14">
        <f>SUMIF('Data - Contractor Labor Hours'!$B$5:$B$590,'Test Year 2014'!$AF14,'Data - Contractor Labor Hours'!E$5:E$590)</f>
        <v>50</v>
      </c>
      <c r="AH14">
        <f>SUMIF('Data - Contractor Labor Hours'!$B$5:$B$590,'Test Year 2014'!$AF14,'Data - Contractor Labor Hours'!F$5:F$590)</f>
        <v>63</v>
      </c>
      <c r="AI14">
        <f>SUMIF('Data - Contractor Labor Hours'!$B$5:$B$590,'Test Year 2014'!$AF14,'Data - Contractor Labor Hours'!G$5:G$590)</f>
        <v>0</v>
      </c>
      <c r="AJ14" s="60"/>
      <c r="AK14">
        <f t="shared" ref="AK14:AK77" si="7">AG14</f>
        <v>50</v>
      </c>
      <c r="AL14">
        <f t="shared" ref="AL14:AL77" si="8">AH14*1.5</f>
        <v>94.5</v>
      </c>
      <c r="AM14">
        <f t="shared" ref="AM14:AM77" si="9">AI14*2</f>
        <v>0</v>
      </c>
      <c r="AO14" s="90">
        <f t="shared" ref="AO14:AO77" si="10">IF(SUM($AK14:$AM14)=0,0,AK14/SUM($AK14:$AM14))</f>
        <v>0.34602076124567471</v>
      </c>
      <c r="AP14" s="90">
        <f t="shared" ref="AP14:AP77" si="11">IF(SUM($AK14:$AM14)=0,0,AL14/SUM($AK14:$AM14))</f>
        <v>0.65397923875432529</v>
      </c>
      <c r="AQ14" s="90">
        <f t="shared" ref="AQ14:AQ77" si="12">IF(SUM($AK14:$AM14)=0,0,AM14/SUM($AK14:$AM14))</f>
        <v>0</v>
      </c>
      <c r="AS14" s="55">
        <f t="shared" ref="AS14:AS77" si="13">AO14*$AD14</f>
        <v>1851.2352941176468</v>
      </c>
      <c r="AT14" s="55">
        <f t="shared" ref="AT14:AT77" si="14">AP14*$AD14</f>
        <v>3498.8347058823529</v>
      </c>
      <c r="AU14" s="55">
        <f t="shared" ref="AU14:AU77" si="15">AQ14*$AD14</f>
        <v>0</v>
      </c>
      <c r="AY14" s="85"/>
      <c r="AZ14" s="85"/>
      <c r="BA14" s="85"/>
    </row>
    <row r="15" spans="1:53" x14ac:dyDescent="0.2">
      <c r="B15" s="23" t="s">
        <v>9</v>
      </c>
      <c r="C15" s="28">
        <v>300.93</v>
      </c>
      <c r="D15" s="29">
        <v>169342</v>
      </c>
      <c r="E15" s="29">
        <f>C15*D15</f>
        <v>50960088.060000002</v>
      </c>
      <c r="G15" s="34"/>
      <c r="H15" s="34" t="s">
        <v>62</v>
      </c>
      <c r="I15" s="96" t="s">
        <v>26</v>
      </c>
      <c r="J15" s="97"/>
      <c r="K15" s="39"/>
      <c r="L15" s="97" t="s">
        <v>27</v>
      </c>
      <c r="M15" s="97"/>
      <c r="N15" s="39"/>
      <c r="O15" s="97" t="s">
        <v>28</v>
      </c>
      <c r="P15" s="97"/>
      <c r="Q15" s="40"/>
      <c r="R15" s="98" t="s">
        <v>46</v>
      </c>
      <c r="S15" s="99"/>
      <c r="V15" s="7">
        <v>11685</v>
      </c>
      <c r="W15" s="7" t="s">
        <v>74</v>
      </c>
      <c r="X15" s="7">
        <v>228</v>
      </c>
      <c r="Y15" s="56" t="s">
        <v>100</v>
      </c>
      <c r="Z15" s="7" t="s">
        <v>75</v>
      </c>
      <c r="AA15" s="7">
        <v>5930000</v>
      </c>
      <c r="AB15" s="7">
        <v>349061</v>
      </c>
      <c r="AC15" s="54">
        <v>41561.313136574077</v>
      </c>
      <c r="AD15" s="55">
        <v>444.16</v>
      </c>
      <c r="AF15">
        <f t="shared" si="6"/>
        <v>349061</v>
      </c>
      <c r="AG15">
        <f>SUMIF('Data - Contractor Labor Hours'!$B$5:$B$590,'Test Year 2014'!$AF15,'Data - Contractor Labor Hours'!E$5:E$590)</f>
        <v>15</v>
      </c>
      <c r="AH15">
        <f>SUMIF('Data - Contractor Labor Hours'!$B$5:$B$590,'Test Year 2014'!$AF15,'Data - Contractor Labor Hours'!F$5:F$590)</f>
        <v>0</v>
      </c>
      <c r="AI15">
        <f>SUMIF('Data - Contractor Labor Hours'!$B$5:$B$590,'Test Year 2014'!$AF15,'Data - Contractor Labor Hours'!G$5:G$590)</f>
        <v>0</v>
      </c>
      <c r="AJ15" s="60"/>
      <c r="AK15">
        <f t="shared" si="7"/>
        <v>15</v>
      </c>
      <c r="AL15">
        <f t="shared" si="8"/>
        <v>0</v>
      </c>
      <c r="AM15">
        <f t="shared" si="9"/>
        <v>0</v>
      </c>
      <c r="AO15" s="90">
        <f t="shared" si="10"/>
        <v>1</v>
      </c>
      <c r="AP15" s="90">
        <f t="shared" si="11"/>
        <v>0</v>
      </c>
      <c r="AQ15" s="90">
        <f t="shared" si="12"/>
        <v>0</v>
      </c>
      <c r="AS15" s="55">
        <f t="shared" si="13"/>
        <v>444.16</v>
      </c>
      <c r="AT15" s="55">
        <f t="shared" si="14"/>
        <v>0</v>
      </c>
      <c r="AU15" s="55">
        <f t="shared" si="15"/>
        <v>0</v>
      </c>
      <c r="AY15" s="85"/>
      <c r="AZ15" s="85"/>
      <c r="BA15" s="85"/>
    </row>
    <row r="16" spans="1:53" x14ac:dyDescent="0.2">
      <c r="B16" s="23" t="s">
        <v>8</v>
      </c>
      <c r="C16" s="28">
        <v>146.71</v>
      </c>
      <c r="D16" s="29">
        <v>169342</v>
      </c>
      <c r="E16" s="29">
        <f t="shared" ref="E16:E26" si="16">C16*D16</f>
        <v>24844164.82</v>
      </c>
      <c r="G16" s="3"/>
      <c r="H16" s="3" t="s">
        <v>29</v>
      </c>
      <c r="I16" s="3" t="s">
        <v>30</v>
      </c>
      <c r="J16" s="37" t="s">
        <v>31</v>
      </c>
      <c r="K16" s="39"/>
      <c r="L16" s="38" t="s">
        <v>30</v>
      </c>
      <c r="M16" s="37" t="s">
        <v>31</v>
      </c>
      <c r="N16" s="39"/>
      <c r="O16" s="38" t="s">
        <v>30</v>
      </c>
      <c r="P16" s="37" t="s">
        <v>31</v>
      </c>
      <c r="Q16" s="40"/>
      <c r="R16" s="38" t="s">
        <v>30</v>
      </c>
      <c r="S16" s="3" t="s">
        <v>31</v>
      </c>
      <c r="V16" s="7">
        <v>10695</v>
      </c>
      <c r="W16" s="7" t="s">
        <v>74</v>
      </c>
      <c r="X16" s="7">
        <v>228</v>
      </c>
      <c r="Y16" s="56" t="s">
        <v>100</v>
      </c>
      <c r="Z16" s="7" t="s">
        <v>75</v>
      </c>
      <c r="AA16" s="7">
        <v>5930000</v>
      </c>
      <c r="AB16" s="7">
        <v>349063</v>
      </c>
      <c r="AC16" s="54">
        <v>41561.313506944447</v>
      </c>
      <c r="AD16" s="55">
        <v>1913.53</v>
      </c>
      <c r="AF16">
        <f t="shared" si="6"/>
        <v>349063</v>
      </c>
      <c r="AG16">
        <f>SUMIF('Data - Contractor Labor Hours'!$B$5:$B$590,'Test Year 2014'!$AF16,'Data - Contractor Labor Hours'!E$5:E$590)</f>
        <v>69</v>
      </c>
      <c r="AH16">
        <f>SUMIF('Data - Contractor Labor Hours'!$B$5:$B$590,'Test Year 2014'!$AF16,'Data - Contractor Labor Hours'!F$5:F$590)</f>
        <v>0</v>
      </c>
      <c r="AI16">
        <f>SUMIF('Data - Contractor Labor Hours'!$B$5:$B$590,'Test Year 2014'!$AF16,'Data - Contractor Labor Hours'!G$5:G$590)</f>
        <v>0</v>
      </c>
      <c r="AJ16" s="60"/>
      <c r="AK16">
        <f t="shared" si="7"/>
        <v>69</v>
      </c>
      <c r="AL16">
        <f t="shared" si="8"/>
        <v>0</v>
      </c>
      <c r="AM16">
        <f t="shared" si="9"/>
        <v>0</v>
      </c>
      <c r="AO16" s="90">
        <f t="shared" si="10"/>
        <v>1</v>
      </c>
      <c r="AP16" s="90">
        <f t="shared" si="11"/>
        <v>0</v>
      </c>
      <c r="AQ16" s="90">
        <f t="shared" si="12"/>
        <v>0</v>
      </c>
      <c r="AS16" s="55">
        <f t="shared" si="13"/>
        <v>1913.53</v>
      </c>
      <c r="AT16" s="55">
        <f t="shared" si="14"/>
        <v>0</v>
      </c>
      <c r="AU16" s="55">
        <f t="shared" si="15"/>
        <v>0</v>
      </c>
      <c r="AY16" s="85"/>
      <c r="AZ16" s="85"/>
      <c r="BA16" s="85"/>
    </row>
    <row r="17" spans="1:57" x14ac:dyDescent="0.2">
      <c r="B17" s="23" t="s">
        <v>11</v>
      </c>
      <c r="C17" s="28">
        <v>91.59</v>
      </c>
      <c r="D17" s="29">
        <v>169342</v>
      </c>
      <c r="E17" s="29">
        <f t="shared" si="16"/>
        <v>15510033.780000001</v>
      </c>
      <c r="G17" s="18" t="s">
        <v>32</v>
      </c>
      <c r="H17" s="18" t="s">
        <v>33</v>
      </c>
      <c r="I17" s="21"/>
      <c r="J17" s="43"/>
      <c r="K17" s="42"/>
      <c r="L17" s="46">
        <v>23</v>
      </c>
      <c r="M17" s="43">
        <v>1063.02</v>
      </c>
      <c r="N17" s="42"/>
      <c r="O17" s="46"/>
      <c r="P17" s="43"/>
      <c r="Q17" s="41"/>
      <c r="R17" s="47">
        <f t="shared" ref="R17:R30" si="17">O17+L17+I17</f>
        <v>23</v>
      </c>
      <c r="S17" s="47">
        <f t="shared" ref="S17:S30" si="18">P17+M17+J17</f>
        <v>1063.02</v>
      </c>
      <c r="V17" s="7">
        <v>10216</v>
      </c>
      <c r="W17" s="7" t="s">
        <v>74</v>
      </c>
      <c r="X17" s="7">
        <v>228</v>
      </c>
      <c r="Y17" s="56" t="s">
        <v>100</v>
      </c>
      <c r="Z17" s="7" t="s">
        <v>101</v>
      </c>
      <c r="AA17" s="7">
        <v>5930000</v>
      </c>
      <c r="AB17" s="7">
        <v>349065</v>
      </c>
      <c r="AC17" s="54">
        <v>41561.314143518517</v>
      </c>
      <c r="AD17" s="55">
        <v>3301.39</v>
      </c>
      <c r="AF17">
        <f t="shared" si="6"/>
        <v>349065</v>
      </c>
      <c r="AG17">
        <f>SUMIF('Data - Contractor Labor Hours'!$B$5:$B$590,'Test Year 2014'!$AF17,'Data - Contractor Labor Hours'!E$5:E$590)</f>
        <v>89</v>
      </c>
      <c r="AH17">
        <f>SUMIF('Data - Contractor Labor Hours'!$B$5:$B$590,'Test Year 2014'!$AF17,'Data - Contractor Labor Hours'!F$5:F$590)</f>
        <v>0</v>
      </c>
      <c r="AI17">
        <f>SUMIF('Data - Contractor Labor Hours'!$B$5:$B$590,'Test Year 2014'!$AF17,'Data - Contractor Labor Hours'!G$5:G$590)</f>
        <v>0</v>
      </c>
      <c r="AJ17" s="60"/>
      <c r="AK17">
        <f t="shared" si="7"/>
        <v>89</v>
      </c>
      <c r="AL17">
        <f t="shared" si="8"/>
        <v>0</v>
      </c>
      <c r="AM17">
        <f t="shared" si="9"/>
        <v>0</v>
      </c>
      <c r="AO17" s="90">
        <f t="shared" si="10"/>
        <v>1</v>
      </c>
      <c r="AP17" s="90">
        <f t="shared" si="11"/>
        <v>0</v>
      </c>
      <c r="AQ17" s="90">
        <f t="shared" si="12"/>
        <v>0</v>
      </c>
      <c r="AS17" s="55">
        <f t="shared" si="13"/>
        <v>3301.39</v>
      </c>
      <c r="AT17" s="55">
        <f t="shared" si="14"/>
        <v>0</v>
      </c>
      <c r="AU17" s="55">
        <f t="shared" si="15"/>
        <v>0</v>
      </c>
      <c r="AY17" s="85"/>
      <c r="AZ17" s="85"/>
      <c r="BA17" s="85"/>
    </row>
    <row r="18" spans="1:57" x14ac:dyDescent="0.2">
      <c r="B18" s="23" t="s">
        <v>10</v>
      </c>
      <c r="C18" s="28">
        <v>88.48</v>
      </c>
      <c r="D18" s="29">
        <v>169342</v>
      </c>
      <c r="E18" s="29">
        <f t="shared" si="16"/>
        <v>14983380.16</v>
      </c>
      <c r="G18" s="18"/>
      <c r="H18" s="18" t="s">
        <v>34</v>
      </c>
      <c r="I18" s="21">
        <v>413.5</v>
      </c>
      <c r="J18" s="43">
        <v>15090.799999999997</v>
      </c>
      <c r="K18" s="42"/>
      <c r="L18" s="46">
        <v>354</v>
      </c>
      <c r="M18" s="43">
        <v>13043.120000000004</v>
      </c>
      <c r="N18" s="42"/>
      <c r="O18" s="46">
        <v>72</v>
      </c>
      <c r="P18" s="43">
        <v>2594.31</v>
      </c>
      <c r="Q18" s="41"/>
      <c r="R18" s="47">
        <f t="shared" si="17"/>
        <v>839.5</v>
      </c>
      <c r="S18" s="47">
        <f t="shared" si="18"/>
        <v>30728.230000000003</v>
      </c>
      <c r="V18" s="7">
        <v>11685</v>
      </c>
      <c r="W18" s="7" t="s">
        <v>74</v>
      </c>
      <c r="X18" s="7">
        <v>228</v>
      </c>
      <c r="Y18" s="56" t="s">
        <v>100</v>
      </c>
      <c r="Z18" s="7" t="s">
        <v>75</v>
      </c>
      <c r="AA18" s="7">
        <v>5930000</v>
      </c>
      <c r="AB18" s="7">
        <v>349078</v>
      </c>
      <c r="AC18" s="54">
        <v>41561.314756944441</v>
      </c>
      <c r="AD18" s="55">
        <v>363.36</v>
      </c>
      <c r="AF18">
        <f t="shared" si="6"/>
        <v>349078</v>
      </c>
      <c r="AG18">
        <f>SUMIF('Data - Contractor Labor Hours'!$B$5:$B$590,'Test Year 2014'!$AF18,'Data - Contractor Labor Hours'!E$5:E$590)</f>
        <v>15</v>
      </c>
      <c r="AH18">
        <f>SUMIF('Data - Contractor Labor Hours'!$B$5:$B$590,'Test Year 2014'!$AF18,'Data - Contractor Labor Hours'!F$5:F$590)</f>
        <v>0</v>
      </c>
      <c r="AI18">
        <f>SUMIF('Data - Contractor Labor Hours'!$B$5:$B$590,'Test Year 2014'!$AF18,'Data - Contractor Labor Hours'!G$5:G$590)</f>
        <v>0</v>
      </c>
      <c r="AJ18" s="60"/>
      <c r="AK18">
        <f t="shared" si="7"/>
        <v>15</v>
      </c>
      <c r="AL18">
        <f t="shared" si="8"/>
        <v>0</v>
      </c>
      <c r="AM18">
        <f t="shared" si="9"/>
        <v>0</v>
      </c>
      <c r="AO18" s="90">
        <f t="shared" si="10"/>
        <v>1</v>
      </c>
      <c r="AP18" s="90">
        <f t="shared" si="11"/>
        <v>0</v>
      </c>
      <c r="AQ18" s="90">
        <f t="shared" si="12"/>
        <v>0</v>
      </c>
      <c r="AS18" s="55">
        <f t="shared" si="13"/>
        <v>363.36</v>
      </c>
      <c r="AT18" s="55">
        <f t="shared" si="14"/>
        <v>0</v>
      </c>
      <c r="AU18" s="55">
        <f t="shared" si="15"/>
        <v>0</v>
      </c>
      <c r="AY18" s="85"/>
      <c r="AZ18" s="85"/>
      <c r="BA18" s="85"/>
    </row>
    <row r="19" spans="1:57" x14ac:dyDescent="0.2">
      <c r="B19" s="23" t="s">
        <v>12</v>
      </c>
      <c r="C19" s="28">
        <v>46.17</v>
      </c>
      <c r="D19" s="29">
        <v>169342</v>
      </c>
      <c r="E19" s="29">
        <f t="shared" si="16"/>
        <v>7818520.1400000006</v>
      </c>
      <c r="G19" s="18"/>
      <c r="H19" s="18" t="s">
        <v>52</v>
      </c>
      <c r="I19" s="21">
        <v>1201.7400000000007</v>
      </c>
      <c r="J19" s="43">
        <v>54906.270000000048</v>
      </c>
      <c r="K19" s="42"/>
      <c r="L19" s="46">
        <v>4506.9400000000051</v>
      </c>
      <c r="M19" s="43">
        <v>205899.09999999992</v>
      </c>
      <c r="N19" s="42"/>
      <c r="O19" s="46">
        <v>300.74999999999994</v>
      </c>
      <c r="P19" s="43">
        <v>13726.860000000015</v>
      </c>
      <c r="Q19" s="41"/>
      <c r="R19" s="47">
        <f t="shared" si="17"/>
        <v>6009.4300000000057</v>
      </c>
      <c r="S19" s="47">
        <f t="shared" si="18"/>
        <v>274532.23</v>
      </c>
      <c r="V19" s="7">
        <v>11683</v>
      </c>
      <c r="W19" s="7" t="s">
        <v>74</v>
      </c>
      <c r="X19" s="7">
        <v>228</v>
      </c>
      <c r="Y19" s="56" t="s">
        <v>100</v>
      </c>
      <c r="Z19" s="7" t="s">
        <v>75</v>
      </c>
      <c r="AA19" s="7">
        <v>5930000</v>
      </c>
      <c r="AB19" s="7">
        <v>349336</v>
      </c>
      <c r="AC19" s="54">
        <v>41561.318310185183</v>
      </c>
      <c r="AD19" s="55">
        <v>11656.96</v>
      </c>
      <c r="AE19" s="7"/>
      <c r="AF19">
        <f t="shared" si="6"/>
        <v>349336</v>
      </c>
      <c r="AG19">
        <f>SUMIF('Data - Contractor Labor Hours'!$B$5:$B$590,'Test Year 2014'!$AF19,'Data - Contractor Labor Hours'!E$5:E$590)</f>
        <v>198</v>
      </c>
      <c r="AH19">
        <f>SUMIF('Data - Contractor Labor Hours'!$B$5:$B$590,'Test Year 2014'!$AF19,'Data - Contractor Labor Hours'!F$5:F$590)</f>
        <v>32.5</v>
      </c>
      <c r="AI19">
        <f>SUMIF('Data - Contractor Labor Hours'!$B$5:$B$590,'Test Year 2014'!$AF19,'Data - Contractor Labor Hours'!G$5:G$590)</f>
        <v>111</v>
      </c>
      <c r="AJ19" s="60"/>
      <c r="AK19">
        <f t="shared" si="7"/>
        <v>198</v>
      </c>
      <c r="AL19">
        <f t="shared" si="8"/>
        <v>48.75</v>
      </c>
      <c r="AM19">
        <f t="shared" si="9"/>
        <v>222</v>
      </c>
      <c r="AO19" s="90">
        <f t="shared" si="10"/>
        <v>0.4224</v>
      </c>
      <c r="AP19" s="90">
        <f t="shared" si="11"/>
        <v>0.104</v>
      </c>
      <c r="AQ19" s="90">
        <f t="shared" si="12"/>
        <v>0.47360000000000002</v>
      </c>
      <c r="AS19" s="55">
        <f t="shared" si="13"/>
        <v>4923.8999039999999</v>
      </c>
      <c r="AT19" s="55">
        <f t="shared" si="14"/>
        <v>1212.3238399999998</v>
      </c>
      <c r="AU19" s="55">
        <f t="shared" si="15"/>
        <v>5520.7362560000001</v>
      </c>
      <c r="AV19" s="7"/>
      <c r="AW19" s="7"/>
      <c r="AX19" s="7"/>
      <c r="AY19" s="57"/>
      <c r="AZ19" s="57"/>
      <c r="BA19" s="57"/>
      <c r="BB19" s="7"/>
      <c r="BC19" s="7"/>
      <c r="BD19" s="7"/>
      <c r="BE19" s="7"/>
    </row>
    <row r="20" spans="1:57" x14ac:dyDescent="0.2">
      <c r="B20" s="23" t="s">
        <v>14</v>
      </c>
      <c r="C20" s="28">
        <v>32.28</v>
      </c>
      <c r="D20" s="29">
        <v>169342</v>
      </c>
      <c r="E20" s="29">
        <f t="shared" si="16"/>
        <v>5466359.7599999998</v>
      </c>
      <c r="G20" s="18"/>
      <c r="H20" s="18" t="s">
        <v>53</v>
      </c>
      <c r="I20" s="21">
        <v>88.29000000000002</v>
      </c>
      <c r="J20" s="43">
        <v>4444.5399999999991</v>
      </c>
      <c r="K20" s="42"/>
      <c r="L20" s="46">
        <v>1158.4400000000003</v>
      </c>
      <c r="M20" s="43">
        <v>58412.810000000005</v>
      </c>
      <c r="N20" s="42"/>
      <c r="O20" s="46">
        <v>12.33000000000003</v>
      </c>
      <c r="P20" s="43">
        <v>634.7400000000074</v>
      </c>
      <c r="Q20" s="41"/>
      <c r="R20" s="47">
        <f t="shared" si="17"/>
        <v>1259.0600000000002</v>
      </c>
      <c r="S20" s="47">
        <f t="shared" si="18"/>
        <v>63492.090000000011</v>
      </c>
      <c r="V20" s="7">
        <v>11683</v>
      </c>
      <c r="W20" s="7" t="s">
        <v>74</v>
      </c>
      <c r="X20" s="7">
        <v>228</v>
      </c>
      <c r="Y20" s="56" t="s">
        <v>100</v>
      </c>
      <c r="Z20" s="7" t="s">
        <v>75</v>
      </c>
      <c r="AA20" s="7">
        <v>5930000</v>
      </c>
      <c r="AB20" s="7">
        <v>349105</v>
      </c>
      <c r="AC20" s="54">
        <v>41562.517997685187</v>
      </c>
      <c r="AD20" s="55">
        <v>12225</v>
      </c>
      <c r="AF20">
        <f t="shared" si="6"/>
        <v>349105</v>
      </c>
      <c r="AG20">
        <f>SUMIF('Data - Contractor Labor Hours'!$B$5:$B$590,'Test Year 2014'!$AF20,'Data - Contractor Labor Hours'!E$5:E$590)</f>
        <v>323</v>
      </c>
      <c r="AH20">
        <f>SUMIF('Data - Contractor Labor Hours'!$B$5:$B$590,'Test Year 2014'!$AF20,'Data - Contractor Labor Hours'!F$5:F$590)</f>
        <v>108.5</v>
      </c>
      <c r="AI20">
        <f>SUMIF('Data - Contractor Labor Hours'!$B$5:$B$590,'Test Year 2014'!$AF20,'Data - Contractor Labor Hours'!G$5:G$590)</f>
        <v>0</v>
      </c>
      <c r="AJ20" s="60"/>
      <c r="AK20">
        <f t="shared" si="7"/>
        <v>323</v>
      </c>
      <c r="AL20">
        <f t="shared" si="8"/>
        <v>162.75</v>
      </c>
      <c r="AM20">
        <f t="shared" si="9"/>
        <v>0</v>
      </c>
      <c r="AO20" s="90">
        <f t="shared" si="10"/>
        <v>0.66495110653628409</v>
      </c>
      <c r="AP20" s="90">
        <f t="shared" si="11"/>
        <v>0.33504889346371591</v>
      </c>
      <c r="AQ20" s="90">
        <f t="shared" si="12"/>
        <v>0</v>
      </c>
      <c r="AS20" s="55">
        <f t="shared" si="13"/>
        <v>8129.0272774060732</v>
      </c>
      <c r="AT20" s="55">
        <f t="shared" si="14"/>
        <v>4095.9727225939268</v>
      </c>
      <c r="AU20" s="55">
        <f t="shared" si="15"/>
        <v>0</v>
      </c>
      <c r="AY20" s="85"/>
      <c r="AZ20" s="85"/>
      <c r="BA20" s="85"/>
    </row>
    <row r="21" spans="1:57" x14ac:dyDescent="0.2">
      <c r="B21" s="23" t="s">
        <v>13</v>
      </c>
      <c r="C21" s="28">
        <v>19.579999999999998</v>
      </c>
      <c r="D21" s="29">
        <v>169342</v>
      </c>
      <c r="E21" s="29">
        <f t="shared" si="16"/>
        <v>3315716.36</v>
      </c>
      <c r="G21" s="18"/>
      <c r="H21" s="18" t="s">
        <v>35</v>
      </c>
      <c r="I21" s="21">
        <v>3915.8500000000031</v>
      </c>
      <c r="J21" s="43">
        <v>206338.0500000001</v>
      </c>
      <c r="K21" s="42"/>
      <c r="L21" s="46">
        <v>18933.729999999974</v>
      </c>
      <c r="M21" s="43">
        <v>993731.50999999768</v>
      </c>
      <c r="N21" s="42"/>
      <c r="O21" s="46">
        <v>837.44999999999959</v>
      </c>
      <c r="P21" s="43">
        <v>44207.07999999998</v>
      </c>
      <c r="Q21" s="41"/>
      <c r="R21" s="47">
        <f t="shared" si="17"/>
        <v>23687.029999999977</v>
      </c>
      <c r="S21" s="47">
        <f t="shared" si="18"/>
        <v>1244276.6399999978</v>
      </c>
      <c r="V21" s="7">
        <v>11685</v>
      </c>
      <c r="W21" s="7" t="s">
        <v>74</v>
      </c>
      <c r="X21" s="7">
        <v>228</v>
      </c>
      <c r="Y21" s="56" t="s">
        <v>100</v>
      </c>
      <c r="Z21" s="7" t="s">
        <v>75</v>
      </c>
      <c r="AA21" s="7">
        <v>5930000</v>
      </c>
      <c r="AB21" s="7">
        <v>340929</v>
      </c>
      <c r="AC21" s="54">
        <v>41562.518912037034</v>
      </c>
      <c r="AD21" s="55">
        <v>490.01</v>
      </c>
      <c r="AF21">
        <f t="shared" si="6"/>
        <v>340929</v>
      </c>
      <c r="AG21">
        <f>SUMIF('Data - Contractor Labor Hours'!$B$5:$B$590,'Test Year 2014'!$AF21,'Data - Contractor Labor Hours'!E$5:E$590)</f>
        <v>6</v>
      </c>
      <c r="AH21">
        <f>SUMIF('Data - Contractor Labor Hours'!$B$5:$B$590,'Test Year 2014'!$AF21,'Data - Contractor Labor Hours'!F$5:F$590)</f>
        <v>9</v>
      </c>
      <c r="AI21">
        <f>SUMIF('Data - Contractor Labor Hours'!$B$5:$B$590,'Test Year 2014'!$AF21,'Data - Contractor Labor Hours'!G$5:G$590)</f>
        <v>0</v>
      </c>
      <c r="AJ21" s="60"/>
      <c r="AK21">
        <f t="shared" si="7"/>
        <v>6</v>
      </c>
      <c r="AL21">
        <f t="shared" si="8"/>
        <v>13.5</v>
      </c>
      <c r="AM21">
        <f t="shared" si="9"/>
        <v>0</v>
      </c>
      <c r="AO21" s="90">
        <f t="shared" si="10"/>
        <v>0.30769230769230771</v>
      </c>
      <c r="AP21" s="90">
        <f t="shared" si="11"/>
        <v>0.69230769230769229</v>
      </c>
      <c r="AQ21" s="90">
        <f t="shared" si="12"/>
        <v>0</v>
      </c>
      <c r="AS21" s="55">
        <f t="shared" si="13"/>
        <v>150.77230769230769</v>
      </c>
      <c r="AT21" s="55">
        <f t="shared" si="14"/>
        <v>339.23769230769227</v>
      </c>
      <c r="AU21" s="55">
        <f t="shared" si="15"/>
        <v>0</v>
      </c>
      <c r="AY21" s="85"/>
      <c r="AZ21" s="85"/>
      <c r="BA21" s="85"/>
    </row>
    <row r="22" spans="1:57" x14ac:dyDescent="0.2">
      <c r="B22" s="23" t="s">
        <v>16</v>
      </c>
      <c r="C22" s="28">
        <v>12.49</v>
      </c>
      <c r="D22" s="29">
        <v>169342</v>
      </c>
      <c r="E22" s="29">
        <f t="shared" si="16"/>
        <v>2115081.58</v>
      </c>
      <c r="G22" s="18"/>
      <c r="H22" s="18" t="s">
        <v>54</v>
      </c>
      <c r="I22" s="21">
        <v>183.38000000000017</v>
      </c>
      <c r="J22" s="43">
        <v>8272.2699999999968</v>
      </c>
      <c r="K22" s="42"/>
      <c r="L22" s="46">
        <v>1558.3300000000002</v>
      </c>
      <c r="M22" s="43">
        <v>70359.090000000026</v>
      </c>
      <c r="N22" s="42"/>
      <c r="O22" s="46">
        <v>93.110000000000014</v>
      </c>
      <c r="P22" s="43">
        <v>4136.300000000002</v>
      </c>
      <c r="Q22" s="41"/>
      <c r="R22" s="47">
        <f t="shared" si="17"/>
        <v>1834.8200000000002</v>
      </c>
      <c r="S22" s="47">
        <f t="shared" si="18"/>
        <v>82767.660000000033</v>
      </c>
      <c r="V22" s="7">
        <v>11683</v>
      </c>
      <c r="W22" s="7" t="s">
        <v>74</v>
      </c>
      <c r="X22" s="7">
        <v>228</v>
      </c>
      <c r="Y22" s="56" t="s">
        <v>100</v>
      </c>
      <c r="Z22" s="7" t="s">
        <v>75</v>
      </c>
      <c r="AA22" s="7">
        <v>5930000</v>
      </c>
      <c r="AB22" s="7">
        <v>350055</v>
      </c>
      <c r="AC22" s="54">
        <v>41565.470833333333</v>
      </c>
      <c r="AD22" s="55">
        <v>3369.22</v>
      </c>
      <c r="AF22">
        <f t="shared" si="6"/>
        <v>350055</v>
      </c>
      <c r="AG22">
        <f>SUMIF('Data - Contractor Labor Hours'!$B$5:$B$590,'Test Year 2014'!$AF22,'Data - Contractor Labor Hours'!E$5:E$590)</f>
        <v>50</v>
      </c>
      <c r="AH22">
        <f>SUMIF('Data - Contractor Labor Hours'!$B$5:$B$590,'Test Year 2014'!$AF22,'Data - Contractor Labor Hours'!F$5:F$590)</f>
        <v>36</v>
      </c>
      <c r="AI22">
        <f>SUMIF('Data - Contractor Labor Hours'!$B$5:$B$590,'Test Year 2014'!$AF22,'Data - Contractor Labor Hours'!G$5:G$590)</f>
        <v>21</v>
      </c>
      <c r="AJ22" s="60"/>
      <c r="AK22">
        <f t="shared" si="7"/>
        <v>50</v>
      </c>
      <c r="AL22">
        <f t="shared" si="8"/>
        <v>54</v>
      </c>
      <c r="AM22">
        <f t="shared" si="9"/>
        <v>42</v>
      </c>
      <c r="AO22" s="90">
        <f t="shared" si="10"/>
        <v>0.34246575342465752</v>
      </c>
      <c r="AP22" s="90">
        <f t="shared" si="11"/>
        <v>0.36986301369863012</v>
      </c>
      <c r="AQ22" s="90">
        <f t="shared" si="12"/>
        <v>0.28767123287671231</v>
      </c>
      <c r="AS22" s="55">
        <f t="shared" si="13"/>
        <v>1153.8424657534244</v>
      </c>
      <c r="AT22" s="55">
        <f t="shared" si="14"/>
        <v>1246.1498630136985</v>
      </c>
      <c r="AU22" s="55">
        <f t="shared" si="15"/>
        <v>969.22767123287656</v>
      </c>
      <c r="AY22" s="85"/>
      <c r="AZ22" s="85"/>
      <c r="BA22" s="85"/>
    </row>
    <row r="23" spans="1:57" x14ac:dyDescent="0.2">
      <c r="B23" s="23" t="s">
        <v>15</v>
      </c>
      <c r="C23" s="28">
        <v>8.69</v>
      </c>
      <c r="D23" s="29">
        <v>169342</v>
      </c>
      <c r="E23" s="29">
        <f t="shared" si="16"/>
        <v>1471581.98</v>
      </c>
      <c r="G23" s="18"/>
      <c r="H23" s="18" t="s">
        <v>55</v>
      </c>
      <c r="I23" s="21">
        <v>330.72000000000025</v>
      </c>
      <c r="J23" s="43">
        <v>14764.53000000001</v>
      </c>
      <c r="K23" s="42"/>
      <c r="L23" s="46">
        <v>3762.5199999999991</v>
      </c>
      <c r="M23" s="43">
        <v>168109.49000000005</v>
      </c>
      <c r="N23" s="42"/>
      <c r="O23" s="46">
        <v>82.78</v>
      </c>
      <c r="P23" s="43">
        <v>3691.219999999993</v>
      </c>
      <c r="Q23" s="41"/>
      <c r="R23" s="47">
        <f t="shared" si="17"/>
        <v>4176.0199999999995</v>
      </c>
      <c r="S23" s="47">
        <f t="shared" si="18"/>
        <v>186565.24000000005</v>
      </c>
      <c r="V23" s="7">
        <v>11685</v>
      </c>
      <c r="W23" s="7" t="s">
        <v>74</v>
      </c>
      <c r="X23" s="7">
        <v>228</v>
      </c>
      <c r="Y23" s="56" t="s">
        <v>100</v>
      </c>
      <c r="Z23" s="7" t="s">
        <v>75</v>
      </c>
      <c r="AA23" s="7">
        <v>5930000</v>
      </c>
      <c r="AB23" s="7">
        <v>350087</v>
      </c>
      <c r="AC23" s="54">
        <v>41565.569791666669</v>
      </c>
      <c r="AD23" s="55">
        <v>506.88</v>
      </c>
      <c r="AF23">
        <f t="shared" si="6"/>
        <v>350087</v>
      </c>
      <c r="AG23">
        <f>SUMIF('Data - Contractor Labor Hours'!$B$5:$B$590,'Test Year 2014'!$AF23,'Data - Contractor Labor Hours'!E$5:E$590)</f>
        <v>0</v>
      </c>
      <c r="AH23">
        <f>SUMIF('Data - Contractor Labor Hours'!$B$5:$B$590,'Test Year 2014'!$AF23,'Data - Contractor Labor Hours'!F$5:F$590)</f>
        <v>0</v>
      </c>
      <c r="AI23">
        <f>SUMIF('Data - Contractor Labor Hours'!$B$5:$B$590,'Test Year 2014'!$AF23,'Data - Contractor Labor Hours'!G$5:G$590)</f>
        <v>0</v>
      </c>
      <c r="AJ23" s="60"/>
      <c r="AK23">
        <f t="shared" si="7"/>
        <v>0</v>
      </c>
      <c r="AL23">
        <f t="shared" si="8"/>
        <v>0</v>
      </c>
      <c r="AM23">
        <f t="shared" si="9"/>
        <v>0</v>
      </c>
      <c r="AO23" s="90">
        <f t="shared" si="10"/>
        <v>0</v>
      </c>
      <c r="AP23" s="90">
        <f t="shared" si="11"/>
        <v>0</v>
      </c>
      <c r="AQ23" s="90">
        <f t="shared" si="12"/>
        <v>0</v>
      </c>
      <c r="AS23" s="55">
        <f t="shared" si="13"/>
        <v>0</v>
      </c>
      <c r="AT23" s="55">
        <f t="shared" si="14"/>
        <v>0</v>
      </c>
      <c r="AU23" s="55">
        <f t="shared" si="15"/>
        <v>0</v>
      </c>
      <c r="AY23" s="85"/>
      <c r="AZ23" s="85"/>
      <c r="BA23" s="85"/>
    </row>
    <row r="24" spans="1:57" x14ac:dyDescent="0.2">
      <c r="B24" s="23" t="s">
        <v>18</v>
      </c>
      <c r="C24" s="28">
        <v>8.11</v>
      </c>
      <c r="D24" s="29">
        <v>169342</v>
      </c>
      <c r="E24" s="29">
        <f t="shared" si="16"/>
        <v>1373363.6199999999</v>
      </c>
      <c r="G24" s="18"/>
      <c r="H24" s="18" t="s">
        <v>56</v>
      </c>
      <c r="I24" s="21">
        <v>11.440000000000001</v>
      </c>
      <c r="J24" s="43">
        <v>467.05999999999995</v>
      </c>
      <c r="K24" s="42"/>
      <c r="L24" s="46">
        <v>128.68</v>
      </c>
      <c r="M24" s="43">
        <v>5404.579999999999</v>
      </c>
      <c r="N24" s="42"/>
      <c r="O24" s="46">
        <v>6.3800000000000097</v>
      </c>
      <c r="P24" s="43">
        <v>116.75000000000028</v>
      </c>
      <c r="Q24" s="41"/>
      <c r="R24" s="47">
        <f t="shared" si="17"/>
        <v>146.5</v>
      </c>
      <c r="S24" s="47">
        <f t="shared" si="18"/>
        <v>5988.3899999999994</v>
      </c>
      <c r="V24" s="7">
        <v>10216</v>
      </c>
      <c r="W24" s="7" t="s">
        <v>74</v>
      </c>
      <c r="X24" s="7">
        <v>228</v>
      </c>
      <c r="Y24" s="56" t="s">
        <v>100</v>
      </c>
      <c r="Z24" s="7" t="s">
        <v>101</v>
      </c>
      <c r="AA24" s="7">
        <v>5930000</v>
      </c>
      <c r="AB24" s="7">
        <v>350095</v>
      </c>
      <c r="AC24" s="54">
        <v>41565.570636574077</v>
      </c>
      <c r="AD24" s="55">
        <v>1053.45</v>
      </c>
      <c r="AF24">
        <f t="shared" si="6"/>
        <v>350095</v>
      </c>
      <c r="AG24">
        <f>SUMIF('Data - Contractor Labor Hours'!$B$5:$B$590,'Test Year 2014'!$AF24,'Data - Contractor Labor Hours'!E$5:E$590)</f>
        <v>21</v>
      </c>
      <c r="AH24">
        <f>SUMIF('Data - Contractor Labor Hours'!$B$5:$B$590,'Test Year 2014'!$AF24,'Data - Contractor Labor Hours'!F$5:F$590)</f>
        <v>12</v>
      </c>
      <c r="AI24">
        <f>SUMIF('Data - Contractor Labor Hours'!$B$5:$B$590,'Test Year 2014'!$AF24,'Data - Contractor Labor Hours'!G$5:G$590)</f>
        <v>0</v>
      </c>
      <c r="AJ24" s="60"/>
      <c r="AK24">
        <f t="shared" si="7"/>
        <v>21</v>
      </c>
      <c r="AL24">
        <f t="shared" si="8"/>
        <v>18</v>
      </c>
      <c r="AM24">
        <f t="shared" si="9"/>
        <v>0</v>
      </c>
      <c r="AO24" s="90">
        <f t="shared" si="10"/>
        <v>0.53846153846153844</v>
      </c>
      <c r="AP24" s="90">
        <f t="shared" si="11"/>
        <v>0.46153846153846156</v>
      </c>
      <c r="AQ24" s="90">
        <f t="shared" si="12"/>
        <v>0</v>
      </c>
      <c r="AS24" s="55">
        <f t="shared" si="13"/>
        <v>567.24230769230769</v>
      </c>
      <c r="AT24" s="55">
        <f t="shared" si="14"/>
        <v>486.20769230769235</v>
      </c>
      <c r="AU24" s="55">
        <f t="shared" si="15"/>
        <v>0</v>
      </c>
      <c r="AY24" s="85"/>
      <c r="AZ24" s="85"/>
      <c r="BA24" s="85"/>
    </row>
    <row r="25" spans="1:57" s="7" customFormat="1" x14ac:dyDescent="0.2">
      <c r="A25"/>
      <c r="B25" s="23" t="s">
        <v>17</v>
      </c>
      <c r="C25" s="28">
        <v>2.42</v>
      </c>
      <c r="D25" s="29">
        <v>169342</v>
      </c>
      <c r="E25" s="29">
        <f t="shared" si="16"/>
        <v>409807.64</v>
      </c>
      <c r="G25" s="18"/>
      <c r="H25" s="18" t="s">
        <v>57</v>
      </c>
      <c r="I25" s="86">
        <v>175.61000000000007</v>
      </c>
      <c r="J25" s="87">
        <v>7935.3</v>
      </c>
      <c r="K25" s="42"/>
      <c r="L25" s="88">
        <v>638.62999999999977</v>
      </c>
      <c r="M25" s="87">
        <v>28772.330000000016</v>
      </c>
      <c r="N25" s="42"/>
      <c r="O25" s="88">
        <v>44.670000000000037</v>
      </c>
      <c r="P25" s="87">
        <v>2010.4600000000005</v>
      </c>
      <c r="Q25" s="41"/>
      <c r="R25" s="89">
        <f t="shared" si="17"/>
        <v>858.90999999999985</v>
      </c>
      <c r="S25" s="89">
        <f t="shared" si="18"/>
        <v>38718.090000000018</v>
      </c>
      <c r="V25" s="7">
        <v>11683</v>
      </c>
      <c r="W25" s="7" t="s">
        <v>74</v>
      </c>
      <c r="X25" s="7">
        <v>228</v>
      </c>
      <c r="Y25" s="56" t="s">
        <v>100</v>
      </c>
      <c r="Z25" s="7" t="s">
        <v>75</v>
      </c>
      <c r="AA25" s="7">
        <v>5930000</v>
      </c>
      <c r="AB25" s="7">
        <v>350291</v>
      </c>
      <c r="AC25" s="54">
        <v>41568.6484375</v>
      </c>
      <c r="AD25" s="55">
        <v>14646.2</v>
      </c>
      <c r="AE25"/>
      <c r="AF25">
        <f t="shared" si="6"/>
        <v>350291</v>
      </c>
      <c r="AG25">
        <f>SUMIF('Data - Contractor Labor Hours'!$B$5:$B$590,'Test Year 2014'!$AF25,'Data - Contractor Labor Hours'!E$5:E$590)</f>
        <v>435</v>
      </c>
      <c r="AH25">
        <f>SUMIF('Data - Contractor Labor Hours'!$B$5:$B$590,'Test Year 2014'!$AF25,'Data - Contractor Labor Hours'!F$5:F$590)</f>
        <v>69</v>
      </c>
      <c r="AI25">
        <f>SUMIF('Data - Contractor Labor Hours'!$B$5:$B$590,'Test Year 2014'!$AF25,'Data - Contractor Labor Hours'!G$5:G$590)</f>
        <v>26</v>
      </c>
      <c r="AJ25" s="60"/>
      <c r="AK25">
        <f t="shared" si="7"/>
        <v>435</v>
      </c>
      <c r="AL25">
        <f t="shared" si="8"/>
        <v>103.5</v>
      </c>
      <c r="AM25">
        <f t="shared" si="9"/>
        <v>52</v>
      </c>
      <c r="AN25"/>
      <c r="AO25" s="90">
        <f t="shared" si="10"/>
        <v>0.73666384419983066</v>
      </c>
      <c r="AP25" s="90">
        <f t="shared" si="11"/>
        <v>0.17527519051651144</v>
      </c>
      <c r="AQ25" s="90">
        <f t="shared" si="12"/>
        <v>8.8060965283657922E-2</v>
      </c>
      <c r="AR25"/>
      <c r="AS25" s="55">
        <f t="shared" si="13"/>
        <v>10789.32599491956</v>
      </c>
      <c r="AT25" s="55">
        <f t="shared" si="14"/>
        <v>2567.11549534293</v>
      </c>
      <c r="AU25" s="55">
        <f t="shared" si="15"/>
        <v>1289.7585097375106</v>
      </c>
      <c r="AV25"/>
      <c r="AW25"/>
      <c r="AX25"/>
      <c r="AY25" s="85"/>
      <c r="AZ25" s="85"/>
      <c r="BA25" s="85"/>
      <c r="BB25"/>
      <c r="BC25"/>
      <c r="BD25"/>
      <c r="BE25"/>
    </row>
    <row r="26" spans="1:57" x14ac:dyDescent="0.2">
      <c r="A26" s="7"/>
      <c r="B26" s="8" t="s">
        <v>19</v>
      </c>
      <c r="C26" s="13">
        <v>757.45000000000016</v>
      </c>
      <c r="D26" s="14">
        <v>169342</v>
      </c>
      <c r="E26" s="14">
        <f t="shared" si="16"/>
        <v>128268097.90000002</v>
      </c>
      <c r="G26" s="18"/>
      <c r="H26" s="18" t="s">
        <v>58</v>
      </c>
      <c r="I26" s="21">
        <v>51.73</v>
      </c>
      <c r="J26" s="43">
        <v>2718.0199999999995</v>
      </c>
      <c r="K26" s="42"/>
      <c r="L26" s="46">
        <v>194.08999999999997</v>
      </c>
      <c r="M26" s="43">
        <v>10192.749999999998</v>
      </c>
      <c r="N26" s="42"/>
      <c r="O26" s="46">
        <v>12.759999999999996</v>
      </c>
      <c r="P26" s="43">
        <v>679.42999999999984</v>
      </c>
      <c r="Q26" s="41"/>
      <c r="R26" s="47">
        <f t="shared" si="17"/>
        <v>258.58</v>
      </c>
      <c r="S26" s="47">
        <f t="shared" si="18"/>
        <v>13590.199999999997</v>
      </c>
      <c r="V26" s="7">
        <v>11683</v>
      </c>
      <c r="W26" s="7" t="s">
        <v>74</v>
      </c>
      <c r="X26" s="7">
        <v>228</v>
      </c>
      <c r="Y26" s="56" t="s">
        <v>100</v>
      </c>
      <c r="Z26" s="7" t="s">
        <v>75</v>
      </c>
      <c r="AA26" s="7">
        <v>5930000</v>
      </c>
      <c r="AB26" s="7">
        <v>349192</v>
      </c>
      <c r="AC26" s="54">
        <v>41569.426805555559</v>
      </c>
      <c r="AD26" s="55">
        <v>26.3</v>
      </c>
      <c r="AF26">
        <f t="shared" si="6"/>
        <v>349192</v>
      </c>
      <c r="AG26">
        <f>SUMIF('Data - Contractor Labor Hours'!$B$5:$B$590,'Test Year 2014'!$AF26,'Data - Contractor Labor Hours'!E$5:E$590)</f>
        <v>0</v>
      </c>
      <c r="AH26">
        <f>SUMIF('Data - Contractor Labor Hours'!$B$5:$B$590,'Test Year 2014'!$AF26,'Data - Contractor Labor Hours'!F$5:F$590)</f>
        <v>0.5</v>
      </c>
      <c r="AI26">
        <f>SUMIF('Data - Contractor Labor Hours'!$B$5:$B$590,'Test Year 2014'!$AF26,'Data - Contractor Labor Hours'!G$5:G$590)</f>
        <v>0</v>
      </c>
      <c r="AJ26" s="60"/>
      <c r="AK26">
        <f t="shared" si="7"/>
        <v>0</v>
      </c>
      <c r="AL26">
        <f t="shared" si="8"/>
        <v>0.75</v>
      </c>
      <c r="AM26">
        <f t="shared" si="9"/>
        <v>0</v>
      </c>
      <c r="AO26" s="90">
        <f t="shared" si="10"/>
        <v>0</v>
      </c>
      <c r="AP26" s="90">
        <f t="shared" si="11"/>
        <v>1</v>
      </c>
      <c r="AQ26" s="90">
        <f t="shared" si="12"/>
        <v>0</v>
      </c>
      <c r="AS26" s="55">
        <f t="shared" si="13"/>
        <v>0</v>
      </c>
      <c r="AT26" s="55">
        <f t="shared" si="14"/>
        <v>26.3</v>
      </c>
      <c r="AU26" s="55">
        <f t="shared" si="15"/>
        <v>0</v>
      </c>
      <c r="AY26" s="85"/>
      <c r="AZ26" s="85"/>
      <c r="BA26" s="85"/>
    </row>
    <row r="27" spans="1:57" x14ac:dyDescent="0.2">
      <c r="B27" s="4"/>
      <c r="C27" s="5"/>
      <c r="D27" s="5"/>
      <c r="E27" s="5"/>
      <c r="G27" s="18"/>
      <c r="H27" s="18" t="s">
        <v>59</v>
      </c>
      <c r="I27" s="21">
        <v>177.02</v>
      </c>
      <c r="J27" s="43">
        <v>7904.9100000000017</v>
      </c>
      <c r="K27" s="42"/>
      <c r="L27" s="46">
        <v>664.00999999999976</v>
      </c>
      <c r="M27" s="43">
        <v>29643.669999999995</v>
      </c>
      <c r="N27" s="42"/>
      <c r="O27" s="46">
        <v>44.44</v>
      </c>
      <c r="P27" s="43">
        <v>1976.3400000000011</v>
      </c>
      <c r="Q27" s="41"/>
      <c r="R27" s="47">
        <f t="shared" si="17"/>
        <v>885.4699999999998</v>
      </c>
      <c r="S27" s="47">
        <f t="shared" si="18"/>
        <v>39524.92</v>
      </c>
      <c r="V27" s="7">
        <v>10695</v>
      </c>
      <c r="W27" s="7" t="s">
        <v>74</v>
      </c>
      <c r="X27" s="7">
        <v>228</v>
      </c>
      <c r="Y27" s="56" t="s">
        <v>100</v>
      </c>
      <c r="Z27" s="7" t="s">
        <v>75</v>
      </c>
      <c r="AA27" s="7">
        <v>5930000</v>
      </c>
      <c r="AB27" s="7">
        <v>349617</v>
      </c>
      <c r="AC27" s="54">
        <v>41571.42423611111</v>
      </c>
      <c r="AD27" s="55">
        <v>1104.21</v>
      </c>
      <c r="AF27">
        <f t="shared" si="6"/>
        <v>349617</v>
      </c>
      <c r="AG27">
        <f>SUMIF('Data - Contractor Labor Hours'!$B$5:$B$590,'Test Year 2014'!$AF27,'Data - Contractor Labor Hours'!E$5:E$590)</f>
        <v>0</v>
      </c>
      <c r="AH27">
        <f>SUMIF('Data - Contractor Labor Hours'!$B$5:$B$590,'Test Year 2014'!$AF27,'Data - Contractor Labor Hours'!F$5:F$590)</f>
        <v>0</v>
      </c>
      <c r="AI27">
        <f>SUMIF('Data - Contractor Labor Hours'!$B$5:$B$590,'Test Year 2014'!$AF27,'Data - Contractor Labor Hours'!G$5:G$590)</f>
        <v>25.5</v>
      </c>
      <c r="AJ27" s="60"/>
      <c r="AK27">
        <f t="shared" si="7"/>
        <v>0</v>
      </c>
      <c r="AL27">
        <f t="shared" si="8"/>
        <v>0</v>
      </c>
      <c r="AM27">
        <f t="shared" si="9"/>
        <v>51</v>
      </c>
      <c r="AO27" s="90">
        <f t="shared" si="10"/>
        <v>0</v>
      </c>
      <c r="AP27" s="90">
        <f t="shared" si="11"/>
        <v>0</v>
      </c>
      <c r="AQ27" s="90">
        <f t="shared" si="12"/>
        <v>1</v>
      </c>
      <c r="AS27" s="55">
        <f t="shared" si="13"/>
        <v>0</v>
      </c>
      <c r="AT27" s="55">
        <f t="shared" si="14"/>
        <v>0</v>
      </c>
      <c r="AU27" s="55">
        <f t="shared" si="15"/>
        <v>1104.21</v>
      </c>
      <c r="AY27" s="85"/>
      <c r="AZ27" s="85"/>
      <c r="BA27" s="85"/>
    </row>
    <row r="28" spans="1:57" x14ac:dyDescent="0.2">
      <c r="B28" s="23" t="s">
        <v>20</v>
      </c>
      <c r="C28" s="5"/>
      <c r="D28" s="5"/>
      <c r="E28" s="29">
        <f>E15+E18</f>
        <v>65943468.219999999</v>
      </c>
      <c r="G28" s="18"/>
      <c r="H28" s="18" t="s">
        <v>60</v>
      </c>
      <c r="I28" s="21">
        <v>61.829999999999984</v>
      </c>
      <c r="J28" s="43">
        <v>2948.7</v>
      </c>
      <c r="K28" s="42"/>
      <c r="L28" s="46">
        <v>232.19</v>
      </c>
      <c r="M28" s="43">
        <v>11058.000000000002</v>
      </c>
      <c r="N28" s="42"/>
      <c r="O28" s="46">
        <v>15.579999999999998</v>
      </c>
      <c r="P28" s="43">
        <v>737.23</v>
      </c>
      <c r="Q28" s="41"/>
      <c r="R28" s="47">
        <f t="shared" si="17"/>
        <v>309.59999999999997</v>
      </c>
      <c r="S28" s="47">
        <f t="shared" si="18"/>
        <v>14743.93</v>
      </c>
      <c r="V28" s="7">
        <v>10695</v>
      </c>
      <c r="W28" s="7" t="s">
        <v>74</v>
      </c>
      <c r="X28" s="7">
        <v>228</v>
      </c>
      <c r="Y28" s="56" t="s">
        <v>100</v>
      </c>
      <c r="Z28" s="7" t="s">
        <v>75</v>
      </c>
      <c r="AA28" s="7">
        <v>5930000</v>
      </c>
      <c r="AB28" s="7">
        <v>350093</v>
      </c>
      <c r="AC28" s="54">
        <v>41572.31082175926</v>
      </c>
      <c r="AD28" s="55">
        <v>3616.82</v>
      </c>
      <c r="AF28">
        <f t="shared" si="6"/>
        <v>350093</v>
      </c>
      <c r="AG28">
        <f>SUMIF('Data - Contractor Labor Hours'!$B$5:$B$590,'Test Year 2014'!$AF28,'Data - Contractor Labor Hours'!E$5:E$590)</f>
        <v>21</v>
      </c>
      <c r="AH28">
        <f>SUMIF('Data - Contractor Labor Hours'!$B$5:$B$590,'Test Year 2014'!$AF28,'Data - Contractor Labor Hours'!F$5:F$590)</f>
        <v>0</v>
      </c>
      <c r="AI28">
        <f>SUMIF('Data - Contractor Labor Hours'!$B$5:$B$590,'Test Year 2014'!$AF28,'Data - Contractor Labor Hours'!G$5:G$590)</f>
        <v>0</v>
      </c>
      <c r="AJ28" s="60"/>
      <c r="AK28">
        <f t="shared" si="7"/>
        <v>21</v>
      </c>
      <c r="AL28">
        <f t="shared" si="8"/>
        <v>0</v>
      </c>
      <c r="AM28">
        <f t="shared" si="9"/>
        <v>0</v>
      </c>
      <c r="AO28" s="90">
        <f t="shared" si="10"/>
        <v>1</v>
      </c>
      <c r="AP28" s="90">
        <f t="shared" si="11"/>
        <v>0</v>
      </c>
      <c r="AQ28" s="90">
        <f t="shared" si="12"/>
        <v>0</v>
      </c>
      <c r="AS28" s="55">
        <f t="shared" si="13"/>
        <v>3616.82</v>
      </c>
      <c r="AT28" s="55">
        <f t="shared" si="14"/>
        <v>0</v>
      </c>
      <c r="AU28" s="55">
        <f t="shared" si="15"/>
        <v>0</v>
      </c>
      <c r="AY28" s="85"/>
      <c r="AZ28" s="85"/>
      <c r="BA28" s="85"/>
    </row>
    <row r="29" spans="1:57" x14ac:dyDescent="0.2">
      <c r="B29" s="4"/>
      <c r="C29" s="5"/>
      <c r="D29" s="5"/>
      <c r="E29" s="5"/>
      <c r="G29" s="18"/>
      <c r="H29" s="18" t="s">
        <v>47</v>
      </c>
      <c r="I29" s="21"/>
      <c r="J29" s="43"/>
      <c r="K29" s="42"/>
      <c r="L29" s="46"/>
      <c r="M29" s="43"/>
      <c r="N29" s="42"/>
      <c r="O29" s="46">
        <v>1741</v>
      </c>
      <c r="P29" s="43">
        <v>110687.26999999999</v>
      </c>
      <c r="Q29" s="41"/>
      <c r="R29" s="47">
        <f t="shared" si="17"/>
        <v>1741</v>
      </c>
      <c r="S29" s="47">
        <f t="shared" si="18"/>
        <v>110687.26999999999</v>
      </c>
      <c r="V29" s="7">
        <v>10695</v>
      </c>
      <c r="W29" s="7" t="s">
        <v>74</v>
      </c>
      <c r="X29" s="7">
        <v>228</v>
      </c>
      <c r="Y29" s="56" t="s">
        <v>100</v>
      </c>
      <c r="Z29" s="7" t="s">
        <v>75</v>
      </c>
      <c r="AA29" s="7">
        <v>5930000</v>
      </c>
      <c r="AB29" s="7">
        <v>340760</v>
      </c>
      <c r="AC29" s="54">
        <v>41582.356458333335</v>
      </c>
      <c r="AD29" s="55">
        <v>9427.58</v>
      </c>
      <c r="AF29">
        <f t="shared" si="6"/>
        <v>340760</v>
      </c>
      <c r="AG29">
        <f>SUMIF('Data - Contractor Labor Hours'!$B$5:$B$590,'Test Year 2014'!$AF29,'Data - Contractor Labor Hours'!E$5:E$590)</f>
        <v>45</v>
      </c>
      <c r="AH29">
        <f>SUMIF('Data - Contractor Labor Hours'!$B$5:$B$590,'Test Year 2014'!$AF29,'Data - Contractor Labor Hours'!F$5:F$590)</f>
        <v>93</v>
      </c>
      <c r="AI29">
        <f>SUMIF('Data - Contractor Labor Hours'!$B$5:$B$590,'Test Year 2014'!$AF29,'Data - Contractor Labor Hours'!G$5:G$590)</f>
        <v>0</v>
      </c>
      <c r="AJ29" s="60"/>
      <c r="AK29">
        <f t="shared" si="7"/>
        <v>45</v>
      </c>
      <c r="AL29">
        <f t="shared" si="8"/>
        <v>139.5</v>
      </c>
      <c r="AM29">
        <f t="shared" si="9"/>
        <v>0</v>
      </c>
      <c r="AO29" s="90">
        <f t="shared" si="10"/>
        <v>0.24390243902439024</v>
      </c>
      <c r="AP29" s="90">
        <f t="shared" si="11"/>
        <v>0.75609756097560976</v>
      </c>
      <c r="AQ29" s="90">
        <f t="shared" si="12"/>
        <v>0</v>
      </c>
      <c r="AS29" s="55">
        <f t="shared" si="13"/>
        <v>2299.4097560975611</v>
      </c>
      <c r="AT29" s="55">
        <f t="shared" si="14"/>
        <v>7128.1702439024393</v>
      </c>
      <c r="AU29" s="55">
        <f t="shared" si="15"/>
        <v>0</v>
      </c>
      <c r="AY29" s="85"/>
      <c r="AZ29" s="85"/>
      <c r="BA29" s="85"/>
    </row>
    <row r="30" spans="1:57" x14ac:dyDescent="0.2">
      <c r="B30" s="23" t="s">
        <v>21</v>
      </c>
      <c r="C30" s="5"/>
      <c r="D30" s="5"/>
      <c r="E30" s="30">
        <f>E28/E26</f>
        <v>0.51410654168591974</v>
      </c>
      <c r="G30" s="18"/>
      <c r="H30" s="18" t="s">
        <v>51</v>
      </c>
      <c r="I30" s="21">
        <v>12</v>
      </c>
      <c r="J30" s="43">
        <v>582.98</v>
      </c>
      <c r="K30" s="42"/>
      <c r="L30" s="46"/>
      <c r="M30" s="43"/>
      <c r="N30" s="42"/>
      <c r="O30" s="46">
        <v>4</v>
      </c>
      <c r="P30" s="43">
        <v>194.33000000000004</v>
      </c>
      <c r="Q30" s="41"/>
      <c r="R30" s="47">
        <f t="shared" si="17"/>
        <v>16</v>
      </c>
      <c r="S30" s="47">
        <f t="shared" si="18"/>
        <v>777.31000000000006</v>
      </c>
      <c r="V30" s="7">
        <v>10695</v>
      </c>
      <c r="W30" s="7" t="s">
        <v>74</v>
      </c>
      <c r="X30" s="7">
        <v>228</v>
      </c>
      <c r="Y30" s="56" t="s">
        <v>100</v>
      </c>
      <c r="Z30" s="7" t="s">
        <v>75</v>
      </c>
      <c r="AA30" s="7">
        <v>5930000</v>
      </c>
      <c r="AB30" s="7">
        <v>350921</v>
      </c>
      <c r="AC30" s="54">
        <v>41582.379490740743</v>
      </c>
      <c r="AD30" s="55">
        <v>4889.62</v>
      </c>
      <c r="AF30">
        <f t="shared" si="6"/>
        <v>350921</v>
      </c>
      <c r="AG30">
        <f>SUMIF('Data - Contractor Labor Hours'!$B$5:$B$590,'Test Year 2014'!$AF30,'Data - Contractor Labor Hours'!E$5:E$590)</f>
        <v>3</v>
      </c>
      <c r="AH30">
        <f>SUMIF('Data - Contractor Labor Hours'!$B$5:$B$590,'Test Year 2014'!$AF30,'Data - Contractor Labor Hours'!F$5:F$590)</f>
        <v>4.5</v>
      </c>
      <c r="AI30">
        <f>SUMIF('Data - Contractor Labor Hours'!$B$5:$B$590,'Test Year 2014'!$AF30,'Data - Contractor Labor Hours'!G$5:G$590)</f>
        <v>0</v>
      </c>
      <c r="AJ30" s="60"/>
      <c r="AK30">
        <f t="shared" si="7"/>
        <v>3</v>
      </c>
      <c r="AL30">
        <f t="shared" si="8"/>
        <v>6.75</v>
      </c>
      <c r="AM30">
        <f t="shared" si="9"/>
        <v>0</v>
      </c>
      <c r="AO30" s="90">
        <f t="shared" si="10"/>
        <v>0.30769230769230771</v>
      </c>
      <c r="AP30" s="90">
        <f t="shared" si="11"/>
        <v>0.69230769230769229</v>
      </c>
      <c r="AQ30" s="90">
        <f t="shared" si="12"/>
        <v>0</v>
      </c>
      <c r="AS30" s="55">
        <f t="shared" si="13"/>
        <v>1504.4984615384617</v>
      </c>
      <c r="AT30" s="55">
        <f t="shared" si="14"/>
        <v>3385.1215384615384</v>
      </c>
      <c r="AU30" s="55">
        <f t="shared" si="15"/>
        <v>0</v>
      </c>
      <c r="AY30" s="85"/>
      <c r="AZ30" s="85"/>
      <c r="BA30" s="85"/>
    </row>
    <row r="31" spans="1:57" x14ac:dyDescent="0.2">
      <c r="G31" s="18"/>
      <c r="H31" s="19" t="s">
        <v>45</v>
      </c>
      <c r="I31" s="22">
        <f>SUM(I17:I30)</f>
        <v>6623.1100000000033</v>
      </c>
      <c r="J31" s="22">
        <f>SUM(J17:J30)</f>
        <v>326373.43000000017</v>
      </c>
      <c r="K31" s="42"/>
      <c r="L31" s="22">
        <f>SUM(L17:L30)</f>
        <v>32154.559999999979</v>
      </c>
      <c r="M31" s="22">
        <f>SUM(M17:M30)</f>
        <v>1595689.4699999979</v>
      </c>
      <c r="N31" s="42"/>
      <c r="O31" s="22">
        <f>SUM(O17:O30)</f>
        <v>3267.2499999999995</v>
      </c>
      <c r="P31" s="22">
        <f>SUM(P17:P30)</f>
        <v>185392.31999999998</v>
      </c>
      <c r="Q31" s="41"/>
      <c r="R31" s="22">
        <f>SUM(R17:R30)</f>
        <v>42044.919999999976</v>
      </c>
      <c r="S31" s="22">
        <f>SUM(S17:S30)</f>
        <v>2107455.2199999974</v>
      </c>
      <c r="V31" s="7">
        <v>11683</v>
      </c>
      <c r="W31" s="7" t="s">
        <v>74</v>
      </c>
      <c r="X31" s="7">
        <v>228</v>
      </c>
      <c r="Y31" s="56" t="s">
        <v>100</v>
      </c>
      <c r="Z31" s="7" t="s">
        <v>75</v>
      </c>
      <c r="AA31" s="7">
        <v>5930000</v>
      </c>
      <c r="AB31" s="7">
        <v>351025</v>
      </c>
      <c r="AC31" s="54">
        <v>41582.381099537037</v>
      </c>
      <c r="AD31" s="55">
        <v>5562.58</v>
      </c>
      <c r="AF31">
        <f t="shared" si="6"/>
        <v>351025</v>
      </c>
      <c r="AG31">
        <f>SUMIF('Data - Contractor Labor Hours'!$B$5:$B$590,'Test Year 2014'!$AF31,'Data - Contractor Labor Hours'!E$5:E$590)</f>
        <v>115</v>
      </c>
      <c r="AH31">
        <f>SUMIF('Data - Contractor Labor Hours'!$B$5:$B$590,'Test Year 2014'!$AF31,'Data - Contractor Labor Hours'!F$5:F$590)</f>
        <v>60</v>
      </c>
      <c r="AI31">
        <f>SUMIF('Data - Contractor Labor Hours'!$B$5:$B$590,'Test Year 2014'!$AF31,'Data - Contractor Labor Hours'!G$5:G$590)</f>
        <v>0</v>
      </c>
      <c r="AJ31" s="60"/>
      <c r="AK31">
        <f t="shared" si="7"/>
        <v>115</v>
      </c>
      <c r="AL31">
        <f t="shared" si="8"/>
        <v>90</v>
      </c>
      <c r="AM31">
        <f t="shared" si="9"/>
        <v>0</v>
      </c>
      <c r="AO31" s="90">
        <f t="shared" si="10"/>
        <v>0.56097560975609762</v>
      </c>
      <c r="AP31" s="90">
        <f t="shared" si="11"/>
        <v>0.43902439024390244</v>
      </c>
      <c r="AQ31" s="90">
        <f t="shared" si="12"/>
        <v>0</v>
      </c>
      <c r="AS31" s="55">
        <f t="shared" si="13"/>
        <v>3120.4717073170737</v>
      </c>
      <c r="AT31" s="55">
        <f t="shared" si="14"/>
        <v>2442.1082926829267</v>
      </c>
      <c r="AU31" s="55">
        <f t="shared" si="15"/>
        <v>0</v>
      </c>
      <c r="AY31" s="85"/>
      <c r="AZ31" s="85"/>
      <c r="BA31" s="85"/>
    </row>
    <row r="32" spans="1:57" x14ac:dyDescent="0.2">
      <c r="G32" s="31" t="s">
        <v>32</v>
      </c>
      <c r="V32" s="7">
        <v>10216</v>
      </c>
      <c r="W32" s="7" t="s">
        <v>74</v>
      </c>
      <c r="X32" s="7">
        <v>228</v>
      </c>
      <c r="Y32" s="56" t="s">
        <v>100</v>
      </c>
      <c r="Z32" s="7" t="s">
        <v>102</v>
      </c>
      <c r="AA32" s="7">
        <v>1070001</v>
      </c>
      <c r="AB32" s="7">
        <v>351323</v>
      </c>
      <c r="AC32" s="54">
        <v>41582.386423611111</v>
      </c>
      <c r="AD32" s="55">
        <v>549.45000000000005</v>
      </c>
      <c r="AF32">
        <f t="shared" si="6"/>
        <v>351323</v>
      </c>
      <c r="AG32">
        <f>SUMIF('Data - Contractor Labor Hours'!$B$5:$B$590,'Test Year 2014'!$AF32,'Data - Contractor Labor Hours'!E$5:E$590)</f>
        <v>90</v>
      </c>
      <c r="AH32">
        <f>SUMIF('Data - Contractor Labor Hours'!$B$5:$B$590,'Test Year 2014'!$AF32,'Data - Contractor Labor Hours'!F$5:F$590)</f>
        <v>66</v>
      </c>
      <c r="AI32">
        <f>SUMIF('Data - Contractor Labor Hours'!$B$5:$B$590,'Test Year 2014'!$AF32,'Data - Contractor Labor Hours'!G$5:G$590)</f>
        <v>0</v>
      </c>
      <c r="AJ32" s="60"/>
      <c r="AK32">
        <f t="shared" si="7"/>
        <v>90</v>
      </c>
      <c r="AL32">
        <f t="shared" si="8"/>
        <v>99</v>
      </c>
      <c r="AM32">
        <f t="shared" si="9"/>
        <v>0</v>
      </c>
      <c r="AO32" s="90">
        <f t="shared" si="10"/>
        <v>0.47619047619047616</v>
      </c>
      <c r="AP32" s="90">
        <f t="shared" si="11"/>
        <v>0.52380952380952384</v>
      </c>
      <c r="AQ32" s="90">
        <f t="shared" si="12"/>
        <v>0</v>
      </c>
      <c r="AS32" s="55">
        <f t="shared" si="13"/>
        <v>261.64285714285717</v>
      </c>
      <c r="AT32" s="55">
        <f t="shared" si="14"/>
        <v>287.80714285714288</v>
      </c>
      <c r="AU32" s="55">
        <f t="shared" si="15"/>
        <v>0</v>
      </c>
      <c r="AY32" s="85"/>
      <c r="AZ32" s="85"/>
      <c r="BA32" s="85"/>
    </row>
    <row r="33" spans="7:53" x14ac:dyDescent="0.2">
      <c r="H33" s="3" t="s">
        <v>63</v>
      </c>
      <c r="I33" s="96" t="s">
        <v>26</v>
      </c>
      <c r="J33" s="97"/>
      <c r="K33" s="39"/>
      <c r="L33" s="97" t="s">
        <v>27</v>
      </c>
      <c r="M33" s="97"/>
      <c r="N33" s="39"/>
      <c r="O33" s="97" t="s">
        <v>28</v>
      </c>
      <c r="P33" s="97"/>
      <c r="Q33" s="40"/>
      <c r="R33" s="98" t="s">
        <v>46</v>
      </c>
      <c r="S33" s="99"/>
      <c r="V33" s="7">
        <v>10216</v>
      </c>
      <c r="W33" s="7" t="s">
        <v>74</v>
      </c>
      <c r="X33" s="7">
        <v>228</v>
      </c>
      <c r="Y33" s="56" t="s">
        <v>100</v>
      </c>
      <c r="Z33" s="7" t="s">
        <v>101</v>
      </c>
      <c r="AA33" s="7">
        <v>5930000</v>
      </c>
      <c r="AB33" s="7">
        <v>351323</v>
      </c>
      <c r="AC33" s="54">
        <v>41582.386423611111</v>
      </c>
      <c r="AD33" s="55">
        <v>5440.62</v>
      </c>
      <c r="AF33">
        <f t="shared" si="6"/>
        <v>351323</v>
      </c>
      <c r="AG33">
        <f>SUMIF('Data - Contractor Labor Hours'!$B$5:$B$590,'Test Year 2014'!$AF33,'Data - Contractor Labor Hours'!E$5:E$590)</f>
        <v>90</v>
      </c>
      <c r="AH33">
        <f>SUMIF('Data - Contractor Labor Hours'!$B$5:$B$590,'Test Year 2014'!$AF33,'Data - Contractor Labor Hours'!F$5:F$590)</f>
        <v>66</v>
      </c>
      <c r="AI33">
        <f>SUMIF('Data - Contractor Labor Hours'!$B$5:$B$590,'Test Year 2014'!$AF33,'Data - Contractor Labor Hours'!G$5:G$590)</f>
        <v>0</v>
      </c>
      <c r="AJ33" s="60"/>
      <c r="AK33">
        <f t="shared" si="7"/>
        <v>90</v>
      </c>
      <c r="AL33">
        <f t="shared" si="8"/>
        <v>99</v>
      </c>
      <c r="AM33">
        <f t="shared" si="9"/>
        <v>0</v>
      </c>
      <c r="AO33" s="90">
        <f t="shared" si="10"/>
        <v>0.47619047619047616</v>
      </c>
      <c r="AP33" s="90">
        <f t="shared" si="11"/>
        <v>0.52380952380952384</v>
      </c>
      <c r="AQ33" s="90">
        <f t="shared" si="12"/>
        <v>0</v>
      </c>
      <c r="AS33" s="55">
        <f t="shared" si="13"/>
        <v>2590.7714285714283</v>
      </c>
      <c r="AT33" s="55">
        <f t="shared" si="14"/>
        <v>2849.8485714285716</v>
      </c>
      <c r="AU33" s="55">
        <f t="shared" si="15"/>
        <v>0</v>
      </c>
      <c r="AY33" s="85"/>
      <c r="AZ33" s="85"/>
      <c r="BA33" s="85"/>
    </row>
    <row r="34" spans="7:53" x14ac:dyDescent="0.2">
      <c r="G34" s="3"/>
      <c r="H34" s="3" t="s">
        <v>29</v>
      </c>
      <c r="I34" s="3" t="s">
        <v>30</v>
      </c>
      <c r="J34" s="37" t="s">
        <v>31</v>
      </c>
      <c r="K34" s="39"/>
      <c r="L34" s="38" t="s">
        <v>30</v>
      </c>
      <c r="M34" s="37" t="s">
        <v>31</v>
      </c>
      <c r="N34" s="39"/>
      <c r="O34" s="38" t="s">
        <v>30</v>
      </c>
      <c r="P34" s="37" t="s">
        <v>31</v>
      </c>
      <c r="Q34" s="40"/>
      <c r="R34" s="38" t="s">
        <v>30</v>
      </c>
      <c r="S34" s="3" t="s">
        <v>31</v>
      </c>
      <c r="V34" s="7">
        <v>10216</v>
      </c>
      <c r="W34" s="7" t="s">
        <v>74</v>
      </c>
      <c r="X34" s="7">
        <v>228</v>
      </c>
      <c r="Y34" s="56" t="s">
        <v>100</v>
      </c>
      <c r="Z34" s="7" t="s">
        <v>101</v>
      </c>
      <c r="AA34" s="7">
        <v>5930000</v>
      </c>
      <c r="AB34" s="7">
        <v>351157</v>
      </c>
      <c r="AC34" s="54">
        <v>41582.388622685183</v>
      </c>
      <c r="AD34" s="55">
        <v>1068.83</v>
      </c>
      <c r="AF34">
        <f t="shared" si="6"/>
        <v>351157</v>
      </c>
      <c r="AG34">
        <f>SUMIF('Data - Contractor Labor Hours'!$B$5:$B$590,'Test Year 2014'!$AF34,'Data - Contractor Labor Hours'!E$5:E$590)</f>
        <v>30</v>
      </c>
      <c r="AH34">
        <f>SUMIF('Data - Contractor Labor Hours'!$B$5:$B$590,'Test Year 2014'!$AF34,'Data - Contractor Labor Hours'!F$5:F$590)</f>
        <v>3</v>
      </c>
      <c r="AI34">
        <f>SUMIF('Data - Contractor Labor Hours'!$B$5:$B$590,'Test Year 2014'!$AF34,'Data - Contractor Labor Hours'!G$5:G$590)</f>
        <v>0</v>
      </c>
      <c r="AJ34" s="60"/>
      <c r="AK34">
        <f t="shared" si="7"/>
        <v>30</v>
      </c>
      <c r="AL34">
        <f t="shared" si="8"/>
        <v>4.5</v>
      </c>
      <c r="AM34">
        <f t="shared" si="9"/>
        <v>0</v>
      </c>
      <c r="AO34" s="90">
        <f t="shared" si="10"/>
        <v>0.86956521739130432</v>
      </c>
      <c r="AP34" s="90">
        <f t="shared" si="11"/>
        <v>0.13043478260869565</v>
      </c>
      <c r="AQ34" s="90">
        <f t="shared" si="12"/>
        <v>0</v>
      </c>
      <c r="AS34" s="55">
        <f t="shared" si="13"/>
        <v>929.41739130434769</v>
      </c>
      <c r="AT34" s="55">
        <f t="shared" si="14"/>
        <v>139.41260869565215</v>
      </c>
      <c r="AU34" s="55">
        <f t="shared" si="15"/>
        <v>0</v>
      </c>
      <c r="AY34" s="85"/>
      <c r="AZ34" s="85"/>
      <c r="BA34" s="85"/>
    </row>
    <row r="35" spans="7:53" x14ac:dyDescent="0.2">
      <c r="G35" s="3"/>
      <c r="H35" s="18" t="s">
        <v>33</v>
      </c>
      <c r="I35" s="21">
        <v>0</v>
      </c>
      <c r="J35" s="21">
        <v>0</v>
      </c>
      <c r="K35" s="42"/>
      <c r="L35" s="21">
        <v>24</v>
      </c>
      <c r="M35" s="21">
        <v>1104.5</v>
      </c>
      <c r="N35" s="42"/>
      <c r="O35" s="21">
        <v>0</v>
      </c>
      <c r="P35" s="21">
        <v>0</v>
      </c>
      <c r="Q35" s="41"/>
      <c r="R35" s="21">
        <v>24</v>
      </c>
      <c r="S35" s="21">
        <v>1104.5</v>
      </c>
      <c r="V35" s="7">
        <v>11683</v>
      </c>
      <c r="W35" s="7" t="s">
        <v>74</v>
      </c>
      <c r="X35" s="7">
        <v>228</v>
      </c>
      <c r="Y35" s="56" t="s">
        <v>100</v>
      </c>
      <c r="Z35" s="7" t="s">
        <v>75</v>
      </c>
      <c r="AA35" s="7">
        <v>5930000</v>
      </c>
      <c r="AB35" s="7">
        <v>351114</v>
      </c>
      <c r="AC35" s="54">
        <v>41582.389363425929</v>
      </c>
      <c r="AD35" s="55">
        <v>9345.73</v>
      </c>
      <c r="AF35">
        <f t="shared" si="6"/>
        <v>351114</v>
      </c>
      <c r="AG35">
        <f>SUMIF('Data - Contractor Labor Hours'!$B$5:$B$590,'Test Year 2014'!$AF35,'Data - Contractor Labor Hours'!E$5:E$590)</f>
        <v>125</v>
      </c>
      <c r="AH35">
        <f>SUMIF('Data - Contractor Labor Hours'!$B$5:$B$590,'Test Year 2014'!$AF35,'Data - Contractor Labor Hours'!F$5:F$590)</f>
        <v>24</v>
      </c>
      <c r="AI35">
        <f>SUMIF('Data - Contractor Labor Hours'!$B$5:$B$590,'Test Year 2014'!$AF35,'Data - Contractor Labor Hours'!G$5:G$590)</f>
        <v>50</v>
      </c>
      <c r="AJ35" s="60"/>
      <c r="AK35">
        <f t="shared" si="7"/>
        <v>125</v>
      </c>
      <c r="AL35">
        <f t="shared" si="8"/>
        <v>36</v>
      </c>
      <c r="AM35">
        <f t="shared" si="9"/>
        <v>100</v>
      </c>
      <c r="AO35" s="90">
        <f t="shared" si="10"/>
        <v>0.47892720306513409</v>
      </c>
      <c r="AP35" s="90">
        <f t="shared" si="11"/>
        <v>0.13793103448275862</v>
      </c>
      <c r="AQ35" s="90">
        <f t="shared" si="12"/>
        <v>0.38314176245210729</v>
      </c>
      <c r="AS35" s="55">
        <f t="shared" si="13"/>
        <v>4475.9243295019151</v>
      </c>
      <c r="AT35" s="55">
        <f t="shared" si="14"/>
        <v>1289.0662068965516</v>
      </c>
      <c r="AU35" s="55">
        <f t="shared" si="15"/>
        <v>3580.7394636015324</v>
      </c>
      <c r="AY35" s="85"/>
      <c r="AZ35" s="85"/>
      <c r="BA35" s="85"/>
    </row>
    <row r="36" spans="7:53" x14ac:dyDescent="0.2">
      <c r="G36" s="18" t="s">
        <v>32</v>
      </c>
      <c r="H36" s="18" t="s">
        <v>34</v>
      </c>
      <c r="I36" s="21">
        <v>520.5</v>
      </c>
      <c r="J36" s="21">
        <v>18871.689999999999</v>
      </c>
      <c r="K36" s="42"/>
      <c r="L36" s="21">
        <v>452.4</v>
      </c>
      <c r="M36" s="21">
        <v>16581.350000000006</v>
      </c>
      <c r="N36" s="42"/>
      <c r="O36" s="21">
        <v>97</v>
      </c>
      <c r="P36" s="21">
        <v>3487.13</v>
      </c>
      <c r="Q36" s="41"/>
      <c r="R36" s="21">
        <v>1069.9000000000001</v>
      </c>
      <c r="S36" s="21">
        <v>38940.170000000006</v>
      </c>
      <c r="V36" s="7">
        <v>11685</v>
      </c>
      <c r="W36" s="7" t="s">
        <v>74</v>
      </c>
      <c r="X36" s="7">
        <v>228</v>
      </c>
      <c r="Y36" s="56" t="s">
        <v>100</v>
      </c>
      <c r="Z36" s="7" t="s">
        <v>75</v>
      </c>
      <c r="AA36" s="7">
        <v>5930000</v>
      </c>
      <c r="AB36" s="7">
        <v>351483</v>
      </c>
      <c r="AC36" s="54">
        <v>41582.394502314812</v>
      </c>
      <c r="AD36" s="55">
        <v>572.57000000000005</v>
      </c>
      <c r="AF36">
        <f t="shared" si="6"/>
        <v>351483</v>
      </c>
      <c r="AG36">
        <f>SUMIF('Data - Contractor Labor Hours'!$B$5:$B$590,'Test Year 2014'!$AF36,'Data - Contractor Labor Hours'!E$5:E$590)</f>
        <v>24</v>
      </c>
      <c r="AH36">
        <f>SUMIF('Data - Contractor Labor Hours'!$B$5:$B$590,'Test Year 2014'!$AF36,'Data - Contractor Labor Hours'!F$5:F$590)</f>
        <v>0</v>
      </c>
      <c r="AI36">
        <f>SUMIF('Data - Contractor Labor Hours'!$B$5:$B$590,'Test Year 2014'!$AF36,'Data - Contractor Labor Hours'!G$5:G$590)</f>
        <v>0</v>
      </c>
      <c r="AJ36" s="60"/>
      <c r="AK36">
        <f t="shared" si="7"/>
        <v>24</v>
      </c>
      <c r="AL36">
        <f t="shared" si="8"/>
        <v>0</v>
      </c>
      <c r="AM36">
        <f t="shared" si="9"/>
        <v>0</v>
      </c>
      <c r="AO36" s="90">
        <f t="shared" si="10"/>
        <v>1</v>
      </c>
      <c r="AP36" s="90">
        <f t="shared" si="11"/>
        <v>0</v>
      </c>
      <c r="AQ36" s="90">
        <f t="shared" si="12"/>
        <v>0</v>
      </c>
      <c r="AS36" s="55">
        <f t="shared" si="13"/>
        <v>572.57000000000005</v>
      </c>
      <c r="AT36" s="55">
        <f t="shared" si="14"/>
        <v>0</v>
      </c>
      <c r="AU36" s="55">
        <f t="shared" si="15"/>
        <v>0</v>
      </c>
      <c r="AY36" s="85"/>
      <c r="AZ36" s="85"/>
      <c r="BA36" s="85"/>
    </row>
    <row r="37" spans="7:53" x14ac:dyDescent="0.2">
      <c r="G37" s="18"/>
      <c r="H37" s="18" t="s">
        <v>51</v>
      </c>
      <c r="I37" s="21">
        <v>147.33999999999997</v>
      </c>
      <c r="J37" s="43">
        <v>6805.8999999999987</v>
      </c>
      <c r="K37" s="42"/>
      <c r="L37" s="46">
        <v>549.65999999999985</v>
      </c>
      <c r="M37" s="43">
        <v>25428.010000000006</v>
      </c>
      <c r="N37" s="42"/>
      <c r="O37" s="46">
        <v>36.810000000000016</v>
      </c>
      <c r="P37" s="43">
        <v>1695.2500000000011</v>
      </c>
      <c r="Q37" s="41"/>
      <c r="R37" s="47">
        <v>733.81</v>
      </c>
      <c r="S37" s="47">
        <v>33929.160000000003</v>
      </c>
      <c r="V37" s="7">
        <v>11683</v>
      </c>
      <c r="W37" s="7" t="s">
        <v>74</v>
      </c>
      <c r="X37" s="7">
        <v>228</v>
      </c>
      <c r="Y37" s="56" t="s">
        <v>100</v>
      </c>
      <c r="Z37" s="7" t="s">
        <v>75</v>
      </c>
      <c r="AA37" s="7">
        <v>5930000</v>
      </c>
      <c r="AB37" s="7">
        <v>351052</v>
      </c>
      <c r="AC37" s="54">
        <v>41582.396168981482</v>
      </c>
      <c r="AD37" s="55">
        <v>379.15</v>
      </c>
      <c r="AF37">
        <f t="shared" si="6"/>
        <v>351052</v>
      </c>
      <c r="AG37">
        <f>SUMIF('Data - Contractor Labor Hours'!$B$5:$B$590,'Test Year 2014'!$AF37,'Data - Contractor Labor Hours'!E$5:E$590)</f>
        <v>0</v>
      </c>
      <c r="AH37">
        <f>SUMIF('Data - Contractor Labor Hours'!$B$5:$B$590,'Test Year 2014'!$AF37,'Data - Contractor Labor Hours'!F$5:F$590)</f>
        <v>12</v>
      </c>
      <c r="AI37">
        <f>SUMIF('Data - Contractor Labor Hours'!$B$5:$B$590,'Test Year 2014'!$AF37,'Data - Contractor Labor Hours'!G$5:G$590)</f>
        <v>0</v>
      </c>
      <c r="AJ37" s="60"/>
      <c r="AK37">
        <f t="shared" si="7"/>
        <v>0</v>
      </c>
      <c r="AL37">
        <f t="shared" si="8"/>
        <v>18</v>
      </c>
      <c r="AM37">
        <f t="shared" si="9"/>
        <v>0</v>
      </c>
      <c r="AO37" s="90">
        <f t="shared" si="10"/>
        <v>0</v>
      </c>
      <c r="AP37" s="90">
        <f t="shared" si="11"/>
        <v>1</v>
      </c>
      <c r="AQ37" s="90">
        <f t="shared" si="12"/>
        <v>0</v>
      </c>
      <c r="AS37" s="55">
        <f t="shared" si="13"/>
        <v>0</v>
      </c>
      <c r="AT37" s="55">
        <f t="shared" si="14"/>
        <v>379.15</v>
      </c>
      <c r="AU37" s="55">
        <f t="shared" si="15"/>
        <v>0</v>
      </c>
      <c r="AY37" s="85"/>
      <c r="AZ37" s="85"/>
      <c r="BA37" s="85"/>
    </row>
    <row r="38" spans="7:53" x14ac:dyDescent="0.2">
      <c r="G38" s="18"/>
      <c r="H38" s="18" t="s">
        <v>52</v>
      </c>
      <c r="I38" s="21">
        <v>1201.7400000000007</v>
      </c>
      <c r="J38" s="43">
        <v>54906.270000000048</v>
      </c>
      <c r="K38" s="42"/>
      <c r="L38" s="46">
        <v>4506.9400000000051</v>
      </c>
      <c r="M38" s="43">
        <v>205899.09999999992</v>
      </c>
      <c r="N38" s="42"/>
      <c r="O38" s="46">
        <v>300.74999999999994</v>
      </c>
      <c r="P38" s="43">
        <v>13726.860000000015</v>
      </c>
      <c r="Q38" s="41"/>
      <c r="R38" s="47">
        <v>6009.4300000000057</v>
      </c>
      <c r="S38" s="47">
        <v>274532.23</v>
      </c>
      <c r="V38" s="7">
        <v>11685</v>
      </c>
      <c r="W38" s="7" t="s">
        <v>74</v>
      </c>
      <c r="X38" s="7">
        <v>228</v>
      </c>
      <c r="Y38" s="56" t="s">
        <v>100</v>
      </c>
      <c r="Z38" s="7" t="s">
        <v>75</v>
      </c>
      <c r="AA38" s="7">
        <v>5930000</v>
      </c>
      <c r="AB38" s="7">
        <v>351129</v>
      </c>
      <c r="AC38" s="54">
        <v>41582.396898148145</v>
      </c>
      <c r="AD38" s="55">
        <v>422.47</v>
      </c>
      <c r="AF38">
        <f t="shared" si="6"/>
        <v>351129</v>
      </c>
      <c r="AG38">
        <f>SUMIF('Data - Contractor Labor Hours'!$B$5:$B$590,'Test Year 2014'!$AF38,'Data - Contractor Labor Hours'!E$5:E$590)</f>
        <v>0</v>
      </c>
      <c r="AH38">
        <f>SUMIF('Data - Contractor Labor Hours'!$B$5:$B$590,'Test Year 2014'!$AF38,'Data - Contractor Labor Hours'!F$5:F$590)</f>
        <v>0</v>
      </c>
      <c r="AI38">
        <f>SUMIF('Data - Contractor Labor Hours'!$B$5:$B$590,'Test Year 2014'!$AF38,'Data - Contractor Labor Hours'!G$5:G$590)</f>
        <v>0</v>
      </c>
      <c r="AJ38" s="60"/>
      <c r="AK38">
        <f t="shared" si="7"/>
        <v>0</v>
      </c>
      <c r="AL38">
        <f t="shared" si="8"/>
        <v>0</v>
      </c>
      <c r="AM38">
        <f t="shared" si="9"/>
        <v>0</v>
      </c>
      <c r="AO38" s="90">
        <f t="shared" si="10"/>
        <v>0</v>
      </c>
      <c r="AP38" s="90">
        <f t="shared" si="11"/>
        <v>0</v>
      </c>
      <c r="AQ38" s="90">
        <f t="shared" si="12"/>
        <v>0</v>
      </c>
      <c r="AS38" s="55">
        <f t="shared" si="13"/>
        <v>0</v>
      </c>
      <c r="AT38" s="55">
        <f t="shared" si="14"/>
        <v>0</v>
      </c>
      <c r="AU38" s="55">
        <f t="shared" si="15"/>
        <v>0</v>
      </c>
      <c r="AY38" s="85"/>
      <c r="AZ38" s="85"/>
      <c r="BA38" s="85"/>
    </row>
    <row r="39" spans="7:53" x14ac:dyDescent="0.2">
      <c r="G39" s="18"/>
      <c r="H39" s="18" t="s">
        <v>53</v>
      </c>
      <c r="I39" s="21">
        <v>88.29000000000002</v>
      </c>
      <c r="J39" s="43">
        <v>4444.5399999999991</v>
      </c>
      <c r="K39" s="42"/>
      <c r="L39" s="46">
        <v>1158.4400000000003</v>
      </c>
      <c r="M39" s="43">
        <v>58412.810000000005</v>
      </c>
      <c r="N39" s="42"/>
      <c r="O39" s="46">
        <v>12.33000000000003</v>
      </c>
      <c r="P39" s="43">
        <v>634.7400000000074</v>
      </c>
      <c r="Q39" s="41"/>
      <c r="R39" s="47">
        <v>1259.0600000000002</v>
      </c>
      <c r="S39" s="47">
        <v>63492.090000000011</v>
      </c>
      <c r="V39" s="7">
        <v>11685</v>
      </c>
      <c r="W39" s="7" t="s">
        <v>74</v>
      </c>
      <c r="X39" s="7">
        <v>228</v>
      </c>
      <c r="Y39" s="56" t="s">
        <v>100</v>
      </c>
      <c r="Z39" s="7" t="s">
        <v>75</v>
      </c>
      <c r="AA39" s="7">
        <v>5930000</v>
      </c>
      <c r="AB39" s="7">
        <v>351777</v>
      </c>
      <c r="AC39" s="54">
        <v>41583.604803240742</v>
      </c>
      <c r="AD39" s="55">
        <v>1906.22</v>
      </c>
      <c r="AF39">
        <f t="shared" si="6"/>
        <v>351777</v>
      </c>
      <c r="AG39">
        <f>SUMIF('Data - Contractor Labor Hours'!$B$5:$B$590,'Test Year 2014'!$AF39,'Data - Contractor Labor Hours'!E$5:E$590)</f>
        <v>72</v>
      </c>
      <c r="AH39">
        <f>SUMIF('Data - Contractor Labor Hours'!$B$5:$B$590,'Test Year 2014'!$AF39,'Data - Contractor Labor Hours'!F$5:F$590)</f>
        <v>0</v>
      </c>
      <c r="AI39">
        <f>SUMIF('Data - Contractor Labor Hours'!$B$5:$B$590,'Test Year 2014'!$AF39,'Data - Contractor Labor Hours'!G$5:G$590)</f>
        <v>0</v>
      </c>
      <c r="AJ39" s="60"/>
      <c r="AK39">
        <f t="shared" si="7"/>
        <v>72</v>
      </c>
      <c r="AL39">
        <f t="shared" si="8"/>
        <v>0</v>
      </c>
      <c r="AM39">
        <f t="shared" si="9"/>
        <v>0</v>
      </c>
      <c r="AO39" s="90">
        <f t="shared" si="10"/>
        <v>1</v>
      </c>
      <c r="AP39" s="90">
        <f t="shared" si="11"/>
        <v>0</v>
      </c>
      <c r="AQ39" s="90">
        <f t="shared" si="12"/>
        <v>0</v>
      </c>
      <c r="AS39" s="55">
        <f t="shared" si="13"/>
        <v>1906.22</v>
      </c>
      <c r="AT39" s="55">
        <f t="shared" si="14"/>
        <v>0</v>
      </c>
      <c r="AU39" s="55">
        <f t="shared" si="15"/>
        <v>0</v>
      </c>
      <c r="AY39" s="85"/>
      <c r="AZ39" s="85"/>
      <c r="BA39" s="85"/>
    </row>
    <row r="40" spans="7:53" x14ac:dyDescent="0.2">
      <c r="G40" s="18"/>
      <c r="H40" s="18" t="s">
        <v>35</v>
      </c>
      <c r="I40" s="21">
        <v>4928.2000000000025</v>
      </c>
      <c r="J40" s="21">
        <v>260081.88000000012</v>
      </c>
      <c r="K40" s="42"/>
      <c r="L40" s="21">
        <v>23454.309999999969</v>
      </c>
      <c r="M40" s="21">
        <v>1229554.8899999976</v>
      </c>
      <c r="N40" s="42"/>
      <c r="O40" s="21">
        <v>1068.9199999999998</v>
      </c>
      <c r="P40" s="21">
        <v>56354.659999999974</v>
      </c>
      <c r="Q40" s="41"/>
      <c r="R40" s="21">
        <v>29451.429999999971</v>
      </c>
      <c r="S40" s="21">
        <v>1545991.4299999978</v>
      </c>
      <c r="V40" s="7">
        <v>11683</v>
      </c>
      <c r="W40" s="7" t="s">
        <v>74</v>
      </c>
      <c r="X40" s="7">
        <v>228</v>
      </c>
      <c r="Y40" s="56" t="s">
        <v>100</v>
      </c>
      <c r="Z40" s="7" t="s">
        <v>75</v>
      </c>
      <c r="AA40" s="7">
        <v>5930000</v>
      </c>
      <c r="AB40" s="7">
        <v>351779</v>
      </c>
      <c r="AC40" s="54">
        <v>41583.605231481481</v>
      </c>
      <c r="AD40" s="55">
        <v>7495.34</v>
      </c>
      <c r="AF40">
        <f t="shared" si="6"/>
        <v>351779</v>
      </c>
      <c r="AG40">
        <f>SUMIF('Data - Contractor Labor Hours'!$B$5:$B$590,'Test Year 2014'!$AF40,'Data - Contractor Labor Hours'!E$5:E$590)</f>
        <v>166</v>
      </c>
      <c r="AH40">
        <f>SUMIF('Data - Contractor Labor Hours'!$B$5:$B$590,'Test Year 2014'!$AF40,'Data - Contractor Labor Hours'!F$5:F$590)</f>
        <v>28</v>
      </c>
      <c r="AI40">
        <f>SUMIF('Data - Contractor Labor Hours'!$B$5:$B$590,'Test Year 2014'!$AF40,'Data - Contractor Labor Hours'!G$5:G$590)</f>
        <v>38</v>
      </c>
      <c r="AJ40" s="60"/>
      <c r="AK40">
        <f t="shared" si="7"/>
        <v>166</v>
      </c>
      <c r="AL40">
        <f t="shared" si="8"/>
        <v>42</v>
      </c>
      <c r="AM40">
        <f t="shared" si="9"/>
        <v>76</v>
      </c>
      <c r="AO40" s="90">
        <f t="shared" si="10"/>
        <v>0.58450704225352113</v>
      </c>
      <c r="AP40" s="90">
        <f t="shared" si="11"/>
        <v>0.14788732394366197</v>
      </c>
      <c r="AQ40" s="90">
        <f t="shared" si="12"/>
        <v>0.26760563380281688</v>
      </c>
      <c r="AS40" s="55">
        <f t="shared" si="13"/>
        <v>4381.0790140845074</v>
      </c>
      <c r="AT40" s="55">
        <f t="shared" si="14"/>
        <v>1108.4657746478874</v>
      </c>
      <c r="AU40" s="55">
        <f t="shared" si="15"/>
        <v>2005.7952112676055</v>
      </c>
      <c r="AY40" s="85"/>
      <c r="AZ40" s="85"/>
      <c r="BA40" s="85"/>
    </row>
    <row r="41" spans="7:53" x14ac:dyDescent="0.2">
      <c r="G41" s="18"/>
      <c r="H41" s="18" t="s">
        <v>54</v>
      </c>
      <c r="I41" s="21">
        <v>183.38000000000017</v>
      </c>
      <c r="J41" s="43">
        <v>8272.2699999999968</v>
      </c>
      <c r="K41" s="42"/>
      <c r="L41" s="46">
        <v>1558.3300000000002</v>
      </c>
      <c r="M41" s="43">
        <v>70359.090000000026</v>
      </c>
      <c r="N41" s="42"/>
      <c r="O41" s="46">
        <v>93.110000000000014</v>
      </c>
      <c r="P41" s="43">
        <v>4136.300000000002</v>
      </c>
      <c r="Q41" s="41"/>
      <c r="R41" s="47">
        <v>1834.8200000000002</v>
      </c>
      <c r="S41" s="47">
        <v>82767.660000000033</v>
      </c>
      <c r="V41" s="7">
        <v>10695</v>
      </c>
      <c r="W41" s="7" t="s">
        <v>74</v>
      </c>
      <c r="X41" s="7">
        <v>228</v>
      </c>
      <c r="Y41" s="56" t="s">
        <v>100</v>
      </c>
      <c r="Z41" s="7" t="s">
        <v>75</v>
      </c>
      <c r="AA41" s="7">
        <v>5930000</v>
      </c>
      <c r="AB41" s="7">
        <v>351781</v>
      </c>
      <c r="AC41" s="54">
        <v>41583.605706018519</v>
      </c>
      <c r="AD41" s="55">
        <v>2047.52</v>
      </c>
      <c r="AF41">
        <f t="shared" si="6"/>
        <v>351781</v>
      </c>
      <c r="AG41">
        <f>SUMIF('Data - Contractor Labor Hours'!$B$5:$B$590,'Test Year 2014'!$AF41,'Data - Contractor Labor Hours'!E$5:E$590)</f>
        <v>0</v>
      </c>
      <c r="AH41">
        <f>SUMIF('Data - Contractor Labor Hours'!$B$5:$B$590,'Test Year 2014'!$AF41,'Data - Contractor Labor Hours'!F$5:F$590)</f>
        <v>0</v>
      </c>
      <c r="AI41">
        <f>SUMIF('Data - Contractor Labor Hours'!$B$5:$B$590,'Test Year 2014'!$AF41,'Data - Contractor Labor Hours'!G$5:G$590)</f>
        <v>0</v>
      </c>
      <c r="AJ41" s="60"/>
      <c r="AK41">
        <f t="shared" si="7"/>
        <v>0</v>
      </c>
      <c r="AL41">
        <f t="shared" si="8"/>
        <v>0</v>
      </c>
      <c r="AM41">
        <f t="shared" si="9"/>
        <v>0</v>
      </c>
      <c r="AO41" s="90">
        <f t="shared" si="10"/>
        <v>0</v>
      </c>
      <c r="AP41" s="90">
        <f t="shared" si="11"/>
        <v>0</v>
      </c>
      <c r="AQ41" s="90">
        <f t="shared" si="12"/>
        <v>0</v>
      </c>
      <c r="AS41" s="55">
        <f t="shared" si="13"/>
        <v>0</v>
      </c>
      <c r="AT41" s="55">
        <f t="shared" si="14"/>
        <v>0</v>
      </c>
      <c r="AU41" s="55">
        <f t="shared" si="15"/>
        <v>0</v>
      </c>
      <c r="AY41" s="85"/>
      <c r="AZ41" s="85"/>
      <c r="BA41" s="85"/>
    </row>
    <row r="42" spans="7:53" x14ac:dyDescent="0.2">
      <c r="G42" s="18"/>
      <c r="H42" s="18" t="s">
        <v>55</v>
      </c>
      <c r="I42" s="21">
        <v>330.72000000000025</v>
      </c>
      <c r="J42" s="43">
        <v>14764.53000000001</v>
      </c>
      <c r="K42" s="42"/>
      <c r="L42" s="46">
        <v>3762.5199999999991</v>
      </c>
      <c r="M42" s="43">
        <v>168109.49000000005</v>
      </c>
      <c r="N42" s="42"/>
      <c r="O42" s="46">
        <v>82.78</v>
      </c>
      <c r="P42" s="43">
        <v>3691.219999999993</v>
      </c>
      <c r="Q42" s="41"/>
      <c r="R42" s="47">
        <v>4176.0199999999995</v>
      </c>
      <c r="S42" s="47">
        <v>186565.24000000005</v>
      </c>
      <c r="V42" s="7">
        <v>10695</v>
      </c>
      <c r="W42" s="7" t="s">
        <v>74</v>
      </c>
      <c r="X42" s="7">
        <v>228</v>
      </c>
      <c r="Y42" s="56" t="s">
        <v>141</v>
      </c>
      <c r="Z42" s="7" t="s">
        <v>103</v>
      </c>
      <c r="AA42" s="7">
        <v>1070001</v>
      </c>
      <c r="AB42" s="7">
        <v>351781</v>
      </c>
      <c r="AC42" s="54">
        <v>41583.605706018519</v>
      </c>
      <c r="AD42" s="55">
        <v>3197.59</v>
      </c>
      <c r="AF42">
        <f t="shared" si="6"/>
        <v>351781</v>
      </c>
      <c r="AG42">
        <f>SUMIF('Data - Contractor Labor Hours'!$B$5:$B$590,'Test Year 2014'!$AF42,'Data - Contractor Labor Hours'!E$5:E$590)</f>
        <v>0</v>
      </c>
      <c r="AH42">
        <f>SUMIF('Data - Contractor Labor Hours'!$B$5:$B$590,'Test Year 2014'!$AF42,'Data - Contractor Labor Hours'!F$5:F$590)</f>
        <v>0</v>
      </c>
      <c r="AI42">
        <f>SUMIF('Data - Contractor Labor Hours'!$B$5:$B$590,'Test Year 2014'!$AF42,'Data - Contractor Labor Hours'!G$5:G$590)</f>
        <v>0</v>
      </c>
      <c r="AJ42" s="60"/>
      <c r="AK42">
        <f t="shared" si="7"/>
        <v>0</v>
      </c>
      <c r="AL42">
        <f t="shared" si="8"/>
        <v>0</v>
      </c>
      <c r="AM42">
        <f t="shared" si="9"/>
        <v>0</v>
      </c>
      <c r="AO42" s="90">
        <f t="shared" si="10"/>
        <v>0</v>
      </c>
      <c r="AP42" s="90">
        <f t="shared" si="11"/>
        <v>0</v>
      </c>
      <c r="AQ42" s="90">
        <f t="shared" si="12"/>
        <v>0</v>
      </c>
      <c r="AS42" s="55">
        <f t="shared" si="13"/>
        <v>0</v>
      </c>
      <c r="AT42" s="55">
        <f t="shared" si="14"/>
        <v>0</v>
      </c>
      <c r="AU42" s="55">
        <f t="shared" si="15"/>
        <v>0</v>
      </c>
      <c r="AY42" s="85"/>
      <c r="AZ42" s="85"/>
      <c r="BA42" s="85"/>
    </row>
    <row r="43" spans="7:53" x14ac:dyDescent="0.2">
      <c r="G43" s="18"/>
      <c r="H43" s="18" t="s">
        <v>56</v>
      </c>
      <c r="I43" s="21">
        <v>11.440000000000001</v>
      </c>
      <c r="J43" s="43">
        <v>467.05999999999995</v>
      </c>
      <c r="K43" s="42"/>
      <c r="L43" s="46">
        <v>128.68</v>
      </c>
      <c r="M43" s="43">
        <v>5404.579999999999</v>
      </c>
      <c r="N43" s="42"/>
      <c r="O43" s="46">
        <v>6.3800000000000097</v>
      </c>
      <c r="P43" s="43">
        <v>116.75000000000028</v>
      </c>
      <c r="Q43" s="41"/>
      <c r="R43" s="47">
        <v>146.5</v>
      </c>
      <c r="S43" s="47">
        <v>5988.3899999999994</v>
      </c>
      <c r="V43" s="7">
        <v>10216</v>
      </c>
      <c r="W43" s="7" t="s">
        <v>74</v>
      </c>
      <c r="X43" s="7">
        <v>228</v>
      </c>
      <c r="Y43" s="56" t="s">
        <v>100</v>
      </c>
      <c r="Z43" s="7" t="s">
        <v>101</v>
      </c>
      <c r="AA43" s="7">
        <v>5930000</v>
      </c>
      <c r="AB43" s="7">
        <v>351782</v>
      </c>
      <c r="AC43" s="54">
        <v>41583.606192129628</v>
      </c>
      <c r="AD43" s="55">
        <v>409.84</v>
      </c>
      <c r="AF43">
        <f t="shared" si="6"/>
        <v>351782</v>
      </c>
      <c r="AG43">
        <f>SUMIF('Data - Contractor Labor Hours'!$B$5:$B$590,'Test Year 2014'!$AF43,'Data - Contractor Labor Hours'!E$5:E$590)</f>
        <v>0</v>
      </c>
      <c r="AH43">
        <f>SUMIF('Data - Contractor Labor Hours'!$B$5:$B$590,'Test Year 2014'!$AF43,'Data - Contractor Labor Hours'!F$5:F$590)</f>
        <v>12</v>
      </c>
      <c r="AI43">
        <f>SUMIF('Data - Contractor Labor Hours'!$B$5:$B$590,'Test Year 2014'!$AF43,'Data - Contractor Labor Hours'!G$5:G$590)</f>
        <v>0</v>
      </c>
      <c r="AJ43" s="60"/>
      <c r="AK43">
        <f t="shared" si="7"/>
        <v>0</v>
      </c>
      <c r="AL43">
        <f t="shared" si="8"/>
        <v>18</v>
      </c>
      <c r="AM43">
        <f t="shared" si="9"/>
        <v>0</v>
      </c>
      <c r="AO43" s="90">
        <f t="shared" si="10"/>
        <v>0</v>
      </c>
      <c r="AP43" s="90">
        <f t="shared" si="11"/>
        <v>1</v>
      </c>
      <c r="AQ43" s="90">
        <f t="shared" si="12"/>
        <v>0</v>
      </c>
      <c r="AS43" s="55">
        <f t="shared" si="13"/>
        <v>0</v>
      </c>
      <c r="AT43" s="55">
        <f t="shared" si="14"/>
        <v>409.84</v>
      </c>
      <c r="AU43" s="55">
        <f t="shared" si="15"/>
        <v>0</v>
      </c>
      <c r="AY43" s="85"/>
      <c r="AZ43" s="85"/>
      <c r="BA43" s="85"/>
    </row>
    <row r="44" spans="7:53" x14ac:dyDescent="0.2">
      <c r="G44" s="18"/>
      <c r="H44" s="18" t="s">
        <v>57</v>
      </c>
      <c r="I44" s="21">
        <v>175.61000000000007</v>
      </c>
      <c r="J44" s="43">
        <v>7935.3</v>
      </c>
      <c r="K44" s="42"/>
      <c r="L44" s="46">
        <v>638.62999999999977</v>
      </c>
      <c r="M44" s="43">
        <v>28772.330000000016</v>
      </c>
      <c r="N44" s="42"/>
      <c r="O44" s="46">
        <v>44.670000000000037</v>
      </c>
      <c r="P44" s="43">
        <v>2010.4600000000005</v>
      </c>
      <c r="Q44" s="41"/>
      <c r="R44" s="47">
        <v>858.90999999999985</v>
      </c>
      <c r="S44" s="47">
        <v>38718.090000000018</v>
      </c>
      <c r="V44" s="7">
        <v>11685</v>
      </c>
      <c r="W44" s="7" t="s">
        <v>74</v>
      </c>
      <c r="X44" s="7">
        <v>228</v>
      </c>
      <c r="Y44" s="56" t="s">
        <v>100</v>
      </c>
      <c r="Z44" s="7" t="s">
        <v>75</v>
      </c>
      <c r="AA44" s="7">
        <v>5930000</v>
      </c>
      <c r="AB44" s="7">
        <v>352163</v>
      </c>
      <c r="AC44" s="54">
        <v>41590.315092592595</v>
      </c>
      <c r="AD44" s="55">
        <v>352.61</v>
      </c>
      <c r="AF44">
        <f t="shared" si="6"/>
        <v>352163</v>
      </c>
      <c r="AG44">
        <f>SUMIF('Data - Contractor Labor Hours'!$B$5:$B$590,'Test Year 2014'!$AF44,'Data - Contractor Labor Hours'!E$5:E$590)</f>
        <v>15</v>
      </c>
      <c r="AH44">
        <f>SUMIF('Data - Contractor Labor Hours'!$B$5:$B$590,'Test Year 2014'!$AF44,'Data - Contractor Labor Hours'!F$5:F$590)</f>
        <v>0</v>
      </c>
      <c r="AI44">
        <f>SUMIF('Data - Contractor Labor Hours'!$B$5:$B$590,'Test Year 2014'!$AF44,'Data - Contractor Labor Hours'!G$5:G$590)</f>
        <v>0</v>
      </c>
      <c r="AJ44" s="60"/>
      <c r="AK44">
        <f t="shared" si="7"/>
        <v>15</v>
      </c>
      <c r="AL44">
        <f t="shared" si="8"/>
        <v>0</v>
      </c>
      <c r="AM44">
        <f t="shared" si="9"/>
        <v>0</v>
      </c>
      <c r="AO44" s="90">
        <f t="shared" si="10"/>
        <v>1</v>
      </c>
      <c r="AP44" s="90">
        <f t="shared" si="11"/>
        <v>0</v>
      </c>
      <c r="AQ44" s="90">
        <f t="shared" si="12"/>
        <v>0</v>
      </c>
      <c r="AS44" s="55">
        <f t="shared" si="13"/>
        <v>352.61</v>
      </c>
      <c r="AT44" s="55">
        <f t="shared" si="14"/>
        <v>0</v>
      </c>
      <c r="AU44" s="55">
        <f t="shared" si="15"/>
        <v>0</v>
      </c>
      <c r="AY44" s="85"/>
      <c r="AZ44" s="85"/>
      <c r="BA44" s="85"/>
    </row>
    <row r="45" spans="7:53" x14ac:dyDescent="0.2">
      <c r="G45" s="18"/>
      <c r="H45" s="18" t="s">
        <v>58</v>
      </c>
      <c r="I45" s="21">
        <v>51.73</v>
      </c>
      <c r="J45" s="43">
        <v>2718.0199999999995</v>
      </c>
      <c r="K45" s="42"/>
      <c r="L45" s="46">
        <v>194.08999999999997</v>
      </c>
      <c r="M45" s="43">
        <v>10192.749999999998</v>
      </c>
      <c r="N45" s="42"/>
      <c r="O45" s="46">
        <v>12.759999999999996</v>
      </c>
      <c r="P45" s="43">
        <v>679.42999999999984</v>
      </c>
      <c r="Q45" s="41"/>
      <c r="R45" s="47">
        <v>258.58</v>
      </c>
      <c r="S45" s="47">
        <v>13590.199999999997</v>
      </c>
      <c r="V45" s="7">
        <v>10216</v>
      </c>
      <c r="W45" s="7" t="s">
        <v>74</v>
      </c>
      <c r="X45" s="7">
        <v>228</v>
      </c>
      <c r="Y45" s="56" t="s">
        <v>100</v>
      </c>
      <c r="Z45" s="7" t="s">
        <v>101</v>
      </c>
      <c r="AA45" s="7">
        <v>5930000</v>
      </c>
      <c r="AB45" s="7">
        <v>352303</v>
      </c>
      <c r="AC45" s="54">
        <v>41590.315752314818</v>
      </c>
      <c r="AD45" s="55">
        <v>1283.0999999999999</v>
      </c>
      <c r="AF45">
        <f t="shared" si="6"/>
        <v>352303</v>
      </c>
      <c r="AG45">
        <f>SUMIF('Data - Contractor Labor Hours'!$B$5:$B$590,'Test Year 2014'!$AF45,'Data - Contractor Labor Hours'!E$5:E$590)</f>
        <v>0</v>
      </c>
      <c r="AH45">
        <f>SUMIF('Data - Contractor Labor Hours'!$B$5:$B$590,'Test Year 2014'!$AF45,'Data - Contractor Labor Hours'!F$5:F$590)</f>
        <v>0</v>
      </c>
      <c r="AI45">
        <f>SUMIF('Data - Contractor Labor Hours'!$B$5:$B$590,'Test Year 2014'!$AF45,'Data - Contractor Labor Hours'!G$5:G$590)</f>
        <v>33</v>
      </c>
      <c r="AJ45" s="60"/>
      <c r="AK45">
        <f t="shared" si="7"/>
        <v>0</v>
      </c>
      <c r="AL45">
        <f t="shared" si="8"/>
        <v>0</v>
      </c>
      <c r="AM45">
        <f t="shared" si="9"/>
        <v>66</v>
      </c>
      <c r="AO45" s="90">
        <f t="shared" si="10"/>
        <v>0</v>
      </c>
      <c r="AP45" s="90">
        <f t="shared" si="11"/>
        <v>0</v>
      </c>
      <c r="AQ45" s="90">
        <f t="shared" si="12"/>
        <v>1</v>
      </c>
      <c r="AS45" s="55">
        <f t="shared" si="13"/>
        <v>0</v>
      </c>
      <c r="AT45" s="55">
        <f t="shared" si="14"/>
        <v>0</v>
      </c>
      <c r="AU45" s="55">
        <f t="shared" si="15"/>
        <v>1283.0999999999999</v>
      </c>
      <c r="AY45" s="85"/>
      <c r="AZ45" s="85"/>
      <c r="BA45" s="85"/>
    </row>
    <row r="46" spans="7:53" x14ac:dyDescent="0.2">
      <c r="G46" s="18"/>
      <c r="H46" s="18" t="s">
        <v>59</v>
      </c>
      <c r="I46" s="21">
        <v>177.02</v>
      </c>
      <c r="J46" s="43">
        <v>7904.9100000000017</v>
      </c>
      <c r="K46" s="42"/>
      <c r="L46" s="46">
        <v>664.00999999999976</v>
      </c>
      <c r="M46" s="43">
        <v>29643.669999999995</v>
      </c>
      <c r="N46" s="42"/>
      <c r="O46" s="46">
        <v>44.44</v>
      </c>
      <c r="P46" s="43">
        <v>1976.3400000000011</v>
      </c>
      <c r="Q46" s="41"/>
      <c r="R46" s="47">
        <v>885.4699999999998</v>
      </c>
      <c r="S46" s="47">
        <v>39524.92</v>
      </c>
      <c r="V46" s="7">
        <v>11683</v>
      </c>
      <c r="W46" s="7" t="s">
        <v>74</v>
      </c>
      <c r="X46" s="7">
        <v>228</v>
      </c>
      <c r="Y46" s="56" t="s">
        <v>100</v>
      </c>
      <c r="Z46" s="7" t="s">
        <v>75</v>
      </c>
      <c r="AA46" s="7">
        <v>5930000</v>
      </c>
      <c r="AB46" s="7">
        <v>352499</v>
      </c>
      <c r="AC46" s="54">
        <v>41591.443287037036</v>
      </c>
      <c r="AD46" s="55">
        <v>2829.78</v>
      </c>
      <c r="AF46">
        <f t="shared" si="6"/>
        <v>352499</v>
      </c>
      <c r="AG46">
        <f>SUMIF('Data - Contractor Labor Hours'!$B$5:$B$590,'Test Year 2014'!$AF46,'Data - Contractor Labor Hours'!E$5:E$590)</f>
        <v>90</v>
      </c>
      <c r="AH46">
        <f>SUMIF('Data - Contractor Labor Hours'!$B$5:$B$590,'Test Year 2014'!$AF46,'Data - Contractor Labor Hours'!F$5:F$590)</f>
        <v>13.5</v>
      </c>
      <c r="AI46">
        <f>SUMIF('Data - Contractor Labor Hours'!$B$5:$B$590,'Test Year 2014'!$AF46,'Data - Contractor Labor Hours'!G$5:G$590)</f>
        <v>0</v>
      </c>
      <c r="AJ46" s="60"/>
      <c r="AK46">
        <f t="shared" si="7"/>
        <v>90</v>
      </c>
      <c r="AL46">
        <f t="shared" si="8"/>
        <v>20.25</v>
      </c>
      <c r="AM46">
        <f t="shared" si="9"/>
        <v>0</v>
      </c>
      <c r="AO46" s="90">
        <f t="shared" si="10"/>
        <v>0.81632653061224492</v>
      </c>
      <c r="AP46" s="90">
        <f t="shared" si="11"/>
        <v>0.18367346938775511</v>
      </c>
      <c r="AQ46" s="90">
        <f t="shared" si="12"/>
        <v>0</v>
      </c>
      <c r="AS46" s="55">
        <f t="shared" si="13"/>
        <v>2310.0244897959187</v>
      </c>
      <c r="AT46" s="55">
        <f t="shared" si="14"/>
        <v>519.7555102040817</v>
      </c>
      <c r="AU46" s="55">
        <f t="shared" si="15"/>
        <v>0</v>
      </c>
      <c r="AY46" s="85"/>
      <c r="AZ46" s="85"/>
      <c r="BA46" s="85"/>
    </row>
    <row r="47" spans="7:53" x14ac:dyDescent="0.2">
      <c r="G47" s="18"/>
      <c r="H47" s="18" t="s">
        <v>60</v>
      </c>
      <c r="I47" s="21">
        <v>61.829999999999984</v>
      </c>
      <c r="J47" s="43">
        <v>2948.7</v>
      </c>
      <c r="K47" s="42"/>
      <c r="L47" s="46">
        <v>232.19</v>
      </c>
      <c r="M47" s="43">
        <v>11058.000000000002</v>
      </c>
      <c r="N47" s="42"/>
      <c r="O47" s="46">
        <v>15.579999999999998</v>
      </c>
      <c r="P47" s="43">
        <v>737.23</v>
      </c>
      <c r="Q47" s="41"/>
      <c r="R47" s="47">
        <v>309.59999999999997</v>
      </c>
      <c r="S47" s="47">
        <v>14743.93</v>
      </c>
      <c r="V47" s="7">
        <v>11685</v>
      </c>
      <c r="W47" s="7" t="s">
        <v>74</v>
      </c>
      <c r="X47" s="7">
        <v>228</v>
      </c>
      <c r="Y47" s="56" t="s">
        <v>104</v>
      </c>
      <c r="Z47" s="7" t="s">
        <v>105</v>
      </c>
      <c r="AA47" s="7">
        <v>1070001</v>
      </c>
      <c r="AB47" s="7">
        <v>353109</v>
      </c>
      <c r="AC47" s="54">
        <v>41597.514004629629</v>
      </c>
      <c r="AD47" s="55">
        <v>549.58000000000004</v>
      </c>
      <c r="AF47">
        <f t="shared" si="6"/>
        <v>353109</v>
      </c>
      <c r="AG47">
        <f>SUMIF('Data - Contractor Labor Hours'!$B$5:$B$590,'Test Year 2014'!$AF47,'Data - Contractor Labor Hours'!E$5:E$590)</f>
        <v>78</v>
      </c>
      <c r="AH47">
        <f>SUMIF('Data - Contractor Labor Hours'!$B$5:$B$590,'Test Year 2014'!$AF47,'Data - Contractor Labor Hours'!F$5:F$590)</f>
        <v>6</v>
      </c>
      <c r="AI47">
        <f>SUMIF('Data - Contractor Labor Hours'!$B$5:$B$590,'Test Year 2014'!$AF47,'Data - Contractor Labor Hours'!G$5:G$590)</f>
        <v>0</v>
      </c>
      <c r="AJ47" s="60"/>
      <c r="AK47">
        <f t="shared" si="7"/>
        <v>78</v>
      </c>
      <c r="AL47">
        <f t="shared" si="8"/>
        <v>9</v>
      </c>
      <c r="AM47">
        <f t="shared" si="9"/>
        <v>0</v>
      </c>
      <c r="AO47" s="90">
        <f t="shared" si="10"/>
        <v>0.89655172413793105</v>
      </c>
      <c r="AP47" s="90">
        <f t="shared" si="11"/>
        <v>0.10344827586206896</v>
      </c>
      <c r="AQ47" s="90">
        <f t="shared" si="12"/>
        <v>0</v>
      </c>
      <c r="AS47" s="55">
        <f t="shared" si="13"/>
        <v>492.72689655172417</v>
      </c>
      <c r="AT47" s="55">
        <f t="shared" si="14"/>
        <v>56.853103448275867</v>
      </c>
      <c r="AU47" s="55">
        <f t="shared" si="15"/>
        <v>0</v>
      </c>
      <c r="AY47" s="85"/>
      <c r="AZ47" s="85"/>
      <c r="BA47" s="85"/>
    </row>
    <row r="48" spans="7:53" x14ac:dyDescent="0.2">
      <c r="G48" s="18"/>
      <c r="H48" s="18" t="s">
        <v>47</v>
      </c>
      <c r="I48" s="21"/>
      <c r="J48" s="43"/>
      <c r="K48" s="42"/>
      <c r="L48" s="46"/>
      <c r="M48" s="43"/>
      <c r="N48" s="42"/>
      <c r="O48" s="46">
        <v>1741</v>
      </c>
      <c r="P48" s="43">
        <v>110687.26999999999</v>
      </c>
      <c r="Q48" s="41"/>
      <c r="R48" s="47">
        <v>1741</v>
      </c>
      <c r="S48" s="47">
        <v>110687.26999999999</v>
      </c>
      <c r="V48" s="7">
        <v>11685</v>
      </c>
      <c r="W48" s="7" t="s">
        <v>74</v>
      </c>
      <c r="X48" s="7">
        <v>228</v>
      </c>
      <c r="Y48" s="56" t="s">
        <v>104</v>
      </c>
      <c r="Z48" s="7" t="s">
        <v>106</v>
      </c>
      <c r="AA48" s="7">
        <v>5930000</v>
      </c>
      <c r="AB48" s="7">
        <v>353109</v>
      </c>
      <c r="AC48" s="54">
        <v>41597.514004629629</v>
      </c>
      <c r="AD48" s="55">
        <v>1622.66</v>
      </c>
      <c r="AF48">
        <f t="shared" si="6"/>
        <v>353109</v>
      </c>
      <c r="AG48">
        <f>SUMIF('Data - Contractor Labor Hours'!$B$5:$B$590,'Test Year 2014'!$AF48,'Data - Contractor Labor Hours'!E$5:E$590)</f>
        <v>78</v>
      </c>
      <c r="AH48">
        <f>SUMIF('Data - Contractor Labor Hours'!$B$5:$B$590,'Test Year 2014'!$AF48,'Data - Contractor Labor Hours'!F$5:F$590)</f>
        <v>6</v>
      </c>
      <c r="AI48">
        <f>SUMIF('Data - Contractor Labor Hours'!$B$5:$B$590,'Test Year 2014'!$AF48,'Data - Contractor Labor Hours'!G$5:G$590)</f>
        <v>0</v>
      </c>
      <c r="AJ48" s="60"/>
      <c r="AK48">
        <f t="shared" si="7"/>
        <v>78</v>
      </c>
      <c r="AL48">
        <f t="shared" si="8"/>
        <v>9</v>
      </c>
      <c r="AM48">
        <f t="shared" si="9"/>
        <v>0</v>
      </c>
      <c r="AO48" s="90">
        <f t="shared" si="10"/>
        <v>0.89655172413793105</v>
      </c>
      <c r="AP48" s="90">
        <f t="shared" si="11"/>
        <v>0.10344827586206896</v>
      </c>
      <c r="AQ48" s="90">
        <f t="shared" si="12"/>
        <v>0</v>
      </c>
      <c r="AS48" s="55">
        <f t="shared" si="13"/>
        <v>1454.7986206896553</v>
      </c>
      <c r="AT48" s="55">
        <f t="shared" si="14"/>
        <v>167.86137931034483</v>
      </c>
      <c r="AU48" s="55">
        <f t="shared" si="15"/>
        <v>0</v>
      </c>
      <c r="AY48" s="85"/>
      <c r="AZ48" s="85"/>
      <c r="BA48" s="85"/>
    </row>
    <row r="49" spans="7:53" x14ac:dyDescent="0.2">
      <c r="G49" s="18"/>
      <c r="H49" s="18" t="s">
        <v>51</v>
      </c>
      <c r="I49" s="21">
        <v>12</v>
      </c>
      <c r="J49" s="43">
        <v>582.98</v>
      </c>
      <c r="K49" s="42"/>
      <c r="L49" s="46"/>
      <c r="M49" s="43"/>
      <c r="N49" s="42"/>
      <c r="O49" s="46">
        <v>4</v>
      </c>
      <c r="P49" s="43">
        <v>194.33000000000004</v>
      </c>
      <c r="Q49" s="41"/>
      <c r="R49" s="47">
        <v>16</v>
      </c>
      <c r="S49" s="47">
        <v>777.31000000000006</v>
      </c>
      <c r="V49" s="7">
        <v>11683</v>
      </c>
      <c r="W49" s="7" t="s">
        <v>74</v>
      </c>
      <c r="X49" s="7">
        <v>228</v>
      </c>
      <c r="Y49" s="56" t="s">
        <v>100</v>
      </c>
      <c r="Z49" s="7" t="s">
        <v>75</v>
      </c>
      <c r="AA49" s="7">
        <v>5930000</v>
      </c>
      <c r="AB49" s="7">
        <v>353090</v>
      </c>
      <c r="AC49" s="54">
        <v>41597.639236111114</v>
      </c>
      <c r="AD49" s="55">
        <v>8455.25</v>
      </c>
      <c r="AF49">
        <f t="shared" si="6"/>
        <v>353090</v>
      </c>
      <c r="AG49">
        <f>SUMIF('Data - Contractor Labor Hours'!$B$5:$B$590,'Test Year 2014'!$AF49,'Data - Contractor Labor Hours'!E$5:E$590)</f>
        <v>419</v>
      </c>
      <c r="AH49">
        <f>SUMIF('Data - Contractor Labor Hours'!$B$5:$B$590,'Test Year 2014'!$AF49,'Data - Contractor Labor Hours'!F$5:F$590)</f>
        <v>88.5</v>
      </c>
      <c r="AI49">
        <f>SUMIF('Data - Contractor Labor Hours'!$B$5:$B$590,'Test Year 2014'!$AF49,'Data - Contractor Labor Hours'!G$5:G$590)</f>
        <v>24</v>
      </c>
      <c r="AJ49" s="60"/>
      <c r="AK49">
        <f t="shared" si="7"/>
        <v>419</v>
      </c>
      <c r="AL49">
        <f t="shared" si="8"/>
        <v>132.75</v>
      </c>
      <c r="AM49">
        <f t="shared" si="9"/>
        <v>48</v>
      </c>
      <c r="AO49" s="90">
        <f t="shared" si="10"/>
        <v>0.69862442684451853</v>
      </c>
      <c r="AP49" s="90">
        <f t="shared" si="11"/>
        <v>0.22134222592746977</v>
      </c>
      <c r="AQ49" s="90">
        <f t="shared" si="12"/>
        <v>8.003334722801167E-2</v>
      </c>
      <c r="AS49" s="55">
        <f t="shared" si="13"/>
        <v>5907.0441850771149</v>
      </c>
      <c r="AT49" s="55">
        <f t="shared" si="14"/>
        <v>1871.5038557732387</v>
      </c>
      <c r="AU49" s="55">
        <f t="shared" si="15"/>
        <v>676.70195914964563</v>
      </c>
      <c r="AY49" s="85"/>
      <c r="AZ49" s="85"/>
      <c r="BA49" s="85"/>
    </row>
    <row r="50" spans="7:53" x14ac:dyDescent="0.2">
      <c r="G50" s="31" t="s">
        <v>32</v>
      </c>
      <c r="H50" s="19" t="s">
        <v>45</v>
      </c>
      <c r="I50" s="22">
        <v>7889.8000000000029</v>
      </c>
      <c r="J50" s="22">
        <v>390704.05000000016</v>
      </c>
      <c r="K50" s="42"/>
      <c r="L50" s="22">
        <v>37324.199999999975</v>
      </c>
      <c r="M50" s="22">
        <v>1860520.5699999977</v>
      </c>
      <c r="N50" s="42"/>
      <c r="O50" s="22">
        <v>3560.53</v>
      </c>
      <c r="P50" s="22">
        <v>200127.96999999994</v>
      </c>
      <c r="Q50" s="41"/>
      <c r="R50" s="22">
        <v>48774.529999999977</v>
      </c>
      <c r="S50" s="22">
        <v>2451352.5899999985</v>
      </c>
      <c r="V50" s="7">
        <v>11683</v>
      </c>
      <c r="W50" s="7" t="s">
        <v>74</v>
      </c>
      <c r="X50" s="7">
        <v>228</v>
      </c>
      <c r="Y50" s="56" t="s">
        <v>104</v>
      </c>
      <c r="Z50" s="7" t="s">
        <v>107</v>
      </c>
      <c r="AA50" s="7">
        <v>1860092</v>
      </c>
      <c r="AB50" s="7">
        <v>353090</v>
      </c>
      <c r="AC50" s="54">
        <v>41597.639236111114</v>
      </c>
      <c r="AD50" s="55">
        <v>6590.62</v>
      </c>
      <c r="AF50">
        <f t="shared" si="6"/>
        <v>353090</v>
      </c>
      <c r="AG50">
        <f>SUMIF('Data - Contractor Labor Hours'!$B$5:$B$590,'Test Year 2014'!$AF50,'Data - Contractor Labor Hours'!E$5:E$590)</f>
        <v>419</v>
      </c>
      <c r="AH50">
        <f>SUMIF('Data - Contractor Labor Hours'!$B$5:$B$590,'Test Year 2014'!$AF50,'Data - Contractor Labor Hours'!F$5:F$590)</f>
        <v>88.5</v>
      </c>
      <c r="AI50">
        <f>SUMIF('Data - Contractor Labor Hours'!$B$5:$B$590,'Test Year 2014'!$AF50,'Data - Contractor Labor Hours'!G$5:G$590)</f>
        <v>24</v>
      </c>
      <c r="AJ50" s="60"/>
      <c r="AK50">
        <f t="shared" si="7"/>
        <v>419</v>
      </c>
      <c r="AL50">
        <f t="shared" si="8"/>
        <v>132.75</v>
      </c>
      <c r="AM50">
        <f t="shared" si="9"/>
        <v>48</v>
      </c>
      <c r="AO50" s="90">
        <f t="shared" si="10"/>
        <v>0.69862442684451853</v>
      </c>
      <c r="AP50" s="90">
        <f t="shared" si="11"/>
        <v>0.22134222592746977</v>
      </c>
      <c r="AQ50" s="90">
        <f t="shared" si="12"/>
        <v>8.003334722801167E-2</v>
      </c>
      <c r="AS50" s="55">
        <f t="shared" si="13"/>
        <v>4604.3681200500205</v>
      </c>
      <c r="AT50" s="55">
        <f t="shared" si="14"/>
        <v>1458.7825010421009</v>
      </c>
      <c r="AU50" s="55">
        <f t="shared" si="15"/>
        <v>527.46937890787831</v>
      </c>
      <c r="AY50" s="85"/>
      <c r="AZ50" s="85"/>
      <c r="BA50" s="85"/>
    </row>
    <row r="51" spans="7:53" x14ac:dyDescent="0.2">
      <c r="V51" s="7">
        <v>10695</v>
      </c>
      <c r="W51" s="7" t="s">
        <v>74</v>
      </c>
      <c r="X51" s="7">
        <v>228</v>
      </c>
      <c r="Y51" s="56" t="s">
        <v>100</v>
      </c>
      <c r="Z51" s="7" t="s">
        <v>75</v>
      </c>
      <c r="AA51" s="7">
        <v>5930000</v>
      </c>
      <c r="AB51" s="7">
        <v>353262</v>
      </c>
      <c r="AC51" s="54">
        <v>41598.407256944447</v>
      </c>
      <c r="AD51" s="55">
        <v>2417.42</v>
      </c>
      <c r="AF51">
        <f t="shared" si="6"/>
        <v>353262</v>
      </c>
      <c r="AG51">
        <f>SUMIF('Data - Contractor Labor Hours'!$B$5:$B$590,'Test Year 2014'!$AF51,'Data - Contractor Labor Hours'!E$5:E$590)</f>
        <v>0</v>
      </c>
      <c r="AH51">
        <f>SUMIF('Data - Contractor Labor Hours'!$B$5:$B$590,'Test Year 2014'!$AF51,'Data - Contractor Labor Hours'!F$5:F$590)</f>
        <v>0</v>
      </c>
      <c r="AI51">
        <f>SUMIF('Data - Contractor Labor Hours'!$B$5:$B$590,'Test Year 2014'!$AF51,'Data - Contractor Labor Hours'!G$5:G$590)</f>
        <v>0</v>
      </c>
      <c r="AJ51" s="60"/>
      <c r="AK51">
        <f t="shared" si="7"/>
        <v>0</v>
      </c>
      <c r="AL51">
        <f t="shared" si="8"/>
        <v>0</v>
      </c>
      <c r="AM51">
        <f t="shared" si="9"/>
        <v>0</v>
      </c>
      <c r="AO51" s="90">
        <f t="shared" si="10"/>
        <v>0</v>
      </c>
      <c r="AP51" s="90">
        <f t="shared" si="11"/>
        <v>0</v>
      </c>
      <c r="AQ51" s="90">
        <f t="shared" si="12"/>
        <v>0</v>
      </c>
      <c r="AS51" s="55">
        <f t="shared" si="13"/>
        <v>0</v>
      </c>
      <c r="AT51" s="55">
        <f t="shared" si="14"/>
        <v>0</v>
      </c>
      <c r="AU51" s="55">
        <f t="shared" si="15"/>
        <v>0</v>
      </c>
      <c r="AY51" s="85"/>
      <c r="AZ51" s="85"/>
      <c r="BA51" s="85"/>
    </row>
    <row r="52" spans="7:53" x14ac:dyDescent="0.2">
      <c r="V52" s="7">
        <v>10695</v>
      </c>
      <c r="W52" s="7" t="s">
        <v>74</v>
      </c>
      <c r="X52" s="7">
        <v>228</v>
      </c>
      <c r="Y52" s="56" t="s">
        <v>108</v>
      </c>
      <c r="Z52" s="7" t="s">
        <v>109</v>
      </c>
      <c r="AA52" s="7">
        <v>1070001</v>
      </c>
      <c r="AB52" s="7">
        <v>353262</v>
      </c>
      <c r="AC52" s="54">
        <v>41598.407256944447</v>
      </c>
      <c r="AD52" s="55">
        <v>1690.16</v>
      </c>
      <c r="AF52">
        <f t="shared" si="6"/>
        <v>353262</v>
      </c>
      <c r="AG52">
        <f>SUMIF('Data - Contractor Labor Hours'!$B$5:$B$590,'Test Year 2014'!$AF52,'Data - Contractor Labor Hours'!E$5:E$590)</f>
        <v>0</v>
      </c>
      <c r="AH52">
        <f>SUMIF('Data - Contractor Labor Hours'!$B$5:$B$590,'Test Year 2014'!$AF52,'Data - Contractor Labor Hours'!F$5:F$590)</f>
        <v>0</v>
      </c>
      <c r="AI52">
        <f>SUMIF('Data - Contractor Labor Hours'!$B$5:$B$590,'Test Year 2014'!$AF52,'Data - Contractor Labor Hours'!G$5:G$590)</f>
        <v>0</v>
      </c>
      <c r="AJ52" s="60"/>
      <c r="AK52">
        <f t="shared" si="7"/>
        <v>0</v>
      </c>
      <c r="AL52">
        <f t="shared" si="8"/>
        <v>0</v>
      </c>
      <c r="AM52">
        <f t="shared" si="9"/>
        <v>0</v>
      </c>
      <c r="AO52" s="90">
        <f t="shared" si="10"/>
        <v>0</v>
      </c>
      <c r="AP52" s="90">
        <f t="shared" si="11"/>
        <v>0</v>
      </c>
      <c r="AQ52" s="90">
        <f t="shared" si="12"/>
        <v>0</v>
      </c>
      <c r="AS52" s="55">
        <f t="shared" si="13"/>
        <v>0</v>
      </c>
      <c r="AT52" s="55">
        <f t="shared" si="14"/>
        <v>0</v>
      </c>
      <c r="AU52" s="55">
        <f t="shared" si="15"/>
        <v>0</v>
      </c>
      <c r="AY52" s="85"/>
      <c r="AZ52" s="85"/>
      <c r="BA52" s="85"/>
    </row>
    <row r="53" spans="7:53" x14ac:dyDescent="0.2">
      <c r="S53" s="70">
        <f>S50/R50</f>
        <v>50.258866461655288</v>
      </c>
      <c r="V53" s="7">
        <v>10216</v>
      </c>
      <c r="W53" s="7" t="s">
        <v>74</v>
      </c>
      <c r="X53" s="7">
        <v>228</v>
      </c>
      <c r="Y53" s="56" t="s">
        <v>100</v>
      </c>
      <c r="Z53" s="7" t="s">
        <v>101</v>
      </c>
      <c r="AA53" s="7">
        <v>5930000</v>
      </c>
      <c r="AB53" s="7">
        <v>353078</v>
      </c>
      <c r="AC53" s="54">
        <v>41598.595682870371</v>
      </c>
      <c r="AD53" s="55">
        <v>1523.75</v>
      </c>
      <c r="AF53">
        <f t="shared" si="6"/>
        <v>353078</v>
      </c>
      <c r="AG53">
        <f>SUMIF('Data - Contractor Labor Hours'!$B$5:$B$590,'Test Year 2014'!$AF53,'Data - Contractor Labor Hours'!E$5:E$590)</f>
        <v>95</v>
      </c>
      <c r="AH53">
        <f>SUMIF('Data - Contractor Labor Hours'!$B$5:$B$590,'Test Year 2014'!$AF53,'Data - Contractor Labor Hours'!F$5:F$590)</f>
        <v>3</v>
      </c>
      <c r="AI53">
        <f>SUMIF('Data - Contractor Labor Hours'!$B$5:$B$590,'Test Year 2014'!$AF53,'Data - Contractor Labor Hours'!G$5:G$590)</f>
        <v>12</v>
      </c>
      <c r="AJ53" s="60"/>
      <c r="AK53">
        <f t="shared" si="7"/>
        <v>95</v>
      </c>
      <c r="AL53">
        <f t="shared" si="8"/>
        <v>4.5</v>
      </c>
      <c r="AM53">
        <f t="shared" si="9"/>
        <v>24</v>
      </c>
      <c r="AO53" s="90">
        <f t="shared" si="10"/>
        <v>0.76923076923076927</v>
      </c>
      <c r="AP53" s="90">
        <f t="shared" si="11"/>
        <v>3.643724696356275E-2</v>
      </c>
      <c r="AQ53" s="90">
        <f t="shared" si="12"/>
        <v>0.19433198380566802</v>
      </c>
      <c r="AS53" s="55">
        <f t="shared" si="13"/>
        <v>1172.1153846153848</v>
      </c>
      <c r="AT53" s="55">
        <f t="shared" si="14"/>
        <v>55.521255060728741</v>
      </c>
      <c r="AU53" s="55">
        <f t="shared" si="15"/>
        <v>296.11336032388664</v>
      </c>
      <c r="AY53" s="85"/>
      <c r="AZ53" s="85"/>
      <c r="BA53" s="85"/>
    </row>
    <row r="54" spans="7:53" x14ac:dyDescent="0.2">
      <c r="V54" s="7">
        <v>10216</v>
      </c>
      <c r="W54" s="7" t="s">
        <v>74</v>
      </c>
      <c r="X54" s="7">
        <v>228</v>
      </c>
      <c r="Y54" s="56" t="s">
        <v>104</v>
      </c>
      <c r="Z54" s="7" t="s">
        <v>106</v>
      </c>
      <c r="AA54" s="7">
        <v>5930000</v>
      </c>
      <c r="AB54" s="7">
        <v>353078</v>
      </c>
      <c r="AC54" s="54">
        <v>41598.595682870371</v>
      </c>
      <c r="AD54" s="55">
        <v>1574.97</v>
      </c>
      <c r="AF54">
        <f t="shared" si="6"/>
        <v>353078</v>
      </c>
      <c r="AG54">
        <f>SUMIF('Data - Contractor Labor Hours'!$B$5:$B$590,'Test Year 2014'!$AF54,'Data - Contractor Labor Hours'!E$5:E$590)</f>
        <v>95</v>
      </c>
      <c r="AH54">
        <f>SUMIF('Data - Contractor Labor Hours'!$B$5:$B$590,'Test Year 2014'!$AF54,'Data - Contractor Labor Hours'!F$5:F$590)</f>
        <v>3</v>
      </c>
      <c r="AI54">
        <f>SUMIF('Data - Contractor Labor Hours'!$B$5:$B$590,'Test Year 2014'!$AF54,'Data - Contractor Labor Hours'!G$5:G$590)</f>
        <v>12</v>
      </c>
      <c r="AJ54" s="60"/>
      <c r="AK54">
        <f t="shared" si="7"/>
        <v>95</v>
      </c>
      <c r="AL54">
        <f t="shared" si="8"/>
        <v>4.5</v>
      </c>
      <c r="AM54">
        <f t="shared" si="9"/>
        <v>24</v>
      </c>
      <c r="AO54" s="90">
        <f t="shared" si="10"/>
        <v>0.76923076923076927</v>
      </c>
      <c r="AP54" s="90">
        <f t="shared" si="11"/>
        <v>3.643724696356275E-2</v>
      </c>
      <c r="AQ54" s="90">
        <f t="shared" si="12"/>
        <v>0.19433198380566802</v>
      </c>
      <c r="AS54" s="55">
        <f t="shared" si="13"/>
        <v>1211.5153846153846</v>
      </c>
      <c r="AT54" s="55">
        <f t="shared" si="14"/>
        <v>57.387570850202422</v>
      </c>
      <c r="AU54" s="55">
        <f t="shared" si="15"/>
        <v>306.06704453441296</v>
      </c>
      <c r="AY54" s="85"/>
      <c r="AZ54" s="85"/>
      <c r="BA54" s="85"/>
    </row>
    <row r="55" spans="7:53" x14ac:dyDescent="0.2">
      <c r="V55" s="7">
        <v>10216</v>
      </c>
      <c r="W55" s="7" t="s">
        <v>74</v>
      </c>
      <c r="X55" s="7">
        <v>228</v>
      </c>
      <c r="Y55" s="56" t="s">
        <v>100</v>
      </c>
      <c r="Z55" s="7" t="s">
        <v>75</v>
      </c>
      <c r="AA55" s="7">
        <v>5930000</v>
      </c>
      <c r="AB55" s="7">
        <v>353489</v>
      </c>
      <c r="AC55" s="54">
        <v>41600.593101851853</v>
      </c>
      <c r="AD55" s="55">
        <v>279.04000000000002</v>
      </c>
      <c r="AF55">
        <f t="shared" si="6"/>
        <v>353489</v>
      </c>
      <c r="AG55">
        <f>SUMIF('Data - Contractor Labor Hours'!$B$5:$B$590,'Test Year 2014'!$AF55,'Data - Contractor Labor Hours'!E$5:E$590)</f>
        <v>24</v>
      </c>
      <c r="AH55">
        <f>SUMIF('Data - Contractor Labor Hours'!$B$5:$B$590,'Test Year 2014'!$AF55,'Data - Contractor Labor Hours'!F$5:F$590)</f>
        <v>0</v>
      </c>
      <c r="AI55">
        <f>SUMIF('Data - Contractor Labor Hours'!$B$5:$B$590,'Test Year 2014'!$AF55,'Data - Contractor Labor Hours'!G$5:G$590)</f>
        <v>0</v>
      </c>
      <c r="AJ55" s="60"/>
      <c r="AK55">
        <f t="shared" si="7"/>
        <v>24</v>
      </c>
      <c r="AL55">
        <f t="shared" si="8"/>
        <v>0</v>
      </c>
      <c r="AM55">
        <f t="shared" si="9"/>
        <v>0</v>
      </c>
      <c r="AO55" s="90">
        <f t="shared" si="10"/>
        <v>1</v>
      </c>
      <c r="AP55" s="90">
        <f t="shared" si="11"/>
        <v>0</v>
      </c>
      <c r="AQ55" s="90">
        <f t="shared" si="12"/>
        <v>0</v>
      </c>
      <c r="AS55" s="55">
        <f t="shared" si="13"/>
        <v>279.04000000000002</v>
      </c>
      <c r="AT55" s="55">
        <f t="shared" si="14"/>
        <v>0</v>
      </c>
      <c r="AU55" s="55">
        <f t="shared" si="15"/>
        <v>0</v>
      </c>
      <c r="AY55" s="85"/>
      <c r="AZ55" s="85"/>
      <c r="BA55" s="85"/>
    </row>
    <row r="56" spans="7:53" x14ac:dyDescent="0.2">
      <c r="V56" s="7">
        <v>10216</v>
      </c>
      <c r="W56" s="7" t="s">
        <v>74</v>
      </c>
      <c r="X56" s="7">
        <v>228</v>
      </c>
      <c r="Y56" s="56" t="s">
        <v>104</v>
      </c>
      <c r="Z56" s="7" t="s">
        <v>105</v>
      </c>
      <c r="AA56" s="7">
        <v>1070001</v>
      </c>
      <c r="AB56" s="7">
        <v>353489</v>
      </c>
      <c r="AC56" s="54">
        <v>41600.593101851853</v>
      </c>
      <c r="AD56" s="55">
        <v>186.03</v>
      </c>
      <c r="AF56">
        <f t="shared" si="6"/>
        <v>353489</v>
      </c>
      <c r="AG56">
        <f>SUMIF('Data - Contractor Labor Hours'!$B$5:$B$590,'Test Year 2014'!$AF56,'Data - Contractor Labor Hours'!E$5:E$590)</f>
        <v>24</v>
      </c>
      <c r="AH56">
        <f>SUMIF('Data - Contractor Labor Hours'!$B$5:$B$590,'Test Year 2014'!$AF56,'Data - Contractor Labor Hours'!F$5:F$590)</f>
        <v>0</v>
      </c>
      <c r="AI56">
        <f>SUMIF('Data - Contractor Labor Hours'!$B$5:$B$590,'Test Year 2014'!$AF56,'Data - Contractor Labor Hours'!G$5:G$590)</f>
        <v>0</v>
      </c>
      <c r="AJ56" s="60"/>
      <c r="AK56">
        <f t="shared" si="7"/>
        <v>24</v>
      </c>
      <c r="AL56">
        <f t="shared" si="8"/>
        <v>0</v>
      </c>
      <c r="AM56">
        <f t="shared" si="9"/>
        <v>0</v>
      </c>
      <c r="AO56" s="90">
        <f t="shared" si="10"/>
        <v>1</v>
      </c>
      <c r="AP56" s="90">
        <f t="shared" si="11"/>
        <v>0</v>
      </c>
      <c r="AQ56" s="90">
        <f t="shared" si="12"/>
        <v>0</v>
      </c>
      <c r="AS56" s="55">
        <f t="shared" si="13"/>
        <v>186.03</v>
      </c>
      <c r="AT56" s="55">
        <f t="shared" si="14"/>
        <v>0</v>
      </c>
      <c r="AU56" s="55">
        <f t="shared" si="15"/>
        <v>0</v>
      </c>
      <c r="AY56" s="85"/>
      <c r="AZ56" s="85"/>
      <c r="BA56" s="85"/>
    </row>
    <row r="57" spans="7:53" x14ac:dyDescent="0.2">
      <c r="V57" s="7">
        <v>10216</v>
      </c>
      <c r="W57" s="7" t="s">
        <v>74</v>
      </c>
      <c r="X57" s="7">
        <v>228</v>
      </c>
      <c r="Y57" s="56" t="s">
        <v>104</v>
      </c>
      <c r="Z57" s="7" t="s">
        <v>106</v>
      </c>
      <c r="AA57" s="7">
        <v>5930000</v>
      </c>
      <c r="AB57" s="7">
        <v>353489</v>
      </c>
      <c r="AC57" s="54">
        <v>41600.593101851853</v>
      </c>
      <c r="AD57" s="55">
        <v>238.79</v>
      </c>
      <c r="AF57">
        <f t="shared" si="6"/>
        <v>353489</v>
      </c>
      <c r="AG57">
        <f>SUMIF('Data - Contractor Labor Hours'!$B$5:$B$590,'Test Year 2014'!$AF57,'Data - Contractor Labor Hours'!E$5:E$590)</f>
        <v>24</v>
      </c>
      <c r="AH57">
        <f>SUMIF('Data - Contractor Labor Hours'!$B$5:$B$590,'Test Year 2014'!$AF57,'Data - Contractor Labor Hours'!F$5:F$590)</f>
        <v>0</v>
      </c>
      <c r="AI57">
        <f>SUMIF('Data - Contractor Labor Hours'!$B$5:$B$590,'Test Year 2014'!$AF57,'Data - Contractor Labor Hours'!G$5:G$590)</f>
        <v>0</v>
      </c>
      <c r="AJ57" s="60"/>
      <c r="AK57">
        <f t="shared" si="7"/>
        <v>24</v>
      </c>
      <c r="AL57">
        <f t="shared" si="8"/>
        <v>0</v>
      </c>
      <c r="AM57">
        <f t="shared" si="9"/>
        <v>0</v>
      </c>
      <c r="AO57" s="90">
        <f t="shared" si="10"/>
        <v>1</v>
      </c>
      <c r="AP57" s="90">
        <f t="shared" si="11"/>
        <v>0</v>
      </c>
      <c r="AQ57" s="90">
        <f t="shared" si="12"/>
        <v>0</v>
      </c>
      <c r="AS57" s="55">
        <f t="shared" si="13"/>
        <v>238.79</v>
      </c>
      <c r="AT57" s="55">
        <f t="shared" si="14"/>
        <v>0</v>
      </c>
      <c r="AU57" s="55">
        <f t="shared" si="15"/>
        <v>0</v>
      </c>
      <c r="AY57" s="85"/>
      <c r="AZ57" s="85"/>
      <c r="BA57" s="85"/>
    </row>
    <row r="58" spans="7:53" x14ac:dyDescent="0.2">
      <c r="V58" s="7">
        <v>10695</v>
      </c>
      <c r="W58" s="7" t="s">
        <v>74</v>
      </c>
      <c r="X58" s="7">
        <v>228</v>
      </c>
      <c r="Y58" s="56" t="s">
        <v>100</v>
      </c>
      <c r="Z58" s="7" t="s">
        <v>75</v>
      </c>
      <c r="AA58" s="7">
        <v>5930000</v>
      </c>
      <c r="AB58" s="7">
        <v>353490</v>
      </c>
      <c r="AC58" s="54">
        <v>41600.593842592592</v>
      </c>
      <c r="AD58" s="55">
        <v>4760.6899999999996</v>
      </c>
      <c r="AF58">
        <f t="shared" si="6"/>
        <v>353490</v>
      </c>
      <c r="AG58">
        <f>SUMIF('Data - Contractor Labor Hours'!$B$5:$B$590,'Test Year 2014'!$AF58,'Data - Contractor Labor Hours'!E$5:E$590)</f>
        <v>100</v>
      </c>
      <c r="AH58">
        <f>SUMIF('Data - Contractor Labor Hours'!$B$5:$B$590,'Test Year 2014'!$AF58,'Data - Contractor Labor Hours'!F$5:F$590)</f>
        <v>0</v>
      </c>
      <c r="AI58">
        <f>SUMIF('Data - Contractor Labor Hours'!$B$5:$B$590,'Test Year 2014'!$AF58,'Data - Contractor Labor Hours'!G$5:G$590)</f>
        <v>0</v>
      </c>
      <c r="AJ58" s="60"/>
      <c r="AK58">
        <f t="shared" si="7"/>
        <v>100</v>
      </c>
      <c r="AL58">
        <f t="shared" si="8"/>
        <v>0</v>
      </c>
      <c r="AM58">
        <f t="shared" si="9"/>
        <v>0</v>
      </c>
      <c r="AO58" s="90">
        <f t="shared" si="10"/>
        <v>1</v>
      </c>
      <c r="AP58" s="90">
        <f t="shared" si="11"/>
        <v>0</v>
      </c>
      <c r="AQ58" s="90">
        <f t="shared" si="12"/>
        <v>0</v>
      </c>
      <c r="AS58" s="55">
        <f t="shared" si="13"/>
        <v>4760.6899999999996</v>
      </c>
      <c r="AT58" s="55">
        <f t="shared" si="14"/>
        <v>0</v>
      </c>
      <c r="AU58" s="55">
        <f t="shared" si="15"/>
        <v>0</v>
      </c>
      <c r="AY58" s="85"/>
      <c r="AZ58" s="85"/>
      <c r="BA58" s="85"/>
    </row>
    <row r="59" spans="7:53" x14ac:dyDescent="0.2">
      <c r="V59" s="7">
        <v>11683</v>
      </c>
      <c r="W59" s="7" t="s">
        <v>74</v>
      </c>
      <c r="X59" s="7">
        <v>228</v>
      </c>
      <c r="Y59" s="56" t="s">
        <v>100</v>
      </c>
      <c r="Z59" s="7" t="s">
        <v>75</v>
      </c>
      <c r="AA59" s="7">
        <v>5930000</v>
      </c>
      <c r="AB59" s="7">
        <v>353419</v>
      </c>
      <c r="AC59" s="54">
        <v>41600.601388888892</v>
      </c>
      <c r="AD59" s="55">
        <v>563.62</v>
      </c>
      <c r="AF59">
        <f t="shared" si="6"/>
        <v>353419</v>
      </c>
      <c r="AG59">
        <f>SUMIF('Data - Contractor Labor Hours'!$B$5:$B$590,'Test Year 2014'!$AF59,'Data - Contractor Labor Hours'!E$5:E$590)</f>
        <v>0</v>
      </c>
      <c r="AH59">
        <f>SUMIF('Data - Contractor Labor Hours'!$B$5:$B$590,'Test Year 2014'!$AF59,'Data - Contractor Labor Hours'!F$5:F$590)</f>
        <v>0</v>
      </c>
      <c r="AI59">
        <f>SUMIF('Data - Contractor Labor Hours'!$B$5:$B$590,'Test Year 2014'!$AF59,'Data - Contractor Labor Hours'!G$5:G$590)</f>
        <v>13.5</v>
      </c>
      <c r="AJ59" s="60"/>
      <c r="AK59">
        <f t="shared" si="7"/>
        <v>0</v>
      </c>
      <c r="AL59">
        <f t="shared" si="8"/>
        <v>0</v>
      </c>
      <c r="AM59">
        <f t="shared" si="9"/>
        <v>27</v>
      </c>
      <c r="AO59" s="90">
        <f t="shared" si="10"/>
        <v>0</v>
      </c>
      <c r="AP59" s="90">
        <f t="shared" si="11"/>
        <v>0</v>
      </c>
      <c r="AQ59" s="90">
        <f t="shared" si="12"/>
        <v>1</v>
      </c>
      <c r="AS59" s="55">
        <f t="shared" si="13"/>
        <v>0</v>
      </c>
      <c r="AT59" s="55">
        <f t="shared" si="14"/>
        <v>0</v>
      </c>
      <c r="AU59" s="55">
        <f t="shared" si="15"/>
        <v>563.62</v>
      </c>
      <c r="AY59" s="85"/>
      <c r="AZ59" s="85"/>
      <c r="BA59" s="85"/>
    </row>
    <row r="60" spans="7:53" x14ac:dyDescent="0.2">
      <c r="V60" s="7">
        <v>11685</v>
      </c>
      <c r="W60" s="7" t="s">
        <v>74</v>
      </c>
      <c r="X60" s="7">
        <v>228</v>
      </c>
      <c r="Y60" s="56" t="s">
        <v>100</v>
      </c>
      <c r="Z60" s="7" t="s">
        <v>75</v>
      </c>
      <c r="AA60" s="7">
        <v>5930000</v>
      </c>
      <c r="AB60" s="7">
        <v>353369</v>
      </c>
      <c r="AC60" s="54">
        <v>41600.601909722223</v>
      </c>
      <c r="AD60" s="55">
        <v>3032.09</v>
      </c>
      <c r="AF60">
        <f t="shared" si="6"/>
        <v>353369</v>
      </c>
      <c r="AG60">
        <f>SUMIF('Data - Contractor Labor Hours'!$B$5:$B$590,'Test Year 2014'!$AF60,'Data - Contractor Labor Hours'!E$5:E$590)</f>
        <v>0</v>
      </c>
      <c r="AH60">
        <f>SUMIF('Data - Contractor Labor Hours'!$B$5:$B$590,'Test Year 2014'!$AF60,'Data - Contractor Labor Hours'!F$5:F$590)</f>
        <v>0</v>
      </c>
      <c r="AI60">
        <f>SUMIF('Data - Contractor Labor Hours'!$B$5:$B$590,'Test Year 2014'!$AF60,'Data - Contractor Labor Hours'!G$5:G$590)</f>
        <v>0</v>
      </c>
      <c r="AJ60" s="60"/>
      <c r="AK60">
        <f t="shared" si="7"/>
        <v>0</v>
      </c>
      <c r="AL60">
        <f t="shared" si="8"/>
        <v>0</v>
      </c>
      <c r="AM60">
        <f t="shared" si="9"/>
        <v>0</v>
      </c>
      <c r="AO60" s="90">
        <f t="shared" si="10"/>
        <v>0</v>
      </c>
      <c r="AP60" s="90">
        <f t="shared" si="11"/>
        <v>0</v>
      </c>
      <c r="AQ60" s="90">
        <f t="shared" si="12"/>
        <v>0</v>
      </c>
      <c r="AS60" s="55">
        <f t="shared" si="13"/>
        <v>0</v>
      </c>
      <c r="AT60" s="55">
        <f t="shared" si="14"/>
        <v>0</v>
      </c>
      <c r="AU60" s="55">
        <f t="shared" si="15"/>
        <v>0</v>
      </c>
      <c r="AY60" s="85"/>
      <c r="AZ60" s="85"/>
      <c r="BA60" s="85"/>
    </row>
    <row r="61" spans="7:53" x14ac:dyDescent="0.2">
      <c r="V61" s="7">
        <v>11683</v>
      </c>
      <c r="W61" s="7" t="s">
        <v>74</v>
      </c>
      <c r="X61" s="7">
        <v>228</v>
      </c>
      <c r="Y61" s="56" t="s">
        <v>100</v>
      </c>
      <c r="Z61" s="7" t="s">
        <v>75</v>
      </c>
      <c r="AA61" s="7">
        <v>5930000</v>
      </c>
      <c r="AB61" s="7">
        <v>353360</v>
      </c>
      <c r="AC61" s="54">
        <v>41600.602766203701</v>
      </c>
      <c r="AD61" s="55">
        <v>4309.6000000000004</v>
      </c>
      <c r="AF61">
        <f t="shared" si="6"/>
        <v>353360</v>
      </c>
      <c r="AG61">
        <f>SUMIF('Data - Contractor Labor Hours'!$B$5:$B$590,'Test Year 2014'!$AF61,'Data - Contractor Labor Hours'!E$5:E$590)</f>
        <v>142</v>
      </c>
      <c r="AH61">
        <f>SUMIF('Data - Contractor Labor Hours'!$B$5:$B$590,'Test Year 2014'!$AF61,'Data - Contractor Labor Hours'!F$5:F$590)</f>
        <v>9.5</v>
      </c>
      <c r="AI61">
        <f>SUMIF('Data - Contractor Labor Hours'!$B$5:$B$590,'Test Year 2014'!$AF61,'Data - Contractor Labor Hours'!G$5:G$590)</f>
        <v>0</v>
      </c>
      <c r="AJ61" s="60"/>
      <c r="AK61">
        <f t="shared" si="7"/>
        <v>142</v>
      </c>
      <c r="AL61">
        <f t="shared" si="8"/>
        <v>14.25</v>
      </c>
      <c r="AM61">
        <f t="shared" si="9"/>
        <v>0</v>
      </c>
      <c r="AO61" s="90">
        <f t="shared" si="10"/>
        <v>0.90880000000000005</v>
      </c>
      <c r="AP61" s="90">
        <f t="shared" si="11"/>
        <v>9.1200000000000003E-2</v>
      </c>
      <c r="AQ61" s="90">
        <f t="shared" si="12"/>
        <v>0</v>
      </c>
      <c r="AS61" s="55">
        <f t="shared" si="13"/>
        <v>3916.5644800000005</v>
      </c>
      <c r="AT61" s="55">
        <f t="shared" si="14"/>
        <v>393.03552000000002</v>
      </c>
      <c r="AU61" s="55">
        <f t="shared" si="15"/>
        <v>0</v>
      </c>
      <c r="AY61" s="85"/>
      <c r="AZ61" s="85"/>
      <c r="BA61" s="85"/>
    </row>
    <row r="62" spans="7:53" x14ac:dyDescent="0.2">
      <c r="V62" s="7">
        <v>11685</v>
      </c>
      <c r="W62" s="7" t="s">
        <v>74</v>
      </c>
      <c r="X62" s="7">
        <v>228</v>
      </c>
      <c r="Y62" s="56" t="s">
        <v>100</v>
      </c>
      <c r="Z62" s="7" t="s">
        <v>75</v>
      </c>
      <c r="AA62" s="7">
        <v>5930000</v>
      </c>
      <c r="AB62" s="7">
        <v>353333</v>
      </c>
      <c r="AC62" s="54">
        <v>41600.603136574071</v>
      </c>
      <c r="AD62" s="55">
        <v>381.06</v>
      </c>
      <c r="AF62">
        <f t="shared" si="6"/>
        <v>353333</v>
      </c>
      <c r="AG62">
        <f>SUMIF('Data - Contractor Labor Hours'!$B$5:$B$590,'Test Year 2014'!$AF62,'Data - Contractor Labor Hours'!E$5:E$590)</f>
        <v>0</v>
      </c>
      <c r="AH62">
        <f>SUMIF('Data - Contractor Labor Hours'!$B$5:$B$590,'Test Year 2014'!$AF62,'Data - Contractor Labor Hours'!F$5:F$590)</f>
        <v>12</v>
      </c>
      <c r="AI62">
        <f>SUMIF('Data - Contractor Labor Hours'!$B$5:$B$590,'Test Year 2014'!$AF62,'Data - Contractor Labor Hours'!G$5:G$590)</f>
        <v>0</v>
      </c>
      <c r="AJ62" s="60"/>
      <c r="AK62">
        <f t="shared" si="7"/>
        <v>0</v>
      </c>
      <c r="AL62">
        <f t="shared" si="8"/>
        <v>18</v>
      </c>
      <c r="AM62">
        <f t="shared" si="9"/>
        <v>0</v>
      </c>
      <c r="AO62" s="90">
        <f t="shared" si="10"/>
        <v>0</v>
      </c>
      <c r="AP62" s="90">
        <f t="shared" si="11"/>
        <v>1</v>
      </c>
      <c r="AQ62" s="90">
        <f t="shared" si="12"/>
        <v>0</v>
      </c>
      <c r="AS62" s="55">
        <f t="shared" si="13"/>
        <v>0</v>
      </c>
      <c r="AT62" s="55">
        <f t="shared" si="14"/>
        <v>381.06</v>
      </c>
      <c r="AU62" s="55">
        <f t="shared" si="15"/>
        <v>0</v>
      </c>
      <c r="AY62" s="85"/>
      <c r="AZ62" s="85"/>
      <c r="BA62" s="85"/>
    </row>
    <row r="63" spans="7:53" x14ac:dyDescent="0.2">
      <c r="V63" s="7">
        <v>10216</v>
      </c>
      <c r="W63" s="7" t="s">
        <v>74</v>
      </c>
      <c r="X63" s="7">
        <v>228</v>
      </c>
      <c r="Y63" s="56" t="s">
        <v>104</v>
      </c>
      <c r="Z63" s="7" t="s">
        <v>106</v>
      </c>
      <c r="AA63" s="7">
        <v>5930000</v>
      </c>
      <c r="AB63" s="7">
        <v>352344</v>
      </c>
      <c r="AC63" s="54">
        <v>41600.611504629633</v>
      </c>
      <c r="AD63" s="55">
        <v>358.98</v>
      </c>
      <c r="AF63">
        <f t="shared" si="6"/>
        <v>352344</v>
      </c>
      <c r="AG63">
        <f>SUMIF('Data - Contractor Labor Hours'!$B$5:$B$590,'Test Year 2014'!$AF63,'Data - Contractor Labor Hours'!E$5:E$590)</f>
        <v>10</v>
      </c>
      <c r="AH63">
        <f>SUMIF('Data - Contractor Labor Hours'!$B$5:$B$590,'Test Year 2014'!$AF63,'Data - Contractor Labor Hours'!F$5:F$590)</f>
        <v>0</v>
      </c>
      <c r="AI63">
        <f>SUMIF('Data - Contractor Labor Hours'!$B$5:$B$590,'Test Year 2014'!$AF63,'Data - Contractor Labor Hours'!G$5:G$590)</f>
        <v>0</v>
      </c>
      <c r="AJ63" s="60"/>
      <c r="AK63">
        <f t="shared" si="7"/>
        <v>10</v>
      </c>
      <c r="AL63">
        <f t="shared" si="8"/>
        <v>0</v>
      </c>
      <c r="AM63">
        <f t="shared" si="9"/>
        <v>0</v>
      </c>
      <c r="AO63" s="90">
        <f t="shared" si="10"/>
        <v>1</v>
      </c>
      <c r="AP63" s="90">
        <f t="shared" si="11"/>
        <v>0</v>
      </c>
      <c r="AQ63" s="90">
        <f t="shared" si="12"/>
        <v>0</v>
      </c>
      <c r="AS63" s="55">
        <f t="shared" si="13"/>
        <v>358.98</v>
      </c>
      <c r="AT63" s="55">
        <f t="shared" si="14"/>
        <v>0</v>
      </c>
      <c r="AU63" s="55">
        <f t="shared" si="15"/>
        <v>0</v>
      </c>
      <c r="AY63" s="85"/>
      <c r="AZ63" s="85"/>
      <c r="BA63" s="85"/>
    </row>
    <row r="64" spans="7:53" x14ac:dyDescent="0.2">
      <c r="V64" s="7">
        <v>11683</v>
      </c>
      <c r="W64" s="7" t="s">
        <v>74</v>
      </c>
      <c r="X64" s="7">
        <v>228</v>
      </c>
      <c r="Y64" s="56" t="s">
        <v>100</v>
      </c>
      <c r="Z64" s="7" t="s">
        <v>75</v>
      </c>
      <c r="AA64" s="7">
        <v>5930000</v>
      </c>
      <c r="AB64" s="7">
        <v>353986</v>
      </c>
      <c r="AC64" s="54">
        <v>41610.328587962962</v>
      </c>
      <c r="AD64" s="55">
        <v>188.8</v>
      </c>
      <c r="AF64">
        <f t="shared" si="6"/>
        <v>353986</v>
      </c>
      <c r="AG64">
        <f>SUMIF('Data - Contractor Labor Hours'!$B$5:$B$590,'Test Year 2014'!$AF64,'Data - Contractor Labor Hours'!E$5:E$590)</f>
        <v>0</v>
      </c>
      <c r="AH64">
        <f>SUMIF('Data - Contractor Labor Hours'!$B$5:$B$590,'Test Year 2014'!$AF64,'Data - Contractor Labor Hours'!F$5:F$590)</f>
        <v>4.5</v>
      </c>
      <c r="AI64">
        <f>SUMIF('Data - Contractor Labor Hours'!$B$5:$B$590,'Test Year 2014'!$AF64,'Data - Contractor Labor Hours'!G$5:G$590)</f>
        <v>0</v>
      </c>
      <c r="AJ64" s="60"/>
      <c r="AK64">
        <f t="shared" si="7"/>
        <v>0</v>
      </c>
      <c r="AL64">
        <f t="shared" si="8"/>
        <v>6.75</v>
      </c>
      <c r="AM64">
        <f t="shared" si="9"/>
        <v>0</v>
      </c>
      <c r="AO64" s="90">
        <f t="shared" si="10"/>
        <v>0</v>
      </c>
      <c r="AP64" s="90">
        <f t="shared" si="11"/>
        <v>1</v>
      </c>
      <c r="AQ64" s="90">
        <f t="shared" si="12"/>
        <v>0</v>
      </c>
      <c r="AS64" s="55">
        <f t="shared" si="13"/>
        <v>0</v>
      </c>
      <c r="AT64" s="55">
        <f t="shared" si="14"/>
        <v>188.8</v>
      </c>
      <c r="AU64" s="55">
        <f t="shared" si="15"/>
        <v>0</v>
      </c>
      <c r="AY64" s="85"/>
      <c r="AZ64" s="85"/>
      <c r="BA64" s="85"/>
    </row>
    <row r="65" spans="22:53" x14ac:dyDescent="0.2">
      <c r="V65" s="7">
        <v>10216</v>
      </c>
      <c r="W65" s="7" t="s">
        <v>74</v>
      </c>
      <c r="X65" s="7">
        <v>228</v>
      </c>
      <c r="Y65" s="56" t="s">
        <v>100</v>
      </c>
      <c r="Z65" s="7" t="s">
        <v>102</v>
      </c>
      <c r="AA65" s="7">
        <v>1070001</v>
      </c>
      <c r="AB65" s="7">
        <v>353941</v>
      </c>
      <c r="AC65" s="54">
        <v>41610.330381944441</v>
      </c>
      <c r="AD65" s="55">
        <v>319.02999999999997</v>
      </c>
      <c r="AF65">
        <f t="shared" si="6"/>
        <v>353941</v>
      </c>
      <c r="AG65">
        <f>SUMIF('Data - Contractor Labor Hours'!$B$5:$B$590,'Test Year 2014'!$AF65,'Data - Contractor Labor Hours'!E$5:E$590)</f>
        <v>122.5</v>
      </c>
      <c r="AH65">
        <f>SUMIF('Data - Contractor Labor Hours'!$B$5:$B$590,'Test Year 2014'!$AF65,'Data - Contractor Labor Hours'!F$5:F$590)</f>
        <v>0</v>
      </c>
      <c r="AI65">
        <f>SUMIF('Data - Contractor Labor Hours'!$B$5:$B$590,'Test Year 2014'!$AF65,'Data - Contractor Labor Hours'!G$5:G$590)</f>
        <v>0</v>
      </c>
      <c r="AJ65" s="60"/>
      <c r="AK65">
        <f t="shared" si="7"/>
        <v>122.5</v>
      </c>
      <c r="AL65">
        <f t="shared" si="8"/>
        <v>0</v>
      </c>
      <c r="AM65">
        <f t="shared" si="9"/>
        <v>0</v>
      </c>
      <c r="AO65" s="90">
        <f t="shared" si="10"/>
        <v>1</v>
      </c>
      <c r="AP65" s="90">
        <f t="shared" si="11"/>
        <v>0</v>
      </c>
      <c r="AQ65" s="90">
        <f t="shared" si="12"/>
        <v>0</v>
      </c>
      <c r="AS65" s="55">
        <f t="shared" si="13"/>
        <v>319.02999999999997</v>
      </c>
      <c r="AT65" s="55">
        <f t="shared" si="14"/>
        <v>0</v>
      </c>
      <c r="AU65" s="55">
        <f t="shared" si="15"/>
        <v>0</v>
      </c>
      <c r="AY65" s="85"/>
      <c r="AZ65" s="85"/>
      <c r="BA65" s="85"/>
    </row>
    <row r="66" spans="22:53" x14ac:dyDescent="0.2">
      <c r="V66" s="7">
        <v>10216</v>
      </c>
      <c r="W66" s="7" t="s">
        <v>74</v>
      </c>
      <c r="X66" s="7">
        <v>228</v>
      </c>
      <c r="Y66" s="56" t="s">
        <v>100</v>
      </c>
      <c r="Z66" s="7" t="s">
        <v>101</v>
      </c>
      <c r="AA66" s="7">
        <v>5930000</v>
      </c>
      <c r="AB66" s="7">
        <v>353941</v>
      </c>
      <c r="AC66" s="54">
        <v>41610.330381944441</v>
      </c>
      <c r="AD66" s="55">
        <v>1082.25</v>
      </c>
      <c r="AF66">
        <f t="shared" si="6"/>
        <v>353941</v>
      </c>
      <c r="AG66">
        <f>SUMIF('Data - Contractor Labor Hours'!$B$5:$B$590,'Test Year 2014'!$AF66,'Data - Contractor Labor Hours'!E$5:E$590)</f>
        <v>122.5</v>
      </c>
      <c r="AH66">
        <f>SUMIF('Data - Contractor Labor Hours'!$B$5:$B$590,'Test Year 2014'!$AF66,'Data - Contractor Labor Hours'!F$5:F$590)</f>
        <v>0</v>
      </c>
      <c r="AI66">
        <f>SUMIF('Data - Contractor Labor Hours'!$B$5:$B$590,'Test Year 2014'!$AF66,'Data - Contractor Labor Hours'!G$5:G$590)</f>
        <v>0</v>
      </c>
      <c r="AJ66" s="60"/>
      <c r="AK66">
        <f t="shared" si="7"/>
        <v>122.5</v>
      </c>
      <c r="AL66">
        <f t="shared" si="8"/>
        <v>0</v>
      </c>
      <c r="AM66">
        <f t="shared" si="9"/>
        <v>0</v>
      </c>
      <c r="AO66" s="90">
        <f t="shared" si="10"/>
        <v>1</v>
      </c>
      <c r="AP66" s="90">
        <f t="shared" si="11"/>
        <v>0</v>
      </c>
      <c r="AQ66" s="90">
        <f t="shared" si="12"/>
        <v>0</v>
      </c>
      <c r="AS66" s="55">
        <f t="shared" si="13"/>
        <v>1082.25</v>
      </c>
      <c r="AT66" s="55">
        <f t="shared" si="14"/>
        <v>0</v>
      </c>
      <c r="AU66" s="55">
        <f t="shared" si="15"/>
        <v>0</v>
      </c>
      <c r="AY66" s="85"/>
      <c r="AZ66" s="85"/>
      <c r="BA66" s="85"/>
    </row>
    <row r="67" spans="22:53" x14ac:dyDescent="0.2">
      <c r="V67" s="7">
        <v>10216</v>
      </c>
      <c r="W67" s="7" t="s">
        <v>74</v>
      </c>
      <c r="X67" s="7">
        <v>228</v>
      </c>
      <c r="Y67" s="56" t="s">
        <v>100</v>
      </c>
      <c r="Z67" s="7" t="s">
        <v>75</v>
      </c>
      <c r="AA67" s="7">
        <v>5930000</v>
      </c>
      <c r="AB67" s="7">
        <v>353941</v>
      </c>
      <c r="AC67" s="54">
        <v>41610.330381944441</v>
      </c>
      <c r="AD67" s="55">
        <v>353.47</v>
      </c>
      <c r="AF67">
        <f t="shared" si="6"/>
        <v>353941</v>
      </c>
      <c r="AG67">
        <f>SUMIF('Data - Contractor Labor Hours'!$B$5:$B$590,'Test Year 2014'!$AF67,'Data - Contractor Labor Hours'!E$5:E$590)</f>
        <v>122.5</v>
      </c>
      <c r="AH67">
        <f>SUMIF('Data - Contractor Labor Hours'!$B$5:$B$590,'Test Year 2014'!$AF67,'Data - Contractor Labor Hours'!F$5:F$590)</f>
        <v>0</v>
      </c>
      <c r="AI67">
        <f>SUMIF('Data - Contractor Labor Hours'!$B$5:$B$590,'Test Year 2014'!$AF67,'Data - Contractor Labor Hours'!G$5:G$590)</f>
        <v>0</v>
      </c>
      <c r="AJ67" s="60"/>
      <c r="AK67">
        <f t="shared" si="7"/>
        <v>122.5</v>
      </c>
      <c r="AL67">
        <f t="shared" si="8"/>
        <v>0</v>
      </c>
      <c r="AM67">
        <f t="shared" si="9"/>
        <v>0</v>
      </c>
      <c r="AO67" s="90">
        <f t="shared" si="10"/>
        <v>1</v>
      </c>
      <c r="AP67" s="90">
        <f t="shared" si="11"/>
        <v>0</v>
      </c>
      <c r="AQ67" s="90">
        <f t="shared" si="12"/>
        <v>0</v>
      </c>
      <c r="AS67" s="55">
        <f t="shared" si="13"/>
        <v>353.47</v>
      </c>
      <c r="AT67" s="55">
        <f t="shared" si="14"/>
        <v>0</v>
      </c>
      <c r="AU67" s="55">
        <f t="shared" si="15"/>
        <v>0</v>
      </c>
      <c r="AY67" s="85"/>
      <c r="AZ67" s="85"/>
      <c r="BA67" s="85"/>
    </row>
    <row r="68" spans="22:53" x14ac:dyDescent="0.2">
      <c r="V68" s="7">
        <v>10216</v>
      </c>
      <c r="W68" s="7" t="s">
        <v>74</v>
      </c>
      <c r="X68" s="7">
        <v>228</v>
      </c>
      <c r="Y68" s="56" t="s">
        <v>104</v>
      </c>
      <c r="Z68" s="7" t="s">
        <v>106</v>
      </c>
      <c r="AA68" s="7">
        <v>5930000</v>
      </c>
      <c r="AB68" s="7">
        <v>353941</v>
      </c>
      <c r="AC68" s="54">
        <v>41610.330381944441</v>
      </c>
      <c r="AD68" s="55">
        <v>1540.56</v>
      </c>
      <c r="AF68">
        <f t="shared" si="6"/>
        <v>353941</v>
      </c>
      <c r="AG68">
        <f>SUMIF('Data - Contractor Labor Hours'!$B$5:$B$590,'Test Year 2014'!$AF68,'Data - Contractor Labor Hours'!E$5:E$590)</f>
        <v>122.5</v>
      </c>
      <c r="AH68">
        <f>SUMIF('Data - Contractor Labor Hours'!$B$5:$B$590,'Test Year 2014'!$AF68,'Data - Contractor Labor Hours'!F$5:F$590)</f>
        <v>0</v>
      </c>
      <c r="AI68">
        <f>SUMIF('Data - Contractor Labor Hours'!$B$5:$B$590,'Test Year 2014'!$AF68,'Data - Contractor Labor Hours'!G$5:G$590)</f>
        <v>0</v>
      </c>
      <c r="AJ68" s="60"/>
      <c r="AK68">
        <f t="shared" si="7"/>
        <v>122.5</v>
      </c>
      <c r="AL68">
        <f t="shared" si="8"/>
        <v>0</v>
      </c>
      <c r="AM68">
        <f t="shared" si="9"/>
        <v>0</v>
      </c>
      <c r="AO68" s="90">
        <f t="shared" si="10"/>
        <v>1</v>
      </c>
      <c r="AP68" s="90">
        <f t="shared" si="11"/>
        <v>0</v>
      </c>
      <c r="AQ68" s="90">
        <f t="shared" si="12"/>
        <v>0</v>
      </c>
      <c r="AS68" s="55">
        <f t="shared" si="13"/>
        <v>1540.56</v>
      </c>
      <c r="AT68" s="55">
        <f t="shared" si="14"/>
        <v>0</v>
      </c>
      <c r="AU68" s="55">
        <f t="shared" si="15"/>
        <v>0</v>
      </c>
      <c r="AY68" s="85"/>
      <c r="AZ68" s="85"/>
      <c r="BA68" s="85"/>
    </row>
    <row r="69" spans="22:53" x14ac:dyDescent="0.2">
      <c r="V69" s="7">
        <v>10695</v>
      </c>
      <c r="W69" s="7" t="s">
        <v>74</v>
      </c>
      <c r="X69" s="7">
        <v>228</v>
      </c>
      <c r="Y69" s="56" t="s">
        <v>100</v>
      </c>
      <c r="Z69" s="7" t="s">
        <v>75</v>
      </c>
      <c r="AA69" s="7">
        <v>5930000</v>
      </c>
      <c r="AB69" s="7">
        <v>353886</v>
      </c>
      <c r="AC69" s="54">
        <v>41610.330833333333</v>
      </c>
      <c r="AD69" s="55">
        <v>5583.9</v>
      </c>
      <c r="AF69">
        <f t="shared" si="6"/>
        <v>353886</v>
      </c>
      <c r="AG69">
        <f>SUMIF('Data - Contractor Labor Hours'!$B$5:$B$590,'Test Year 2014'!$AF69,'Data - Contractor Labor Hours'!E$5:E$590)</f>
        <v>79</v>
      </c>
      <c r="AH69">
        <f>SUMIF('Data - Contractor Labor Hours'!$B$5:$B$590,'Test Year 2014'!$AF69,'Data - Contractor Labor Hours'!F$5:F$590)</f>
        <v>0</v>
      </c>
      <c r="AI69">
        <f>SUMIF('Data - Contractor Labor Hours'!$B$5:$B$590,'Test Year 2014'!$AF69,'Data - Contractor Labor Hours'!G$5:G$590)</f>
        <v>0</v>
      </c>
      <c r="AJ69" s="60"/>
      <c r="AK69">
        <f t="shared" si="7"/>
        <v>79</v>
      </c>
      <c r="AL69">
        <f t="shared" si="8"/>
        <v>0</v>
      </c>
      <c r="AM69">
        <f t="shared" si="9"/>
        <v>0</v>
      </c>
      <c r="AO69" s="90">
        <f t="shared" si="10"/>
        <v>1</v>
      </c>
      <c r="AP69" s="90">
        <f t="shared" si="11"/>
        <v>0</v>
      </c>
      <c r="AQ69" s="90">
        <f t="shared" si="12"/>
        <v>0</v>
      </c>
      <c r="AS69" s="55">
        <f t="shared" si="13"/>
        <v>5583.9</v>
      </c>
      <c r="AT69" s="55">
        <f t="shared" si="14"/>
        <v>0</v>
      </c>
      <c r="AU69" s="55">
        <f t="shared" si="15"/>
        <v>0</v>
      </c>
      <c r="AY69" s="85"/>
      <c r="AZ69" s="85"/>
      <c r="BA69" s="85"/>
    </row>
    <row r="70" spans="22:53" x14ac:dyDescent="0.2">
      <c r="V70" s="7">
        <v>11683</v>
      </c>
      <c r="W70" s="7" t="s">
        <v>74</v>
      </c>
      <c r="X70" s="7">
        <v>228</v>
      </c>
      <c r="Y70" s="56" t="s">
        <v>100</v>
      </c>
      <c r="Z70" s="7" t="s">
        <v>75</v>
      </c>
      <c r="AA70" s="7">
        <v>5930000</v>
      </c>
      <c r="AB70" s="7">
        <v>353887</v>
      </c>
      <c r="AC70" s="54">
        <v>41610.33121527778</v>
      </c>
      <c r="AD70" s="55">
        <v>6857.89</v>
      </c>
      <c r="AF70">
        <f t="shared" si="6"/>
        <v>353887</v>
      </c>
      <c r="AG70">
        <f>SUMIF('Data - Contractor Labor Hours'!$B$5:$B$590,'Test Year 2014'!$AF70,'Data - Contractor Labor Hours'!E$5:E$590)</f>
        <v>185</v>
      </c>
      <c r="AH70">
        <f>SUMIF('Data - Contractor Labor Hours'!$B$5:$B$590,'Test Year 2014'!$AF70,'Data - Contractor Labor Hours'!F$5:F$590)</f>
        <v>48</v>
      </c>
      <c r="AI70">
        <f>SUMIF('Data - Contractor Labor Hours'!$B$5:$B$590,'Test Year 2014'!$AF70,'Data - Contractor Labor Hours'!G$5:G$590)</f>
        <v>0</v>
      </c>
      <c r="AJ70" s="60"/>
      <c r="AK70">
        <f t="shared" si="7"/>
        <v>185</v>
      </c>
      <c r="AL70">
        <f t="shared" si="8"/>
        <v>72</v>
      </c>
      <c r="AM70">
        <f t="shared" si="9"/>
        <v>0</v>
      </c>
      <c r="AO70" s="90">
        <f t="shared" si="10"/>
        <v>0.71984435797665369</v>
      </c>
      <c r="AP70" s="90">
        <f t="shared" si="11"/>
        <v>0.28015564202334631</v>
      </c>
      <c r="AQ70" s="90">
        <f t="shared" si="12"/>
        <v>0</v>
      </c>
      <c r="AS70" s="55">
        <f t="shared" si="13"/>
        <v>4936.6134241245136</v>
      </c>
      <c r="AT70" s="55">
        <f t="shared" si="14"/>
        <v>1921.2765758754865</v>
      </c>
      <c r="AU70" s="55">
        <f t="shared" si="15"/>
        <v>0</v>
      </c>
      <c r="AY70" s="85"/>
      <c r="AZ70" s="85"/>
      <c r="BA70" s="85"/>
    </row>
    <row r="71" spans="22:53" x14ac:dyDescent="0.2">
      <c r="V71" s="7">
        <v>11685</v>
      </c>
      <c r="W71" s="7" t="s">
        <v>74</v>
      </c>
      <c r="X71" s="7">
        <v>228</v>
      </c>
      <c r="Y71" s="56" t="s">
        <v>100</v>
      </c>
      <c r="Z71" s="7" t="s">
        <v>75</v>
      </c>
      <c r="AA71" s="7">
        <v>5930000</v>
      </c>
      <c r="AB71" s="7">
        <v>353876</v>
      </c>
      <c r="AC71" s="54">
        <v>41610.339166666665</v>
      </c>
      <c r="AD71" s="55">
        <v>353.47</v>
      </c>
      <c r="AF71">
        <f t="shared" si="6"/>
        <v>353876</v>
      </c>
      <c r="AG71">
        <f>SUMIF('Data - Contractor Labor Hours'!$B$5:$B$590,'Test Year 2014'!$AF71,'Data - Contractor Labor Hours'!E$5:E$590)</f>
        <v>0</v>
      </c>
      <c r="AH71">
        <f>SUMIF('Data - Contractor Labor Hours'!$B$5:$B$590,'Test Year 2014'!$AF71,'Data - Contractor Labor Hours'!F$5:F$590)</f>
        <v>0</v>
      </c>
      <c r="AI71">
        <f>SUMIF('Data - Contractor Labor Hours'!$B$5:$B$590,'Test Year 2014'!$AF71,'Data - Contractor Labor Hours'!G$5:G$590)</f>
        <v>0</v>
      </c>
      <c r="AJ71" s="60"/>
      <c r="AK71">
        <f t="shared" si="7"/>
        <v>0</v>
      </c>
      <c r="AL71">
        <f t="shared" si="8"/>
        <v>0</v>
      </c>
      <c r="AM71">
        <f t="shared" si="9"/>
        <v>0</v>
      </c>
      <c r="AO71" s="90">
        <f t="shared" si="10"/>
        <v>0</v>
      </c>
      <c r="AP71" s="90">
        <f t="shared" si="11"/>
        <v>0</v>
      </c>
      <c r="AQ71" s="90">
        <f t="shared" si="12"/>
        <v>0</v>
      </c>
      <c r="AS71" s="55">
        <f t="shared" si="13"/>
        <v>0</v>
      </c>
      <c r="AT71" s="55">
        <f t="shared" si="14"/>
        <v>0</v>
      </c>
      <c r="AU71" s="55">
        <f t="shared" si="15"/>
        <v>0</v>
      </c>
      <c r="AY71" s="85"/>
      <c r="AZ71" s="85"/>
      <c r="BA71" s="85"/>
    </row>
    <row r="72" spans="22:53" x14ac:dyDescent="0.2">
      <c r="V72" s="7">
        <v>10695</v>
      </c>
      <c r="W72" s="7" t="s">
        <v>74</v>
      </c>
      <c r="X72" s="7">
        <v>228</v>
      </c>
      <c r="Y72" s="56" t="s">
        <v>100</v>
      </c>
      <c r="Z72" s="7" t="s">
        <v>75</v>
      </c>
      <c r="AA72" s="7">
        <v>5930000</v>
      </c>
      <c r="AB72" s="7">
        <v>352781</v>
      </c>
      <c r="AC72" s="54">
        <v>41614.304976851854</v>
      </c>
      <c r="AD72" s="55">
        <v>8719.9699999999993</v>
      </c>
      <c r="AF72">
        <f t="shared" si="6"/>
        <v>352781</v>
      </c>
      <c r="AG72">
        <f>SUMIF('Data - Contractor Labor Hours'!$B$5:$B$590,'Test Year 2014'!$AF72,'Data - Contractor Labor Hours'!E$5:E$590)</f>
        <v>268</v>
      </c>
      <c r="AH72">
        <f>SUMIF('Data - Contractor Labor Hours'!$B$5:$B$590,'Test Year 2014'!$AF72,'Data - Contractor Labor Hours'!F$5:F$590)</f>
        <v>73</v>
      </c>
      <c r="AI72">
        <f>SUMIF('Data - Contractor Labor Hours'!$B$5:$B$590,'Test Year 2014'!$AF72,'Data - Contractor Labor Hours'!G$5:G$590)</f>
        <v>0</v>
      </c>
      <c r="AJ72" s="60"/>
      <c r="AK72">
        <f t="shared" si="7"/>
        <v>268</v>
      </c>
      <c r="AL72">
        <f t="shared" si="8"/>
        <v>109.5</v>
      </c>
      <c r="AM72">
        <f t="shared" si="9"/>
        <v>0</v>
      </c>
      <c r="AO72" s="90">
        <f t="shared" si="10"/>
        <v>0.70993377483443709</v>
      </c>
      <c r="AP72" s="90">
        <f t="shared" si="11"/>
        <v>0.29006622516556291</v>
      </c>
      <c r="AQ72" s="90">
        <f t="shared" si="12"/>
        <v>0</v>
      </c>
      <c r="AS72" s="55">
        <f t="shared" si="13"/>
        <v>6190.6012185430463</v>
      </c>
      <c r="AT72" s="55">
        <f t="shared" si="14"/>
        <v>2529.3687814569535</v>
      </c>
      <c r="AU72" s="55">
        <f t="shared" si="15"/>
        <v>0</v>
      </c>
      <c r="AY72" s="85"/>
      <c r="AZ72" s="85"/>
      <c r="BA72" s="85"/>
    </row>
    <row r="73" spans="22:53" x14ac:dyDescent="0.2">
      <c r="V73" s="7">
        <v>10695</v>
      </c>
      <c r="W73" s="7" t="s">
        <v>74</v>
      </c>
      <c r="X73" s="7">
        <v>228</v>
      </c>
      <c r="Y73" s="56" t="s">
        <v>104</v>
      </c>
      <c r="Z73" s="7" t="s">
        <v>106</v>
      </c>
      <c r="AA73" s="7">
        <v>5930000</v>
      </c>
      <c r="AB73" s="7">
        <v>352781</v>
      </c>
      <c r="AC73" s="54">
        <v>41614.304976851854</v>
      </c>
      <c r="AD73" s="55">
        <v>839.24</v>
      </c>
      <c r="AF73">
        <f t="shared" si="6"/>
        <v>352781</v>
      </c>
      <c r="AG73">
        <f>SUMIF('Data - Contractor Labor Hours'!$B$5:$B$590,'Test Year 2014'!$AF73,'Data - Contractor Labor Hours'!E$5:E$590)</f>
        <v>268</v>
      </c>
      <c r="AH73">
        <f>SUMIF('Data - Contractor Labor Hours'!$B$5:$B$590,'Test Year 2014'!$AF73,'Data - Contractor Labor Hours'!F$5:F$590)</f>
        <v>73</v>
      </c>
      <c r="AI73">
        <f>SUMIF('Data - Contractor Labor Hours'!$B$5:$B$590,'Test Year 2014'!$AF73,'Data - Contractor Labor Hours'!G$5:G$590)</f>
        <v>0</v>
      </c>
      <c r="AJ73" s="60"/>
      <c r="AK73">
        <f t="shared" si="7"/>
        <v>268</v>
      </c>
      <c r="AL73">
        <f t="shared" si="8"/>
        <v>109.5</v>
      </c>
      <c r="AM73">
        <f t="shared" si="9"/>
        <v>0</v>
      </c>
      <c r="AO73" s="90">
        <f t="shared" si="10"/>
        <v>0.70993377483443709</v>
      </c>
      <c r="AP73" s="90">
        <f t="shared" si="11"/>
        <v>0.29006622516556291</v>
      </c>
      <c r="AQ73" s="90">
        <f t="shared" si="12"/>
        <v>0</v>
      </c>
      <c r="AS73" s="55">
        <f t="shared" si="13"/>
        <v>595.80482119205294</v>
      </c>
      <c r="AT73" s="55">
        <f t="shared" si="14"/>
        <v>243.43517880794701</v>
      </c>
      <c r="AU73" s="55">
        <f t="shared" si="15"/>
        <v>0</v>
      </c>
      <c r="AY73" s="85"/>
      <c r="AZ73" s="85"/>
      <c r="BA73" s="85"/>
    </row>
    <row r="74" spans="22:53" x14ac:dyDescent="0.2">
      <c r="V74" s="7">
        <v>10216</v>
      </c>
      <c r="W74" s="7" t="s">
        <v>74</v>
      </c>
      <c r="X74" s="7">
        <v>228</v>
      </c>
      <c r="Y74" s="56" t="s">
        <v>100</v>
      </c>
      <c r="Z74" s="7" t="s">
        <v>101</v>
      </c>
      <c r="AA74" s="7">
        <v>5930000</v>
      </c>
      <c r="AB74" s="7">
        <v>354610</v>
      </c>
      <c r="AC74" s="54">
        <v>41614.30541666667</v>
      </c>
      <c r="AD74" s="55">
        <v>2147.1799999999998</v>
      </c>
      <c r="AF74">
        <f t="shared" si="6"/>
        <v>354610</v>
      </c>
      <c r="AG74">
        <f>SUMIF('Data - Contractor Labor Hours'!$B$5:$B$590,'Test Year 2014'!$AF74,'Data - Contractor Labor Hours'!E$5:E$590)</f>
        <v>410</v>
      </c>
      <c r="AH74">
        <f>SUMIF('Data - Contractor Labor Hours'!$B$5:$B$590,'Test Year 2014'!$AF74,'Data - Contractor Labor Hours'!F$5:F$590)</f>
        <v>497.5</v>
      </c>
      <c r="AI74">
        <f>SUMIF('Data - Contractor Labor Hours'!$B$5:$B$590,'Test Year 2014'!$AF74,'Data - Contractor Labor Hours'!G$5:G$590)</f>
        <v>0</v>
      </c>
      <c r="AJ74" s="60"/>
      <c r="AK74">
        <f t="shared" si="7"/>
        <v>410</v>
      </c>
      <c r="AL74">
        <f t="shared" si="8"/>
        <v>746.25</v>
      </c>
      <c r="AM74">
        <f t="shared" si="9"/>
        <v>0</v>
      </c>
      <c r="AO74" s="90">
        <f t="shared" si="10"/>
        <v>0.35459459459459458</v>
      </c>
      <c r="AP74" s="90">
        <f t="shared" si="11"/>
        <v>0.64540540540540536</v>
      </c>
      <c r="AQ74" s="90">
        <f t="shared" si="12"/>
        <v>0</v>
      </c>
      <c r="AS74" s="55">
        <f t="shared" si="13"/>
        <v>761.37842162162156</v>
      </c>
      <c r="AT74" s="55">
        <f t="shared" si="14"/>
        <v>1385.8015783783783</v>
      </c>
      <c r="AU74" s="55">
        <f t="shared" si="15"/>
        <v>0</v>
      </c>
      <c r="AY74" s="85"/>
      <c r="AZ74" s="85"/>
      <c r="BA74" s="85"/>
    </row>
    <row r="75" spans="22:53" x14ac:dyDescent="0.2">
      <c r="V75" s="7">
        <v>10216</v>
      </c>
      <c r="W75" s="7" t="s">
        <v>74</v>
      </c>
      <c r="X75" s="7">
        <v>228</v>
      </c>
      <c r="Y75" s="56" t="s">
        <v>104</v>
      </c>
      <c r="Z75" s="7" t="s">
        <v>106</v>
      </c>
      <c r="AA75" s="7">
        <v>5930000</v>
      </c>
      <c r="AB75" s="7">
        <v>354610</v>
      </c>
      <c r="AC75" s="54">
        <v>41614.30541666667</v>
      </c>
      <c r="AD75" s="55">
        <v>27142.21</v>
      </c>
      <c r="AF75">
        <f t="shared" si="6"/>
        <v>354610</v>
      </c>
      <c r="AG75">
        <f>SUMIF('Data - Contractor Labor Hours'!$B$5:$B$590,'Test Year 2014'!$AF75,'Data - Contractor Labor Hours'!E$5:E$590)</f>
        <v>410</v>
      </c>
      <c r="AH75">
        <f>SUMIF('Data - Contractor Labor Hours'!$B$5:$B$590,'Test Year 2014'!$AF75,'Data - Contractor Labor Hours'!F$5:F$590)</f>
        <v>497.5</v>
      </c>
      <c r="AI75">
        <f>SUMIF('Data - Contractor Labor Hours'!$B$5:$B$590,'Test Year 2014'!$AF75,'Data - Contractor Labor Hours'!G$5:G$590)</f>
        <v>0</v>
      </c>
      <c r="AJ75" s="60"/>
      <c r="AK75">
        <f t="shared" si="7"/>
        <v>410</v>
      </c>
      <c r="AL75">
        <f t="shared" si="8"/>
        <v>746.25</v>
      </c>
      <c r="AM75">
        <f t="shared" si="9"/>
        <v>0</v>
      </c>
      <c r="AO75" s="90">
        <f t="shared" si="10"/>
        <v>0.35459459459459458</v>
      </c>
      <c r="AP75" s="90">
        <f t="shared" si="11"/>
        <v>0.64540540540540536</v>
      </c>
      <c r="AQ75" s="90">
        <f t="shared" si="12"/>
        <v>0</v>
      </c>
      <c r="AS75" s="55">
        <f t="shared" si="13"/>
        <v>9624.4809513513501</v>
      </c>
      <c r="AT75" s="55">
        <f t="shared" si="14"/>
        <v>17517.729048648645</v>
      </c>
      <c r="AU75" s="55">
        <f t="shared" si="15"/>
        <v>0</v>
      </c>
      <c r="AY75" s="85"/>
      <c r="AZ75" s="85"/>
      <c r="BA75" s="85"/>
    </row>
    <row r="76" spans="22:53" x14ac:dyDescent="0.2">
      <c r="V76" s="7">
        <v>10216</v>
      </c>
      <c r="W76" s="7" t="s">
        <v>74</v>
      </c>
      <c r="X76" s="7">
        <v>228</v>
      </c>
      <c r="Y76" s="56" t="s">
        <v>100</v>
      </c>
      <c r="Z76" s="7" t="s">
        <v>101</v>
      </c>
      <c r="AA76" s="7">
        <v>5930000</v>
      </c>
      <c r="AB76" s="7">
        <v>355076</v>
      </c>
      <c r="AC76" s="54">
        <v>41619.311597222222</v>
      </c>
      <c r="AD76" s="55">
        <v>1481.32</v>
      </c>
      <c r="AF76">
        <f t="shared" si="6"/>
        <v>355076</v>
      </c>
      <c r="AG76">
        <f>SUMIF('Data - Contractor Labor Hours'!$B$5:$B$590,'Test Year 2014'!$AF76,'Data - Contractor Labor Hours'!E$5:E$590)</f>
        <v>40</v>
      </c>
      <c r="AH76">
        <f>SUMIF('Data - Contractor Labor Hours'!$B$5:$B$590,'Test Year 2014'!$AF76,'Data - Contractor Labor Hours'!F$5:F$590)</f>
        <v>0</v>
      </c>
      <c r="AI76">
        <f>SUMIF('Data - Contractor Labor Hours'!$B$5:$B$590,'Test Year 2014'!$AF76,'Data - Contractor Labor Hours'!G$5:G$590)</f>
        <v>10.5</v>
      </c>
      <c r="AJ76" s="60"/>
      <c r="AK76">
        <f t="shared" si="7"/>
        <v>40</v>
      </c>
      <c r="AL76">
        <f t="shared" si="8"/>
        <v>0</v>
      </c>
      <c r="AM76">
        <f t="shared" si="9"/>
        <v>21</v>
      </c>
      <c r="AO76" s="90">
        <f t="shared" si="10"/>
        <v>0.65573770491803274</v>
      </c>
      <c r="AP76" s="90">
        <f t="shared" si="11"/>
        <v>0</v>
      </c>
      <c r="AQ76" s="90">
        <f t="shared" si="12"/>
        <v>0.34426229508196721</v>
      </c>
      <c r="AS76" s="55">
        <f t="shared" si="13"/>
        <v>971.35737704918017</v>
      </c>
      <c r="AT76" s="55">
        <f t="shared" si="14"/>
        <v>0</v>
      </c>
      <c r="AU76" s="55">
        <f t="shared" si="15"/>
        <v>509.96262295081965</v>
      </c>
      <c r="AY76" s="85"/>
      <c r="AZ76" s="85"/>
      <c r="BA76" s="85"/>
    </row>
    <row r="77" spans="22:53" x14ac:dyDescent="0.2">
      <c r="V77" s="7">
        <v>11683</v>
      </c>
      <c r="W77" s="7" t="s">
        <v>74</v>
      </c>
      <c r="X77" s="7">
        <v>228</v>
      </c>
      <c r="Y77" s="56" t="s">
        <v>100</v>
      </c>
      <c r="Z77" s="7" t="s">
        <v>75</v>
      </c>
      <c r="AA77" s="7">
        <v>5930000</v>
      </c>
      <c r="AB77" s="7">
        <v>355068</v>
      </c>
      <c r="AC77" s="54">
        <v>41619.312106481484</v>
      </c>
      <c r="AD77" s="55">
        <v>5453.7</v>
      </c>
      <c r="AF77">
        <f t="shared" si="6"/>
        <v>355068</v>
      </c>
      <c r="AG77">
        <f>SUMIF('Data - Contractor Labor Hours'!$B$5:$B$590,'Test Year 2014'!$AF77,'Data - Contractor Labor Hours'!E$5:E$590)</f>
        <v>88.5</v>
      </c>
      <c r="AH77">
        <f>SUMIF('Data - Contractor Labor Hours'!$B$5:$B$590,'Test Year 2014'!$AF77,'Data - Contractor Labor Hours'!F$5:F$590)</f>
        <v>91</v>
      </c>
      <c r="AI77">
        <f>SUMIF('Data - Contractor Labor Hours'!$B$5:$B$590,'Test Year 2014'!$AF77,'Data - Contractor Labor Hours'!G$5:G$590)</f>
        <v>7</v>
      </c>
      <c r="AJ77" s="60"/>
      <c r="AK77">
        <f t="shared" si="7"/>
        <v>88.5</v>
      </c>
      <c r="AL77">
        <f t="shared" si="8"/>
        <v>136.5</v>
      </c>
      <c r="AM77">
        <f t="shared" si="9"/>
        <v>14</v>
      </c>
      <c r="AO77" s="90">
        <f t="shared" si="10"/>
        <v>0.3702928870292887</v>
      </c>
      <c r="AP77" s="90">
        <f t="shared" si="11"/>
        <v>0.57112970711297073</v>
      </c>
      <c r="AQ77" s="90">
        <f t="shared" si="12"/>
        <v>5.8577405857740586E-2</v>
      </c>
      <c r="AS77" s="55">
        <f t="shared" si="13"/>
        <v>2019.4663179916317</v>
      </c>
      <c r="AT77" s="55">
        <f t="shared" si="14"/>
        <v>3114.7700836820086</v>
      </c>
      <c r="AU77" s="55">
        <f t="shared" si="15"/>
        <v>319.46359832635983</v>
      </c>
      <c r="AY77" s="85"/>
      <c r="AZ77" s="85"/>
      <c r="BA77" s="85"/>
    </row>
    <row r="78" spans="22:53" x14ac:dyDescent="0.2">
      <c r="V78" s="7">
        <v>10216</v>
      </c>
      <c r="W78" s="7" t="s">
        <v>74</v>
      </c>
      <c r="X78" s="7">
        <v>228</v>
      </c>
      <c r="Y78" s="56" t="s">
        <v>100</v>
      </c>
      <c r="Z78" s="7" t="s">
        <v>101</v>
      </c>
      <c r="AA78" s="7">
        <v>5930000</v>
      </c>
      <c r="AB78" s="7">
        <v>355291</v>
      </c>
      <c r="AC78" s="54">
        <v>41621.423877314817</v>
      </c>
      <c r="AD78" s="55">
        <v>3021.19</v>
      </c>
      <c r="AF78">
        <f t="shared" ref="AF78:AF141" si="19">AB78</f>
        <v>355291</v>
      </c>
      <c r="AG78">
        <f>SUMIF('Data - Contractor Labor Hours'!$B$5:$B$590,'Test Year 2014'!$AF78,'Data - Contractor Labor Hours'!E$5:E$590)</f>
        <v>27</v>
      </c>
      <c r="AH78">
        <f>SUMIF('Data - Contractor Labor Hours'!$B$5:$B$590,'Test Year 2014'!$AF78,'Data - Contractor Labor Hours'!F$5:F$590)</f>
        <v>0</v>
      </c>
      <c r="AI78">
        <f>SUMIF('Data - Contractor Labor Hours'!$B$5:$B$590,'Test Year 2014'!$AF78,'Data - Contractor Labor Hours'!G$5:G$590)</f>
        <v>0</v>
      </c>
      <c r="AJ78" s="60"/>
      <c r="AK78">
        <f t="shared" ref="AK78:AK141" si="20">AG78</f>
        <v>27</v>
      </c>
      <c r="AL78">
        <f t="shared" ref="AL78:AL141" si="21">AH78*1.5</f>
        <v>0</v>
      </c>
      <c r="AM78">
        <f t="shared" ref="AM78:AM141" si="22">AI78*2</f>
        <v>0</v>
      </c>
      <c r="AO78" s="90">
        <f t="shared" ref="AO78:AO141" si="23">IF(SUM($AK78:$AM78)=0,0,AK78/SUM($AK78:$AM78))</f>
        <v>1</v>
      </c>
      <c r="AP78" s="90">
        <f t="shared" ref="AP78:AP141" si="24">IF(SUM($AK78:$AM78)=0,0,AL78/SUM($AK78:$AM78))</f>
        <v>0</v>
      </c>
      <c r="AQ78" s="90">
        <f t="shared" ref="AQ78:AQ141" si="25">IF(SUM($AK78:$AM78)=0,0,AM78/SUM($AK78:$AM78))</f>
        <v>0</v>
      </c>
      <c r="AS78" s="55">
        <f t="shared" ref="AS78:AS141" si="26">AO78*$AD78</f>
        <v>3021.19</v>
      </c>
      <c r="AT78" s="55">
        <f t="shared" ref="AT78:AT141" si="27">AP78*$AD78</f>
        <v>0</v>
      </c>
      <c r="AU78" s="55">
        <f t="shared" ref="AU78:AU141" si="28">AQ78*$AD78</f>
        <v>0</v>
      </c>
      <c r="AY78" s="85"/>
      <c r="AZ78" s="85"/>
      <c r="BA78" s="85"/>
    </row>
    <row r="79" spans="22:53" x14ac:dyDescent="0.2">
      <c r="V79" s="7">
        <v>11683</v>
      </c>
      <c r="W79" s="7" t="s">
        <v>74</v>
      </c>
      <c r="X79" s="7">
        <v>228</v>
      </c>
      <c r="Y79" s="56" t="s">
        <v>100</v>
      </c>
      <c r="Z79" s="7" t="s">
        <v>110</v>
      </c>
      <c r="AA79" s="7">
        <v>1070001</v>
      </c>
      <c r="AB79" s="7">
        <v>355288</v>
      </c>
      <c r="AC79" s="54">
        <v>41621.42428240741</v>
      </c>
      <c r="AD79" s="55">
        <v>1354.75</v>
      </c>
      <c r="AF79">
        <f t="shared" si="19"/>
        <v>355288</v>
      </c>
      <c r="AG79">
        <f>SUMIF('Data - Contractor Labor Hours'!$B$5:$B$590,'Test Year 2014'!$AF79,'Data - Contractor Labor Hours'!E$5:E$590)</f>
        <v>99</v>
      </c>
      <c r="AH79">
        <f>SUMIF('Data - Contractor Labor Hours'!$B$5:$B$590,'Test Year 2014'!$AF79,'Data - Contractor Labor Hours'!F$5:F$590)</f>
        <v>45</v>
      </c>
      <c r="AI79">
        <f>SUMIF('Data - Contractor Labor Hours'!$B$5:$B$590,'Test Year 2014'!$AF79,'Data - Contractor Labor Hours'!G$5:G$590)</f>
        <v>24</v>
      </c>
      <c r="AJ79" s="60"/>
      <c r="AK79">
        <f t="shared" si="20"/>
        <v>99</v>
      </c>
      <c r="AL79">
        <f t="shared" si="21"/>
        <v>67.5</v>
      </c>
      <c r="AM79">
        <f t="shared" si="22"/>
        <v>48</v>
      </c>
      <c r="AO79" s="90">
        <f t="shared" si="23"/>
        <v>0.46153846153846156</v>
      </c>
      <c r="AP79" s="90">
        <f t="shared" si="24"/>
        <v>0.31468531468531469</v>
      </c>
      <c r="AQ79" s="90">
        <f t="shared" si="25"/>
        <v>0.22377622377622378</v>
      </c>
      <c r="AS79" s="55">
        <f t="shared" si="26"/>
        <v>625.26923076923083</v>
      </c>
      <c r="AT79" s="55">
        <f t="shared" si="27"/>
        <v>426.31993006993008</v>
      </c>
      <c r="AU79" s="55">
        <f t="shared" si="28"/>
        <v>303.16083916083915</v>
      </c>
      <c r="AY79" s="85"/>
      <c r="AZ79" s="85"/>
      <c r="BA79" s="85"/>
    </row>
    <row r="80" spans="22:53" x14ac:dyDescent="0.2">
      <c r="V80" s="7">
        <v>11683</v>
      </c>
      <c r="W80" s="7" t="s">
        <v>74</v>
      </c>
      <c r="X80" s="7">
        <v>228</v>
      </c>
      <c r="Y80" s="56" t="s">
        <v>100</v>
      </c>
      <c r="Z80" s="7" t="s">
        <v>75</v>
      </c>
      <c r="AA80" s="7">
        <v>5930000</v>
      </c>
      <c r="AB80" s="7">
        <v>355288</v>
      </c>
      <c r="AC80" s="54">
        <v>41621.42428240741</v>
      </c>
      <c r="AD80" s="55">
        <v>3866.64</v>
      </c>
      <c r="AF80">
        <f t="shared" si="19"/>
        <v>355288</v>
      </c>
      <c r="AG80">
        <f>SUMIF('Data - Contractor Labor Hours'!$B$5:$B$590,'Test Year 2014'!$AF80,'Data - Contractor Labor Hours'!E$5:E$590)</f>
        <v>99</v>
      </c>
      <c r="AH80">
        <f>SUMIF('Data - Contractor Labor Hours'!$B$5:$B$590,'Test Year 2014'!$AF80,'Data - Contractor Labor Hours'!F$5:F$590)</f>
        <v>45</v>
      </c>
      <c r="AI80">
        <f>SUMIF('Data - Contractor Labor Hours'!$B$5:$B$590,'Test Year 2014'!$AF80,'Data - Contractor Labor Hours'!G$5:G$590)</f>
        <v>24</v>
      </c>
      <c r="AJ80" s="60"/>
      <c r="AK80">
        <f t="shared" si="20"/>
        <v>99</v>
      </c>
      <c r="AL80">
        <f t="shared" si="21"/>
        <v>67.5</v>
      </c>
      <c r="AM80">
        <f t="shared" si="22"/>
        <v>48</v>
      </c>
      <c r="AO80" s="90">
        <f t="shared" si="23"/>
        <v>0.46153846153846156</v>
      </c>
      <c r="AP80" s="90">
        <f t="shared" si="24"/>
        <v>0.31468531468531469</v>
      </c>
      <c r="AQ80" s="90">
        <f t="shared" si="25"/>
        <v>0.22377622377622378</v>
      </c>
      <c r="AS80" s="55">
        <f t="shared" si="26"/>
        <v>1784.603076923077</v>
      </c>
      <c r="AT80" s="55">
        <f t="shared" si="27"/>
        <v>1216.7748251748251</v>
      </c>
      <c r="AU80" s="55">
        <f t="shared" si="28"/>
        <v>865.26209790209782</v>
      </c>
      <c r="AY80" s="85"/>
      <c r="AZ80" s="85"/>
      <c r="BA80" s="85"/>
    </row>
    <row r="81" spans="22:53" x14ac:dyDescent="0.2">
      <c r="V81" s="7">
        <v>11685</v>
      </c>
      <c r="W81" s="7" t="s">
        <v>74</v>
      </c>
      <c r="X81" s="7">
        <v>228</v>
      </c>
      <c r="Y81" s="56" t="s">
        <v>100</v>
      </c>
      <c r="Z81" s="7" t="s">
        <v>75</v>
      </c>
      <c r="AA81" s="7">
        <v>5930000</v>
      </c>
      <c r="AB81" s="7">
        <v>355285</v>
      </c>
      <c r="AC81" s="54">
        <v>41621.424560185187</v>
      </c>
      <c r="AD81" s="55">
        <v>343.64</v>
      </c>
      <c r="AF81">
        <f t="shared" si="19"/>
        <v>355285</v>
      </c>
      <c r="AG81">
        <f>SUMIF('Data - Contractor Labor Hours'!$B$5:$B$590,'Test Year 2014'!$AF81,'Data - Contractor Labor Hours'!E$5:E$590)</f>
        <v>15</v>
      </c>
      <c r="AH81">
        <f>SUMIF('Data - Contractor Labor Hours'!$B$5:$B$590,'Test Year 2014'!$AF81,'Data - Contractor Labor Hours'!F$5:F$590)</f>
        <v>0</v>
      </c>
      <c r="AI81">
        <f>SUMIF('Data - Contractor Labor Hours'!$B$5:$B$590,'Test Year 2014'!$AF81,'Data - Contractor Labor Hours'!G$5:G$590)</f>
        <v>0</v>
      </c>
      <c r="AJ81" s="60"/>
      <c r="AK81">
        <f t="shared" si="20"/>
        <v>15</v>
      </c>
      <c r="AL81">
        <f t="shared" si="21"/>
        <v>0</v>
      </c>
      <c r="AM81">
        <f t="shared" si="22"/>
        <v>0</v>
      </c>
      <c r="AO81" s="90">
        <f t="shared" si="23"/>
        <v>1</v>
      </c>
      <c r="AP81" s="90">
        <f t="shared" si="24"/>
        <v>0</v>
      </c>
      <c r="AQ81" s="90">
        <f t="shared" si="25"/>
        <v>0</v>
      </c>
      <c r="AS81" s="55">
        <f t="shared" si="26"/>
        <v>343.64</v>
      </c>
      <c r="AT81" s="55">
        <f t="shared" si="27"/>
        <v>0</v>
      </c>
      <c r="AU81" s="55">
        <f t="shared" si="28"/>
        <v>0</v>
      </c>
      <c r="AY81" s="85"/>
      <c r="AZ81" s="85"/>
      <c r="BA81" s="85"/>
    </row>
    <row r="82" spans="22:53" x14ac:dyDescent="0.2">
      <c r="V82" s="7">
        <v>10695</v>
      </c>
      <c r="W82" s="7" t="s">
        <v>74</v>
      </c>
      <c r="X82" s="7">
        <v>228</v>
      </c>
      <c r="Y82" s="56" t="s">
        <v>100</v>
      </c>
      <c r="Z82" s="7" t="s">
        <v>75</v>
      </c>
      <c r="AA82" s="7">
        <v>5930000</v>
      </c>
      <c r="AB82" s="7">
        <v>355281</v>
      </c>
      <c r="AC82" s="54">
        <v>41621.425543981481</v>
      </c>
      <c r="AD82" s="55">
        <v>3528.43</v>
      </c>
      <c r="AF82">
        <f t="shared" si="19"/>
        <v>355281</v>
      </c>
      <c r="AG82">
        <f>SUMIF('Data - Contractor Labor Hours'!$B$5:$B$590,'Test Year 2014'!$AF82,'Data - Contractor Labor Hours'!E$5:E$590)</f>
        <v>63</v>
      </c>
      <c r="AH82">
        <f>SUMIF('Data - Contractor Labor Hours'!$B$5:$B$590,'Test Year 2014'!$AF82,'Data - Contractor Labor Hours'!F$5:F$590)</f>
        <v>8</v>
      </c>
      <c r="AI82">
        <f>SUMIF('Data - Contractor Labor Hours'!$B$5:$B$590,'Test Year 2014'!$AF82,'Data - Contractor Labor Hours'!G$5:G$590)</f>
        <v>0</v>
      </c>
      <c r="AJ82" s="60"/>
      <c r="AK82">
        <f t="shared" si="20"/>
        <v>63</v>
      </c>
      <c r="AL82">
        <f t="shared" si="21"/>
        <v>12</v>
      </c>
      <c r="AM82">
        <f t="shared" si="22"/>
        <v>0</v>
      </c>
      <c r="AO82" s="90">
        <f t="shared" si="23"/>
        <v>0.84</v>
      </c>
      <c r="AP82" s="90">
        <f t="shared" si="24"/>
        <v>0.16</v>
      </c>
      <c r="AQ82" s="90">
        <f t="shared" si="25"/>
        <v>0</v>
      </c>
      <c r="AS82" s="55">
        <f t="shared" si="26"/>
        <v>2963.8811999999998</v>
      </c>
      <c r="AT82" s="55">
        <f t="shared" si="27"/>
        <v>564.54880000000003</v>
      </c>
      <c r="AU82" s="55">
        <f t="shared" si="28"/>
        <v>0</v>
      </c>
      <c r="AY82" s="85"/>
      <c r="AZ82" s="85"/>
      <c r="BA82" s="85"/>
    </row>
    <row r="83" spans="22:53" x14ac:dyDescent="0.2">
      <c r="V83" s="7">
        <v>12681</v>
      </c>
      <c r="W83" s="7" t="s">
        <v>74</v>
      </c>
      <c r="X83" s="7">
        <v>228</v>
      </c>
      <c r="Y83" s="56" t="s">
        <v>142</v>
      </c>
      <c r="Z83" s="7" t="s">
        <v>75</v>
      </c>
      <c r="AA83" s="7">
        <v>5930000</v>
      </c>
      <c r="AB83" s="7">
        <v>355064</v>
      </c>
      <c r="AC83" s="54">
        <v>41621.42732638889</v>
      </c>
      <c r="AD83" s="55">
        <v>593.11</v>
      </c>
      <c r="AF83">
        <f t="shared" si="19"/>
        <v>355064</v>
      </c>
      <c r="AG83">
        <f>SUMIF('Data - Contractor Labor Hours'!$B$5:$B$590,'Test Year 2014'!$AF83,'Data - Contractor Labor Hours'!E$5:E$590)</f>
        <v>0</v>
      </c>
      <c r="AH83">
        <f>SUMIF('Data - Contractor Labor Hours'!$B$5:$B$590,'Test Year 2014'!$AF83,'Data - Contractor Labor Hours'!F$5:F$590)</f>
        <v>0</v>
      </c>
      <c r="AI83">
        <f>SUMIF('Data - Contractor Labor Hours'!$B$5:$B$590,'Test Year 2014'!$AF83,'Data - Contractor Labor Hours'!G$5:G$590)</f>
        <v>0</v>
      </c>
      <c r="AJ83" s="60"/>
      <c r="AK83">
        <f t="shared" si="20"/>
        <v>0</v>
      </c>
      <c r="AL83">
        <f t="shared" si="21"/>
        <v>0</v>
      </c>
      <c r="AM83">
        <f t="shared" si="22"/>
        <v>0</v>
      </c>
      <c r="AO83" s="90">
        <f t="shared" si="23"/>
        <v>0</v>
      </c>
      <c r="AP83" s="90">
        <f t="shared" si="24"/>
        <v>0</v>
      </c>
      <c r="AQ83" s="90">
        <f t="shared" si="25"/>
        <v>0</v>
      </c>
      <c r="AS83" s="55">
        <f t="shared" si="26"/>
        <v>0</v>
      </c>
      <c r="AT83" s="55">
        <f t="shared" si="27"/>
        <v>0</v>
      </c>
      <c r="AU83" s="55">
        <f t="shared" si="28"/>
        <v>0</v>
      </c>
      <c r="AY83" s="85"/>
      <c r="AZ83" s="85"/>
      <c r="BA83" s="85"/>
    </row>
    <row r="84" spans="22:53" x14ac:dyDescent="0.2">
      <c r="V84" s="7">
        <v>10695</v>
      </c>
      <c r="W84" s="7" t="s">
        <v>74</v>
      </c>
      <c r="X84" s="7">
        <v>228</v>
      </c>
      <c r="Y84" s="56" t="s">
        <v>100</v>
      </c>
      <c r="Z84" s="7" t="s">
        <v>75</v>
      </c>
      <c r="AA84" s="7">
        <v>5930000</v>
      </c>
      <c r="AB84" s="7">
        <v>355172</v>
      </c>
      <c r="AC84" s="54">
        <v>41621.429259259261</v>
      </c>
      <c r="AD84" s="55">
        <v>1686.65</v>
      </c>
      <c r="AF84">
        <f t="shared" si="19"/>
        <v>355172</v>
      </c>
      <c r="AG84">
        <f>SUMIF('Data - Contractor Labor Hours'!$B$5:$B$590,'Test Year 2014'!$AF84,'Data - Contractor Labor Hours'!E$5:E$590)</f>
        <v>0</v>
      </c>
      <c r="AH84">
        <f>SUMIF('Data - Contractor Labor Hours'!$B$5:$B$590,'Test Year 2014'!$AF84,'Data - Contractor Labor Hours'!F$5:F$590)</f>
        <v>16.5</v>
      </c>
      <c r="AI84">
        <f>SUMIF('Data - Contractor Labor Hours'!$B$5:$B$590,'Test Year 2014'!$AF84,'Data - Contractor Labor Hours'!G$5:G$590)</f>
        <v>0</v>
      </c>
      <c r="AJ84" s="60"/>
      <c r="AK84">
        <f t="shared" si="20"/>
        <v>0</v>
      </c>
      <c r="AL84">
        <f t="shared" si="21"/>
        <v>24.75</v>
      </c>
      <c r="AM84">
        <f t="shared" si="22"/>
        <v>0</v>
      </c>
      <c r="AO84" s="90">
        <f t="shared" si="23"/>
        <v>0</v>
      </c>
      <c r="AP84" s="90">
        <f t="shared" si="24"/>
        <v>1</v>
      </c>
      <c r="AQ84" s="90">
        <f t="shared" si="25"/>
        <v>0</v>
      </c>
      <c r="AS84" s="55">
        <f t="shared" si="26"/>
        <v>0</v>
      </c>
      <c r="AT84" s="55">
        <f t="shared" si="27"/>
        <v>1686.65</v>
      </c>
      <c r="AU84" s="55">
        <f t="shared" si="28"/>
        <v>0</v>
      </c>
      <c r="AY84" s="85"/>
      <c r="AZ84" s="85"/>
      <c r="BA84" s="85"/>
    </row>
    <row r="85" spans="22:53" x14ac:dyDescent="0.2">
      <c r="V85" s="7">
        <v>11685</v>
      </c>
      <c r="W85" s="7" t="s">
        <v>74</v>
      </c>
      <c r="X85" s="7">
        <v>228</v>
      </c>
      <c r="Y85" s="56" t="s">
        <v>100</v>
      </c>
      <c r="Z85" s="7" t="s">
        <v>75</v>
      </c>
      <c r="AA85" s="7">
        <v>5930000</v>
      </c>
      <c r="AB85" s="7">
        <v>355275</v>
      </c>
      <c r="AC85" s="54">
        <v>41621.430324074077</v>
      </c>
      <c r="AD85" s="55">
        <v>216.57</v>
      </c>
      <c r="AF85">
        <f t="shared" si="19"/>
        <v>355275</v>
      </c>
      <c r="AG85">
        <f>SUMIF('Data - Contractor Labor Hours'!$B$5:$B$590,'Test Year 2014'!$AF85,'Data - Contractor Labor Hours'!E$5:E$590)</f>
        <v>8</v>
      </c>
      <c r="AH85">
        <f>SUMIF('Data - Contractor Labor Hours'!$B$5:$B$590,'Test Year 2014'!$AF85,'Data - Contractor Labor Hours'!F$5:F$590)</f>
        <v>0</v>
      </c>
      <c r="AI85">
        <f>SUMIF('Data - Contractor Labor Hours'!$B$5:$B$590,'Test Year 2014'!$AF85,'Data - Contractor Labor Hours'!G$5:G$590)</f>
        <v>0</v>
      </c>
      <c r="AJ85" s="60"/>
      <c r="AK85">
        <f t="shared" si="20"/>
        <v>8</v>
      </c>
      <c r="AL85">
        <f t="shared" si="21"/>
        <v>0</v>
      </c>
      <c r="AM85">
        <f t="shared" si="22"/>
        <v>0</v>
      </c>
      <c r="AO85" s="90">
        <f t="shared" si="23"/>
        <v>1</v>
      </c>
      <c r="AP85" s="90">
        <f t="shared" si="24"/>
        <v>0</v>
      </c>
      <c r="AQ85" s="90">
        <f t="shared" si="25"/>
        <v>0</v>
      </c>
      <c r="AS85" s="55">
        <f t="shared" si="26"/>
        <v>216.57</v>
      </c>
      <c r="AT85" s="55">
        <f t="shared" si="27"/>
        <v>0</v>
      </c>
      <c r="AU85" s="55">
        <f t="shared" si="28"/>
        <v>0</v>
      </c>
      <c r="AY85" s="85"/>
      <c r="AZ85" s="85"/>
      <c r="BA85" s="85"/>
    </row>
    <row r="86" spans="22:53" x14ac:dyDescent="0.2">
      <c r="V86" s="7">
        <v>11685</v>
      </c>
      <c r="W86" s="7" t="s">
        <v>74</v>
      </c>
      <c r="X86" s="7">
        <v>228</v>
      </c>
      <c r="Y86" s="56" t="s">
        <v>100</v>
      </c>
      <c r="Z86" s="7" t="s">
        <v>75</v>
      </c>
      <c r="AA86" s="7">
        <v>5930000</v>
      </c>
      <c r="AB86" s="7">
        <v>355621</v>
      </c>
      <c r="AC86" s="54">
        <v>41624.530335648145</v>
      </c>
      <c r="AD86" s="55">
        <v>751.87</v>
      </c>
      <c r="AF86">
        <f t="shared" si="19"/>
        <v>355621</v>
      </c>
      <c r="AG86">
        <f>SUMIF('Data - Contractor Labor Hours'!$B$5:$B$590,'Test Year 2014'!$AF86,'Data - Contractor Labor Hours'!E$5:E$590)</f>
        <v>35</v>
      </c>
      <c r="AH86">
        <f>SUMIF('Data - Contractor Labor Hours'!$B$5:$B$590,'Test Year 2014'!$AF86,'Data - Contractor Labor Hours'!F$5:F$590)</f>
        <v>0</v>
      </c>
      <c r="AI86">
        <f>SUMIF('Data - Contractor Labor Hours'!$B$5:$B$590,'Test Year 2014'!$AF86,'Data - Contractor Labor Hours'!G$5:G$590)</f>
        <v>0</v>
      </c>
      <c r="AJ86" s="60"/>
      <c r="AK86">
        <f t="shared" si="20"/>
        <v>35</v>
      </c>
      <c r="AL86">
        <f t="shared" si="21"/>
        <v>0</v>
      </c>
      <c r="AM86">
        <f t="shared" si="22"/>
        <v>0</v>
      </c>
      <c r="AO86" s="90">
        <f t="shared" si="23"/>
        <v>1</v>
      </c>
      <c r="AP86" s="90">
        <f t="shared" si="24"/>
        <v>0</v>
      </c>
      <c r="AQ86" s="90">
        <f t="shared" si="25"/>
        <v>0</v>
      </c>
      <c r="AS86" s="55">
        <f t="shared" si="26"/>
        <v>751.87</v>
      </c>
      <c r="AT86" s="55">
        <f t="shared" si="27"/>
        <v>0</v>
      </c>
      <c r="AU86" s="55">
        <f t="shared" si="28"/>
        <v>0</v>
      </c>
      <c r="AY86" s="85"/>
      <c r="AZ86" s="85"/>
      <c r="BA86" s="85"/>
    </row>
    <row r="87" spans="22:53" x14ac:dyDescent="0.2">
      <c r="V87" s="7">
        <v>11683</v>
      </c>
      <c r="W87" s="7" t="s">
        <v>74</v>
      </c>
      <c r="X87" s="7">
        <v>228</v>
      </c>
      <c r="Y87" s="56" t="s">
        <v>100</v>
      </c>
      <c r="Z87" s="7" t="s">
        <v>75</v>
      </c>
      <c r="AA87" s="7">
        <v>5930000</v>
      </c>
      <c r="AB87" s="7">
        <v>355825</v>
      </c>
      <c r="AC87" s="54">
        <v>41626.484259259261</v>
      </c>
      <c r="AD87" s="55">
        <v>6827.49</v>
      </c>
      <c r="AF87">
        <f t="shared" si="19"/>
        <v>355825</v>
      </c>
      <c r="AG87">
        <f>SUMIF('Data - Contractor Labor Hours'!$B$5:$B$590,'Test Year 2014'!$AF87,'Data - Contractor Labor Hours'!E$5:E$590)</f>
        <v>194</v>
      </c>
      <c r="AH87">
        <f>SUMIF('Data - Contractor Labor Hours'!$B$5:$B$590,'Test Year 2014'!$AF87,'Data - Contractor Labor Hours'!F$5:F$590)</f>
        <v>30.5</v>
      </c>
      <c r="AI87">
        <f>SUMIF('Data - Contractor Labor Hours'!$B$5:$B$590,'Test Year 2014'!$AF87,'Data - Contractor Labor Hours'!G$5:G$590)</f>
        <v>0</v>
      </c>
      <c r="AJ87" s="60"/>
      <c r="AK87">
        <f t="shared" si="20"/>
        <v>194</v>
      </c>
      <c r="AL87">
        <f t="shared" si="21"/>
        <v>45.75</v>
      </c>
      <c r="AM87">
        <f t="shared" si="22"/>
        <v>0</v>
      </c>
      <c r="AO87" s="90">
        <f t="shared" si="23"/>
        <v>0.80917622523461941</v>
      </c>
      <c r="AP87" s="90">
        <f t="shared" si="24"/>
        <v>0.19082377476538059</v>
      </c>
      <c r="AQ87" s="90">
        <f t="shared" si="25"/>
        <v>0</v>
      </c>
      <c r="AS87" s="55">
        <f t="shared" si="26"/>
        <v>5524.6425860271111</v>
      </c>
      <c r="AT87" s="55">
        <f t="shared" si="27"/>
        <v>1302.8474139728883</v>
      </c>
      <c r="AU87" s="55">
        <f t="shared" si="28"/>
        <v>0</v>
      </c>
      <c r="AY87" s="85"/>
      <c r="AZ87" s="85"/>
      <c r="BA87" s="85"/>
    </row>
    <row r="88" spans="22:53" x14ac:dyDescent="0.2">
      <c r="V88" s="7">
        <v>10216</v>
      </c>
      <c r="W88" s="7" t="s">
        <v>74</v>
      </c>
      <c r="X88" s="7">
        <v>228</v>
      </c>
      <c r="Y88" s="56" t="s">
        <v>100</v>
      </c>
      <c r="Z88" s="7" t="s">
        <v>101</v>
      </c>
      <c r="AA88" s="7">
        <v>5930000</v>
      </c>
      <c r="AB88" s="7">
        <v>355833</v>
      </c>
      <c r="AC88" s="54">
        <v>41626.485960648148</v>
      </c>
      <c r="AD88" s="55">
        <v>1949.78</v>
      </c>
      <c r="AF88">
        <f t="shared" si="19"/>
        <v>355833</v>
      </c>
      <c r="AG88">
        <f>SUMIF('Data - Contractor Labor Hours'!$B$5:$B$590,'Test Year 2014'!$AF88,'Data - Contractor Labor Hours'!E$5:E$590)</f>
        <v>32</v>
      </c>
      <c r="AH88">
        <f>SUMIF('Data - Contractor Labor Hours'!$B$5:$B$590,'Test Year 2014'!$AF88,'Data - Contractor Labor Hours'!F$5:F$590)</f>
        <v>30</v>
      </c>
      <c r="AI88">
        <f>SUMIF('Data - Contractor Labor Hours'!$B$5:$B$590,'Test Year 2014'!$AF88,'Data - Contractor Labor Hours'!G$5:G$590)</f>
        <v>0</v>
      </c>
      <c r="AJ88" s="60"/>
      <c r="AK88">
        <f t="shared" si="20"/>
        <v>32</v>
      </c>
      <c r="AL88">
        <f t="shared" si="21"/>
        <v>45</v>
      </c>
      <c r="AM88">
        <f t="shared" si="22"/>
        <v>0</v>
      </c>
      <c r="AO88" s="90">
        <f t="shared" si="23"/>
        <v>0.41558441558441561</v>
      </c>
      <c r="AP88" s="90">
        <f t="shared" si="24"/>
        <v>0.58441558441558439</v>
      </c>
      <c r="AQ88" s="90">
        <f t="shared" si="25"/>
        <v>0</v>
      </c>
      <c r="AS88" s="55">
        <f t="shared" si="26"/>
        <v>810.29818181818189</v>
      </c>
      <c r="AT88" s="55">
        <f t="shared" si="27"/>
        <v>1139.4818181818182</v>
      </c>
      <c r="AU88" s="55">
        <f t="shared" si="28"/>
        <v>0</v>
      </c>
      <c r="AY88" s="85"/>
      <c r="AZ88" s="85"/>
      <c r="BA88" s="85"/>
    </row>
    <row r="89" spans="22:53" x14ac:dyDescent="0.2">
      <c r="V89" s="7">
        <v>11683</v>
      </c>
      <c r="W89" s="7" t="s">
        <v>74</v>
      </c>
      <c r="X89" s="7">
        <v>228</v>
      </c>
      <c r="Y89" s="56" t="s">
        <v>100</v>
      </c>
      <c r="Z89" s="7" t="s">
        <v>75</v>
      </c>
      <c r="AA89" s="7">
        <v>5930000</v>
      </c>
      <c r="AB89" s="7">
        <v>355988</v>
      </c>
      <c r="AC89" s="54">
        <v>41626.48678240741</v>
      </c>
      <c r="AD89" s="55">
        <v>887.54</v>
      </c>
      <c r="AF89">
        <f t="shared" si="19"/>
        <v>355988</v>
      </c>
      <c r="AG89">
        <f>SUMIF('Data - Contractor Labor Hours'!$B$5:$B$590,'Test Year 2014'!$AF89,'Data - Contractor Labor Hours'!E$5:E$590)</f>
        <v>0</v>
      </c>
      <c r="AH89">
        <f>SUMIF('Data - Contractor Labor Hours'!$B$5:$B$590,'Test Year 2014'!$AF89,'Data - Contractor Labor Hours'!F$5:F$590)</f>
        <v>24</v>
      </c>
      <c r="AI89">
        <f>SUMIF('Data - Contractor Labor Hours'!$B$5:$B$590,'Test Year 2014'!$AF89,'Data - Contractor Labor Hours'!G$5:G$590)</f>
        <v>0</v>
      </c>
      <c r="AJ89" s="60"/>
      <c r="AK89">
        <f t="shared" si="20"/>
        <v>0</v>
      </c>
      <c r="AL89">
        <f t="shared" si="21"/>
        <v>36</v>
      </c>
      <c r="AM89">
        <f t="shared" si="22"/>
        <v>0</v>
      </c>
      <c r="AO89" s="90">
        <f t="shared" si="23"/>
        <v>0</v>
      </c>
      <c r="AP89" s="90">
        <f t="shared" si="24"/>
        <v>1</v>
      </c>
      <c r="AQ89" s="90">
        <f t="shared" si="25"/>
        <v>0</v>
      </c>
      <c r="AS89" s="55">
        <f t="shared" si="26"/>
        <v>0</v>
      </c>
      <c r="AT89" s="55">
        <f t="shared" si="27"/>
        <v>887.54</v>
      </c>
      <c r="AU89" s="55">
        <f t="shared" si="28"/>
        <v>0</v>
      </c>
      <c r="AY89" s="85"/>
      <c r="AZ89" s="85"/>
      <c r="BA89" s="85"/>
    </row>
    <row r="90" spans="22:53" x14ac:dyDescent="0.2">
      <c r="V90" s="7">
        <v>11683</v>
      </c>
      <c r="W90" s="7" t="s">
        <v>74</v>
      </c>
      <c r="X90" s="7">
        <v>228</v>
      </c>
      <c r="Y90" s="56" t="s">
        <v>100</v>
      </c>
      <c r="Z90" s="7" t="s">
        <v>75</v>
      </c>
      <c r="AA90" s="7">
        <v>5930000</v>
      </c>
      <c r="AB90" s="7">
        <v>356155</v>
      </c>
      <c r="AC90" s="54">
        <v>41626.487824074073</v>
      </c>
      <c r="AD90" s="55">
        <v>785.97</v>
      </c>
      <c r="AF90">
        <f t="shared" si="19"/>
        <v>356155</v>
      </c>
      <c r="AG90">
        <f>SUMIF('Data - Contractor Labor Hours'!$B$5:$B$590,'Test Year 2014'!$AF90,'Data - Contractor Labor Hours'!E$5:E$590)</f>
        <v>30</v>
      </c>
      <c r="AH90">
        <f>SUMIF('Data - Contractor Labor Hours'!$B$5:$B$590,'Test Year 2014'!$AF90,'Data - Contractor Labor Hours'!F$5:F$590)</f>
        <v>0</v>
      </c>
      <c r="AI90">
        <f>SUMIF('Data - Contractor Labor Hours'!$B$5:$B$590,'Test Year 2014'!$AF90,'Data - Contractor Labor Hours'!G$5:G$590)</f>
        <v>0</v>
      </c>
      <c r="AJ90" s="60"/>
      <c r="AK90">
        <f t="shared" si="20"/>
        <v>30</v>
      </c>
      <c r="AL90">
        <f t="shared" si="21"/>
        <v>0</v>
      </c>
      <c r="AM90">
        <f t="shared" si="22"/>
        <v>0</v>
      </c>
      <c r="AO90" s="90">
        <f t="shared" si="23"/>
        <v>1</v>
      </c>
      <c r="AP90" s="90">
        <f t="shared" si="24"/>
        <v>0</v>
      </c>
      <c r="AQ90" s="90">
        <f t="shared" si="25"/>
        <v>0</v>
      </c>
      <c r="AS90" s="55">
        <f t="shared" si="26"/>
        <v>785.97</v>
      </c>
      <c r="AT90" s="55">
        <f t="shared" si="27"/>
        <v>0</v>
      </c>
      <c r="AU90" s="55">
        <f t="shared" si="28"/>
        <v>0</v>
      </c>
      <c r="AY90" s="85"/>
      <c r="AZ90" s="85"/>
      <c r="BA90" s="85"/>
    </row>
    <row r="91" spans="22:53" x14ac:dyDescent="0.2">
      <c r="V91" s="7">
        <v>11683</v>
      </c>
      <c r="W91" s="7" t="s">
        <v>74</v>
      </c>
      <c r="X91" s="7">
        <v>228</v>
      </c>
      <c r="Y91" s="56" t="s">
        <v>100</v>
      </c>
      <c r="Z91" s="7" t="s">
        <v>75</v>
      </c>
      <c r="AA91" s="7">
        <v>5930000</v>
      </c>
      <c r="AB91" s="7">
        <v>356142</v>
      </c>
      <c r="AC91" s="54">
        <v>41626.488240740742</v>
      </c>
      <c r="AD91" s="55">
        <v>1551.48</v>
      </c>
      <c r="AF91">
        <f t="shared" si="19"/>
        <v>356142</v>
      </c>
      <c r="AG91">
        <f>SUMIF('Data - Contractor Labor Hours'!$B$5:$B$590,'Test Year 2014'!$AF91,'Data - Contractor Labor Hours'!E$5:E$590)</f>
        <v>0</v>
      </c>
      <c r="AH91">
        <f>SUMIF('Data - Contractor Labor Hours'!$B$5:$B$590,'Test Year 2014'!$AF91,'Data - Contractor Labor Hours'!F$5:F$590)</f>
        <v>48</v>
      </c>
      <c r="AI91">
        <f>SUMIF('Data - Contractor Labor Hours'!$B$5:$B$590,'Test Year 2014'!$AF91,'Data - Contractor Labor Hours'!G$5:G$590)</f>
        <v>0</v>
      </c>
      <c r="AJ91" s="60"/>
      <c r="AK91">
        <f t="shared" si="20"/>
        <v>0</v>
      </c>
      <c r="AL91">
        <f t="shared" si="21"/>
        <v>72</v>
      </c>
      <c r="AM91">
        <f t="shared" si="22"/>
        <v>0</v>
      </c>
      <c r="AO91" s="90">
        <f t="shared" si="23"/>
        <v>0</v>
      </c>
      <c r="AP91" s="90">
        <f t="shared" si="24"/>
        <v>1</v>
      </c>
      <c r="AQ91" s="90">
        <f t="shared" si="25"/>
        <v>0</v>
      </c>
      <c r="AS91" s="55">
        <f t="shared" si="26"/>
        <v>0</v>
      </c>
      <c r="AT91" s="55">
        <f t="shared" si="27"/>
        <v>1551.48</v>
      </c>
      <c r="AU91" s="55">
        <f t="shared" si="28"/>
        <v>0</v>
      </c>
      <c r="AY91" s="85"/>
      <c r="AZ91" s="85"/>
      <c r="BA91" s="85"/>
    </row>
    <row r="92" spans="22:53" x14ac:dyDescent="0.2">
      <c r="V92" s="7">
        <v>11685</v>
      </c>
      <c r="W92" s="7" t="s">
        <v>74</v>
      </c>
      <c r="X92" s="7">
        <v>228</v>
      </c>
      <c r="Y92" s="56" t="s">
        <v>100</v>
      </c>
      <c r="Z92" s="7" t="s">
        <v>75</v>
      </c>
      <c r="AA92" s="7">
        <v>5930000</v>
      </c>
      <c r="AB92" s="7">
        <v>355810</v>
      </c>
      <c r="AC92" s="54">
        <v>41628.580092592594</v>
      </c>
      <c r="AD92" s="55">
        <v>5500.58</v>
      </c>
      <c r="AF92">
        <f t="shared" si="19"/>
        <v>355810</v>
      </c>
      <c r="AG92">
        <f>SUMIF('Data - Contractor Labor Hours'!$B$5:$B$590,'Test Year 2014'!$AF92,'Data - Contractor Labor Hours'!E$5:E$590)</f>
        <v>159</v>
      </c>
      <c r="AH92">
        <f>SUMIF('Data - Contractor Labor Hours'!$B$5:$B$590,'Test Year 2014'!$AF92,'Data - Contractor Labor Hours'!F$5:F$590)</f>
        <v>44.5</v>
      </c>
      <c r="AI92">
        <f>SUMIF('Data - Contractor Labor Hours'!$B$5:$B$590,'Test Year 2014'!$AF92,'Data - Contractor Labor Hours'!G$5:G$590)</f>
        <v>0</v>
      </c>
      <c r="AJ92" s="60"/>
      <c r="AK92">
        <f t="shared" si="20"/>
        <v>159</v>
      </c>
      <c r="AL92">
        <f t="shared" si="21"/>
        <v>66.75</v>
      </c>
      <c r="AM92">
        <f t="shared" si="22"/>
        <v>0</v>
      </c>
      <c r="AO92" s="90">
        <f t="shared" si="23"/>
        <v>0.70431893687707636</v>
      </c>
      <c r="AP92" s="90">
        <f t="shared" si="24"/>
        <v>0.29568106312292358</v>
      </c>
      <c r="AQ92" s="90">
        <f t="shared" si="25"/>
        <v>0</v>
      </c>
      <c r="AS92" s="55">
        <f t="shared" si="26"/>
        <v>3874.1626578073087</v>
      </c>
      <c r="AT92" s="55">
        <f t="shared" si="27"/>
        <v>1626.417342192691</v>
      </c>
      <c r="AU92" s="55">
        <f t="shared" si="28"/>
        <v>0</v>
      </c>
      <c r="AY92" s="85"/>
      <c r="AZ92" s="85"/>
      <c r="BA92" s="85"/>
    </row>
    <row r="93" spans="22:53" x14ac:dyDescent="0.2">
      <c r="V93" s="7">
        <v>10695</v>
      </c>
      <c r="W93" s="7" t="s">
        <v>74</v>
      </c>
      <c r="X93" s="7">
        <v>228</v>
      </c>
      <c r="Y93" s="56" t="s">
        <v>100</v>
      </c>
      <c r="Z93" s="7" t="s">
        <v>75</v>
      </c>
      <c r="AA93" s="7">
        <v>5930000</v>
      </c>
      <c r="AB93" s="7">
        <v>355830</v>
      </c>
      <c r="AC93" s="54">
        <v>41628.581099537034</v>
      </c>
      <c r="AD93" s="55">
        <v>2705.25</v>
      </c>
      <c r="AF93">
        <f t="shared" si="19"/>
        <v>355830</v>
      </c>
      <c r="AG93">
        <f>SUMIF('Data - Contractor Labor Hours'!$B$5:$B$590,'Test Year 2014'!$AF93,'Data - Contractor Labor Hours'!E$5:E$590)</f>
        <v>0</v>
      </c>
      <c r="AH93">
        <f>SUMIF('Data - Contractor Labor Hours'!$B$5:$B$590,'Test Year 2014'!$AF93,'Data - Contractor Labor Hours'!F$5:F$590)</f>
        <v>48</v>
      </c>
      <c r="AI93">
        <f>SUMIF('Data - Contractor Labor Hours'!$B$5:$B$590,'Test Year 2014'!$AF93,'Data - Contractor Labor Hours'!G$5:G$590)</f>
        <v>0</v>
      </c>
      <c r="AJ93" s="60"/>
      <c r="AK93">
        <f t="shared" si="20"/>
        <v>0</v>
      </c>
      <c r="AL93">
        <f t="shared" si="21"/>
        <v>72</v>
      </c>
      <c r="AM93">
        <f t="shared" si="22"/>
        <v>0</v>
      </c>
      <c r="AO93" s="90">
        <f t="shared" si="23"/>
        <v>0</v>
      </c>
      <c r="AP93" s="90">
        <f t="shared" si="24"/>
        <v>1</v>
      </c>
      <c r="AQ93" s="90">
        <f t="shared" si="25"/>
        <v>0</v>
      </c>
      <c r="AS93" s="55">
        <f t="shared" si="26"/>
        <v>0</v>
      </c>
      <c r="AT93" s="55">
        <f t="shared" si="27"/>
        <v>2705.25</v>
      </c>
      <c r="AU93" s="55">
        <f t="shared" si="28"/>
        <v>0</v>
      </c>
      <c r="AY93" s="85"/>
      <c r="AZ93" s="85"/>
      <c r="BA93" s="85"/>
    </row>
    <row r="94" spans="22:53" x14ac:dyDescent="0.2">
      <c r="V94" s="7">
        <v>10216</v>
      </c>
      <c r="W94" s="7" t="s">
        <v>74</v>
      </c>
      <c r="X94" s="7">
        <v>228</v>
      </c>
      <c r="Y94" s="56" t="s">
        <v>100</v>
      </c>
      <c r="Z94" s="7" t="s">
        <v>101</v>
      </c>
      <c r="AA94" s="7">
        <v>5930000</v>
      </c>
      <c r="AB94" s="7">
        <v>356603</v>
      </c>
      <c r="AC94" s="54">
        <v>41634.357372685183</v>
      </c>
      <c r="AD94" s="55">
        <v>576.55999999999995</v>
      </c>
      <c r="AF94">
        <f t="shared" si="19"/>
        <v>356603</v>
      </c>
      <c r="AG94">
        <f>SUMIF('Data - Contractor Labor Hours'!$B$5:$B$590,'Test Year 2014'!$AF94,'Data - Contractor Labor Hours'!E$5:E$590)</f>
        <v>21</v>
      </c>
      <c r="AH94">
        <f>SUMIF('Data - Contractor Labor Hours'!$B$5:$B$590,'Test Year 2014'!$AF94,'Data - Contractor Labor Hours'!F$5:F$590)</f>
        <v>0</v>
      </c>
      <c r="AI94">
        <f>SUMIF('Data - Contractor Labor Hours'!$B$5:$B$590,'Test Year 2014'!$AF94,'Data - Contractor Labor Hours'!G$5:G$590)</f>
        <v>0</v>
      </c>
      <c r="AJ94" s="60"/>
      <c r="AK94">
        <f t="shared" si="20"/>
        <v>21</v>
      </c>
      <c r="AL94">
        <f t="shared" si="21"/>
        <v>0</v>
      </c>
      <c r="AM94">
        <f t="shared" si="22"/>
        <v>0</v>
      </c>
      <c r="AO94" s="90">
        <f t="shared" si="23"/>
        <v>1</v>
      </c>
      <c r="AP94" s="90">
        <f t="shared" si="24"/>
        <v>0</v>
      </c>
      <c r="AQ94" s="90">
        <f t="shared" si="25"/>
        <v>0</v>
      </c>
      <c r="AS94" s="55">
        <f t="shared" si="26"/>
        <v>576.55999999999995</v>
      </c>
      <c r="AT94" s="55">
        <f t="shared" si="27"/>
        <v>0</v>
      </c>
      <c r="AU94" s="55">
        <f t="shared" si="28"/>
        <v>0</v>
      </c>
      <c r="AY94" s="85"/>
      <c r="AZ94" s="85"/>
      <c r="BA94" s="85"/>
    </row>
    <row r="95" spans="22:53" x14ac:dyDescent="0.2">
      <c r="V95" s="7">
        <v>11683</v>
      </c>
      <c r="W95" s="7" t="s">
        <v>74</v>
      </c>
      <c r="X95" s="7">
        <v>228</v>
      </c>
      <c r="Y95" s="56" t="s">
        <v>100</v>
      </c>
      <c r="Z95" s="7" t="s">
        <v>75</v>
      </c>
      <c r="AA95" s="7">
        <v>5930000</v>
      </c>
      <c r="AB95" s="7">
        <v>356583</v>
      </c>
      <c r="AC95" s="54">
        <v>41634.357789351852</v>
      </c>
      <c r="AD95" s="55">
        <v>10025.43</v>
      </c>
      <c r="AF95">
        <f t="shared" si="19"/>
        <v>356583</v>
      </c>
      <c r="AG95">
        <f>SUMIF('Data - Contractor Labor Hours'!$B$5:$B$590,'Test Year 2014'!$AF95,'Data - Contractor Labor Hours'!E$5:E$590)</f>
        <v>241</v>
      </c>
      <c r="AH95">
        <f>SUMIF('Data - Contractor Labor Hours'!$B$5:$B$590,'Test Year 2014'!$AF95,'Data - Contractor Labor Hours'!F$5:F$590)</f>
        <v>18</v>
      </c>
      <c r="AI95">
        <f>SUMIF('Data - Contractor Labor Hours'!$B$5:$B$590,'Test Year 2014'!$AF95,'Data - Contractor Labor Hours'!G$5:G$590)</f>
        <v>73</v>
      </c>
      <c r="AJ95" s="60"/>
      <c r="AK95">
        <f t="shared" si="20"/>
        <v>241</v>
      </c>
      <c r="AL95">
        <f t="shared" si="21"/>
        <v>27</v>
      </c>
      <c r="AM95">
        <f t="shared" si="22"/>
        <v>146</v>
      </c>
      <c r="AO95" s="90">
        <f t="shared" si="23"/>
        <v>0.58212560386473433</v>
      </c>
      <c r="AP95" s="90">
        <f t="shared" si="24"/>
        <v>6.5217391304347824E-2</v>
      </c>
      <c r="AQ95" s="90">
        <f t="shared" si="25"/>
        <v>0.35265700483091789</v>
      </c>
      <c r="AS95" s="55">
        <f t="shared" si="26"/>
        <v>5836.059492753624</v>
      </c>
      <c r="AT95" s="55">
        <f t="shared" si="27"/>
        <v>653.83239130434788</v>
      </c>
      <c r="AU95" s="55">
        <f t="shared" si="28"/>
        <v>3535.538115942029</v>
      </c>
      <c r="AY95" s="85"/>
      <c r="AZ95" s="85"/>
      <c r="BA95" s="85"/>
    </row>
    <row r="96" spans="22:53" x14ac:dyDescent="0.2">
      <c r="V96" s="7">
        <v>12681</v>
      </c>
      <c r="W96" s="7" t="s">
        <v>74</v>
      </c>
      <c r="X96" s="7">
        <v>228</v>
      </c>
      <c r="Y96" s="56" t="s">
        <v>100</v>
      </c>
      <c r="Z96" s="7" t="s">
        <v>75</v>
      </c>
      <c r="AA96" s="7">
        <v>5930000</v>
      </c>
      <c r="AB96" s="7">
        <v>356886</v>
      </c>
      <c r="AC96" s="54">
        <v>41635.615960648145</v>
      </c>
      <c r="AD96" s="55">
        <v>1966.44</v>
      </c>
      <c r="AF96">
        <f t="shared" si="19"/>
        <v>356886</v>
      </c>
      <c r="AG96">
        <f>SUMIF('Data - Contractor Labor Hours'!$B$5:$B$590,'Test Year 2014'!$AF96,'Data - Contractor Labor Hours'!E$5:E$590)</f>
        <v>0</v>
      </c>
      <c r="AH96">
        <f>SUMIF('Data - Contractor Labor Hours'!$B$5:$B$590,'Test Year 2014'!$AF96,'Data - Contractor Labor Hours'!F$5:F$590)</f>
        <v>0</v>
      </c>
      <c r="AI96">
        <f>SUMIF('Data - Contractor Labor Hours'!$B$5:$B$590,'Test Year 2014'!$AF96,'Data - Contractor Labor Hours'!G$5:G$590)</f>
        <v>0</v>
      </c>
      <c r="AJ96" s="60"/>
      <c r="AK96">
        <f t="shared" si="20"/>
        <v>0</v>
      </c>
      <c r="AL96">
        <f t="shared" si="21"/>
        <v>0</v>
      </c>
      <c r="AM96">
        <f t="shared" si="22"/>
        <v>0</v>
      </c>
      <c r="AO96" s="90">
        <f t="shared" si="23"/>
        <v>0</v>
      </c>
      <c r="AP96" s="90">
        <f t="shared" si="24"/>
        <v>0</v>
      </c>
      <c r="AQ96" s="90">
        <f t="shared" si="25"/>
        <v>0</v>
      </c>
      <c r="AS96" s="55">
        <f t="shared" si="26"/>
        <v>0</v>
      </c>
      <c r="AT96" s="55">
        <f t="shared" si="27"/>
        <v>0</v>
      </c>
      <c r="AU96" s="55">
        <f t="shared" si="28"/>
        <v>0</v>
      </c>
      <c r="AY96" s="85"/>
      <c r="AZ96" s="85"/>
      <c r="BA96" s="85"/>
    </row>
    <row r="97" spans="22:53" x14ac:dyDescent="0.2">
      <c r="V97" s="7">
        <v>11683</v>
      </c>
      <c r="W97" s="7" t="s">
        <v>74</v>
      </c>
      <c r="X97" s="7">
        <v>228</v>
      </c>
      <c r="Y97" s="56" t="s">
        <v>100</v>
      </c>
      <c r="Z97" s="7" t="s">
        <v>75</v>
      </c>
      <c r="AA97" s="7">
        <v>5930000</v>
      </c>
      <c r="AB97" s="7">
        <v>356841</v>
      </c>
      <c r="AC97" s="54">
        <v>41635.617326388892</v>
      </c>
      <c r="AD97" s="55">
        <v>261.14</v>
      </c>
      <c r="AF97">
        <f t="shared" si="19"/>
        <v>356841</v>
      </c>
      <c r="AG97">
        <f>SUMIF('Data - Contractor Labor Hours'!$B$5:$B$590,'Test Year 2014'!$AF97,'Data - Contractor Labor Hours'!E$5:E$590)</f>
        <v>0</v>
      </c>
      <c r="AH97">
        <f>SUMIF('Data - Contractor Labor Hours'!$B$5:$B$590,'Test Year 2014'!$AF97,'Data - Contractor Labor Hours'!F$5:F$590)</f>
        <v>6</v>
      </c>
      <c r="AI97">
        <f>SUMIF('Data - Contractor Labor Hours'!$B$5:$B$590,'Test Year 2014'!$AF97,'Data - Contractor Labor Hours'!G$5:G$590)</f>
        <v>0</v>
      </c>
      <c r="AJ97" s="60"/>
      <c r="AK97">
        <f t="shared" si="20"/>
        <v>0</v>
      </c>
      <c r="AL97">
        <f t="shared" si="21"/>
        <v>9</v>
      </c>
      <c r="AM97">
        <f t="shared" si="22"/>
        <v>0</v>
      </c>
      <c r="AO97" s="90">
        <f t="shared" si="23"/>
        <v>0</v>
      </c>
      <c r="AP97" s="90">
        <f t="shared" si="24"/>
        <v>1</v>
      </c>
      <c r="AQ97" s="90">
        <f t="shared" si="25"/>
        <v>0</v>
      </c>
      <c r="AS97" s="55">
        <f t="shared" si="26"/>
        <v>0</v>
      </c>
      <c r="AT97" s="55">
        <f t="shared" si="27"/>
        <v>261.14</v>
      </c>
      <c r="AU97" s="55">
        <f t="shared" si="28"/>
        <v>0</v>
      </c>
      <c r="AY97" s="85"/>
      <c r="AZ97" s="85"/>
      <c r="BA97" s="85"/>
    </row>
    <row r="98" spans="22:53" x14ac:dyDescent="0.2">
      <c r="V98" s="7">
        <v>11685</v>
      </c>
      <c r="W98" s="7" t="s">
        <v>74</v>
      </c>
      <c r="X98" s="7">
        <v>228</v>
      </c>
      <c r="Y98" s="56" t="s">
        <v>100</v>
      </c>
      <c r="Z98" s="7" t="s">
        <v>75</v>
      </c>
      <c r="AA98" s="7">
        <v>5930000</v>
      </c>
      <c r="AB98" s="7">
        <v>356582</v>
      </c>
      <c r="AC98" s="54">
        <v>41635.617615740739</v>
      </c>
      <c r="AD98" s="55">
        <v>2689.65</v>
      </c>
      <c r="AF98">
        <f t="shared" si="19"/>
        <v>356582</v>
      </c>
      <c r="AG98">
        <f>SUMIF('Data - Contractor Labor Hours'!$B$5:$B$590,'Test Year 2014'!$AF98,'Data - Contractor Labor Hours'!E$5:E$590)</f>
        <v>42</v>
      </c>
      <c r="AH98">
        <f>SUMIF('Data - Contractor Labor Hours'!$B$5:$B$590,'Test Year 2014'!$AF98,'Data - Contractor Labor Hours'!F$5:F$590)</f>
        <v>15</v>
      </c>
      <c r="AI98">
        <f>SUMIF('Data - Contractor Labor Hours'!$B$5:$B$590,'Test Year 2014'!$AF98,'Data - Contractor Labor Hours'!G$5:G$590)</f>
        <v>33</v>
      </c>
      <c r="AJ98" s="60"/>
      <c r="AK98">
        <f t="shared" si="20"/>
        <v>42</v>
      </c>
      <c r="AL98">
        <f t="shared" si="21"/>
        <v>22.5</v>
      </c>
      <c r="AM98">
        <f t="shared" si="22"/>
        <v>66</v>
      </c>
      <c r="AO98" s="90">
        <f t="shared" si="23"/>
        <v>0.32183908045977011</v>
      </c>
      <c r="AP98" s="90">
        <f t="shared" si="24"/>
        <v>0.17241379310344829</v>
      </c>
      <c r="AQ98" s="90">
        <f t="shared" si="25"/>
        <v>0.50574712643678166</v>
      </c>
      <c r="AS98" s="55">
        <f t="shared" si="26"/>
        <v>865.63448275862072</v>
      </c>
      <c r="AT98" s="55">
        <f t="shared" si="27"/>
        <v>463.73275862068971</v>
      </c>
      <c r="AU98" s="55">
        <f t="shared" si="28"/>
        <v>1360.2827586206897</v>
      </c>
      <c r="AY98" s="85"/>
      <c r="AZ98" s="85"/>
      <c r="BA98" s="85"/>
    </row>
    <row r="99" spans="22:53" x14ac:dyDescent="0.2">
      <c r="V99" s="7">
        <v>10695</v>
      </c>
      <c r="W99" s="7" t="s">
        <v>74</v>
      </c>
      <c r="X99" s="7">
        <v>228</v>
      </c>
      <c r="Y99" s="56" t="s">
        <v>100</v>
      </c>
      <c r="Z99" s="7" t="s">
        <v>75</v>
      </c>
      <c r="AA99" s="7">
        <v>5930000</v>
      </c>
      <c r="AB99" s="7">
        <v>356840</v>
      </c>
      <c r="AC99" s="54">
        <v>41635.618472222224</v>
      </c>
      <c r="AD99" s="55">
        <v>5761.06</v>
      </c>
      <c r="AF99">
        <f t="shared" si="19"/>
        <v>356840</v>
      </c>
      <c r="AG99">
        <f>SUMIF('Data - Contractor Labor Hours'!$B$5:$B$590,'Test Year 2014'!$AF99,'Data - Contractor Labor Hours'!E$5:E$590)</f>
        <v>15</v>
      </c>
      <c r="AH99">
        <f>SUMIF('Data - Contractor Labor Hours'!$B$5:$B$590,'Test Year 2014'!$AF99,'Data - Contractor Labor Hours'!F$5:F$590)</f>
        <v>0</v>
      </c>
      <c r="AI99">
        <f>SUMIF('Data - Contractor Labor Hours'!$B$5:$B$590,'Test Year 2014'!$AF99,'Data - Contractor Labor Hours'!G$5:G$590)</f>
        <v>76.5</v>
      </c>
      <c r="AJ99" s="60"/>
      <c r="AK99">
        <f t="shared" si="20"/>
        <v>15</v>
      </c>
      <c r="AL99">
        <f t="shared" si="21"/>
        <v>0</v>
      </c>
      <c r="AM99">
        <f t="shared" si="22"/>
        <v>153</v>
      </c>
      <c r="AO99" s="90">
        <f t="shared" si="23"/>
        <v>8.9285714285714288E-2</v>
      </c>
      <c r="AP99" s="90">
        <f t="shared" si="24"/>
        <v>0</v>
      </c>
      <c r="AQ99" s="90">
        <f t="shared" si="25"/>
        <v>0.9107142857142857</v>
      </c>
      <c r="AS99" s="55">
        <f t="shared" si="26"/>
        <v>514.38035714285718</v>
      </c>
      <c r="AT99" s="55">
        <f t="shared" si="27"/>
        <v>0</v>
      </c>
      <c r="AU99" s="55">
        <f t="shared" si="28"/>
        <v>5246.6796428571433</v>
      </c>
      <c r="AY99" s="85"/>
      <c r="AZ99" s="85"/>
      <c r="BA99" s="85"/>
    </row>
    <row r="100" spans="22:53" x14ac:dyDescent="0.2">
      <c r="V100" s="7">
        <v>11685</v>
      </c>
      <c r="W100" s="7" t="s">
        <v>74</v>
      </c>
      <c r="X100" s="7">
        <v>228</v>
      </c>
      <c r="Y100" s="56" t="s">
        <v>100</v>
      </c>
      <c r="Z100" s="7" t="s">
        <v>75</v>
      </c>
      <c r="AA100" s="7">
        <v>5930000</v>
      </c>
      <c r="AB100" s="7">
        <v>357421</v>
      </c>
      <c r="AC100" s="54">
        <v>41646.465046296296</v>
      </c>
      <c r="AD100" s="55">
        <v>3030.42</v>
      </c>
      <c r="AF100">
        <f t="shared" si="19"/>
        <v>357421</v>
      </c>
      <c r="AG100">
        <f>SUMIF('Data - Contractor Labor Hours'!$B$5:$B$590,'Test Year 2014'!$AF100,'Data - Contractor Labor Hours'!E$5:E$590)</f>
        <v>109.5</v>
      </c>
      <c r="AH100">
        <f>SUMIF('Data - Contractor Labor Hours'!$B$5:$B$590,'Test Year 2014'!$AF100,'Data - Contractor Labor Hours'!F$5:F$590)</f>
        <v>0</v>
      </c>
      <c r="AI100">
        <f>SUMIF('Data - Contractor Labor Hours'!$B$5:$B$590,'Test Year 2014'!$AF100,'Data - Contractor Labor Hours'!G$5:G$590)</f>
        <v>0</v>
      </c>
      <c r="AJ100" s="60"/>
      <c r="AK100">
        <f t="shared" si="20"/>
        <v>109.5</v>
      </c>
      <c r="AL100">
        <f t="shared" si="21"/>
        <v>0</v>
      </c>
      <c r="AM100">
        <f t="shared" si="22"/>
        <v>0</v>
      </c>
      <c r="AO100" s="90">
        <f t="shared" si="23"/>
        <v>1</v>
      </c>
      <c r="AP100" s="90">
        <f t="shared" si="24"/>
        <v>0</v>
      </c>
      <c r="AQ100" s="90">
        <f t="shared" si="25"/>
        <v>0</v>
      </c>
      <c r="AS100" s="55">
        <f t="shared" si="26"/>
        <v>3030.42</v>
      </c>
      <c r="AT100" s="55">
        <f t="shared" si="27"/>
        <v>0</v>
      </c>
      <c r="AU100" s="55">
        <f t="shared" si="28"/>
        <v>0</v>
      </c>
      <c r="AY100" s="85"/>
      <c r="AZ100" s="85"/>
      <c r="BA100" s="85"/>
    </row>
    <row r="101" spans="22:53" x14ac:dyDescent="0.2">
      <c r="V101" s="7">
        <v>10695</v>
      </c>
      <c r="W101" s="7" t="s">
        <v>74</v>
      </c>
      <c r="X101" s="7">
        <v>228</v>
      </c>
      <c r="Y101" s="56" t="s">
        <v>100</v>
      </c>
      <c r="Z101" s="7" t="s">
        <v>75</v>
      </c>
      <c r="AA101" s="7">
        <v>5930000</v>
      </c>
      <c r="AB101" s="7">
        <v>357424</v>
      </c>
      <c r="AC101" s="54">
        <v>41646.465474537035</v>
      </c>
      <c r="AD101" s="55">
        <v>1861.37</v>
      </c>
      <c r="AF101">
        <f t="shared" si="19"/>
        <v>357424</v>
      </c>
      <c r="AG101">
        <f>SUMIF('Data - Contractor Labor Hours'!$B$5:$B$590,'Test Year 2014'!$AF101,'Data - Contractor Labor Hours'!E$5:E$590)</f>
        <v>0</v>
      </c>
      <c r="AH101">
        <f>SUMIF('Data - Contractor Labor Hours'!$B$5:$B$590,'Test Year 2014'!$AF101,'Data - Contractor Labor Hours'!F$5:F$590)</f>
        <v>0</v>
      </c>
      <c r="AI101">
        <f>SUMIF('Data - Contractor Labor Hours'!$B$5:$B$590,'Test Year 2014'!$AF101,'Data - Contractor Labor Hours'!G$5:G$590)</f>
        <v>0</v>
      </c>
      <c r="AJ101" s="60"/>
      <c r="AK101">
        <f t="shared" si="20"/>
        <v>0</v>
      </c>
      <c r="AL101">
        <f t="shared" si="21"/>
        <v>0</v>
      </c>
      <c r="AM101">
        <f t="shared" si="22"/>
        <v>0</v>
      </c>
      <c r="AO101" s="90">
        <f t="shared" si="23"/>
        <v>0</v>
      </c>
      <c r="AP101" s="90">
        <f t="shared" si="24"/>
        <v>0</v>
      </c>
      <c r="AQ101" s="90">
        <f t="shared" si="25"/>
        <v>0</v>
      </c>
      <c r="AS101" s="55">
        <f t="shared" si="26"/>
        <v>0</v>
      </c>
      <c r="AT101" s="55">
        <f t="shared" si="27"/>
        <v>0</v>
      </c>
      <c r="AU101" s="55">
        <f t="shared" si="28"/>
        <v>0</v>
      </c>
      <c r="AY101" s="85"/>
      <c r="AZ101" s="85"/>
      <c r="BA101" s="85"/>
    </row>
    <row r="102" spans="22:53" x14ac:dyDescent="0.2">
      <c r="V102" s="7">
        <v>11683</v>
      </c>
      <c r="W102" s="7" t="s">
        <v>74</v>
      </c>
      <c r="X102" s="7">
        <v>228</v>
      </c>
      <c r="Y102" s="56" t="s">
        <v>100</v>
      </c>
      <c r="Z102" s="7" t="s">
        <v>75</v>
      </c>
      <c r="AA102" s="7">
        <v>5930000</v>
      </c>
      <c r="AB102" s="7">
        <v>357427</v>
      </c>
      <c r="AC102" s="54">
        <v>41646.465949074074</v>
      </c>
      <c r="AD102" s="55">
        <v>1489.4</v>
      </c>
      <c r="AF102">
        <f t="shared" si="19"/>
        <v>357427</v>
      </c>
      <c r="AG102">
        <f>SUMIF('Data - Contractor Labor Hours'!$B$5:$B$590,'Test Year 2014'!$AF102,'Data - Contractor Labor Hours'!E$5:E$590)</f>
        <v>35</v>
      </c>
      <c r="AH102">
        <f>SUMIF('Data - Contractor Labor Hours'!$B$5:$B$590,'Test Year 2014'!$AF102,'Data - Contractor Labor Hours'!F$5:F$590)</f>
        <v>15</v>
      </c>
      <c r="AI102">
        <f>SUMIF('Data - Contractor Labor Hours'!$B$5:$B$590,'Test Year 2014'!$AF102,'Data - Contractor Labor Hours'!G$5:G$590)</f>
        <v>0</v>
      </c>
      <c r="AJ102" s="60"/>
      <c r="AK102">
        <f t="shared" si="20"/>
        <v>35</v>
      </c>
      <c r="AL102">
        <f t="shared" si="21"/>
        <v>22.5</v>
      </c>
      <c r="AM102">
        <f t="shared" si="22"/>
        <v>0</v>
      </c>
      <c r="AO102" s="90">
        <f t="shared" si="23"/>
        <v>0.60869565217391308</v>
      </c>
      <c r="AP102" s="90">
        <f t="shared" si="24"/>
        <v>0.39130434782608697</v>
      </c>
      <c r="AQ102" s="90">
        <f t="shared" si="25"/>
        <v>0</v>
      </c>
      <c r="AS102" s="55">
        <f t="shared" si="26"/>
        <v>906.59130434782617</v>
      </c>
      <c r="AT102" s="55">
        <f t="shared" si="27"/>
        <v>582.80869565217392</v>
      </c>
      <c r="AU102" s="55">
        <f t="shared" si="28"/>
        <v>0</v>
      </c>
      <c r="AY102" s="85"/>
      <c r="AZ102" s="85"/>
      <c r="BA102" s="85"/>
    </row>
    <row r="103" spans="22:53" x14ac:dyDescent="0.2">
      <c r="V103" s="7">
        <v>10216</v>
      </c>
      <c r="W103" s="7" t="s">
        <v>74</v>
      </c>
      <c r="X103" s="7">
        <v>228</v>
      </c>
      <c r="Y103" s="56" t="s">
        <v>100</v>
      </c>
      <c r="Z103" s="7" t="s">
        <v>101</v>
      </c>
      <c r="AA103" s="7">
        <v>5930000</v>
      </c>
      <c r="AB103" s="7">
        <v>357560</v>
      </c>
      <c r="AC103" s="54">
        <v>41646.467233796298</v>
      </c>
      <c r="AD103" s="55">
        <v>546.92999999999995</v>
      </c>
      <c r="AF103">
        <f t="shared" si="19"/>
        <v>357560</v>
      </c>
      <c r="AG103">
        <f>SUMIF('Data - Contractor Labor Hours'!$B$5:$B$590,'Test Year 2014'!$AF103,'Data - Contractor Labor Hours'!E$5:E$590)</f>
        <v>0</v>
      </c>
      <c r="AH103">
        <f>SUMIF('Data - Contractor Labor Hours'!$B$5:$B$590,'Test Year 2014'!$AF103,'Data - Contractor Labor Hours'!F$5:F$590)</f>
        <v>0</v>
      </c>
      <c r="AI103">
        <f>SUMIF('Data - Contractor Labor Hours'!$B$5:$B$590,'Test Year 2014'!$AF103,'Data - Contractor Labor Hours'!G$5:G$590)</f>
        <v>0</v>
      </c>
      <c r="AJ103" s="60"/>
      <c r="AK103">
        <f t="shared" si="20"/>
        <v>0</v>
      </c>
      <c r="AL103">
        <f t="shared" si="21"/>
        <v>0</v>
      </c>
      <c r="AM103">
        <f t="shared" si="22"/>
        <v>0</v>
      </c>
      <c r="AO103" s="90">
        <f t="shared" si="23"/>
        <v>0</v>
      </c>
      <c r="AP103" s="90">
        <f t="shared" si="24"/>
        <v>0</v>
      </c>
      <c r="AQ103" s="90">
        <f t="shared" si="25"/>
        <v>0</v>
      </c>
      <c r="AS103" s="55">
        <f t="shared" si="26"/>
        <v>0</v>
      </c>
      <c r="AT103" s="55">
        <f t="shared" si="27"/>
        <v>0</v>
      </c>
      <c r="AU103" s="55">
        <f t="shared" si="28"/>
        <v>0</v>
      </c>
      <c r="AY103" s="85"/>
      <c r="AZ103" s="85"/>
      <c r="BA103" s="85"/>
    </row>
    <row r="104" spans="22:53" x14ac:dyDescent="0.2">
      <c r="V104" s="7">
        <v>11683</v>
      </c>
      <c r="W104" s="7" t="s">
        <v>74</v>
      </c>
      <c r="X104" s="7">
        <v>228</v>
      </c>
      <c r="Y104" s="56" t="s">
        <v>100</v>
      </c>
      <c r="Z104" s="7" t="s">
        <v>75</v>
      </c>
      <c r="AA104" s="7">
        <v>5930000</v>
      </c>
      <c r="AB104" s="7">
        <v>357584</v>
      </c>
      <c r="AC104" s="54">
        <v>41646.467511574076</v>
      </c>
      <c r="AD104" s="55">
        <v>851.54</v>
      </c>
      <c r="AF104">
        <f t="shared" si="19"/>
        <v>357584</v>
      </c>
      <c r="AG104">
        <f>SUMIF('Data - Contractor Labor Hours'!$B$5:$B$590,'Test Year 2014'!$AF104,'Data - Contractor Labor Hours'!E$5:E$590)</f>
        <v>0</v>
      </c>
      <c r="AH104">
        <f>SUMIF('Data - Contractor Labor Hours'!$B$5:$B$590,'Test Year 2014'!$AF104,'Data - Contractor Labor Hours'!F$5:F$590)</f>
        <v>24</v>
      </c>
      <c r="AI104">
        <f>SUMIF('Data - Contractor Labor Hours'!$B$5:$B$590,'Test Year 2014'!$AF104,'Data - Contractor Labor Hours'!G$5:G$590)</f>
        <v>0</v>
      </c>
      <c r="AJ104" s="60"/>
      <c r="AK104">
        <f t="shared" si="20"/>
        <v>0</v>
      </c>
      <c r="AL104">
        <f t="shared" si="21"/>
        <v>36</v>
      </c>
      <c r="AM104">
        <f t="shared" si="22"/>
        <v>0</v>
      </c>
      <c r="AO104" s="90">
        <f t="shared" si="23"/>
        <v>0</v>
      </c>
      <c r="AP104" s="90">
        <f t="shared" si="24"/>
        <v>1</v>
      </c>
      <c r="AQ104" s="90">
        <f t="shared" si="25"/>
        <v>0</v>
      </c>
      <c r="AS104" s="55">
        <f t="shared" si="26"/>
        <v>0</v>
      </c>
      <c r="AT104" s="55">
        <f t="shared" si="27"/>
        <v>851.54</v>
      </c>
      <c r="AU104" s="55">
        <f t="shared" si="28"/>
        <v>0</v>
      </c>
      <c r="AY104" s="85"/>
      <c r="AZ104" s="85"/>
      <c r="BA104" s="85"/>
    </row>
    <row r="105" spans="22:53" x14ac:dyDescent="0.2">
      <c r="V105" s="7">
        <v>11683</v>
      </c>
      <c r="W105" s="7" t="s">
        <v>74</v>
      </c>
      <c r="X105" s="7">
        <v>228</v>
      </c>
      <c r="Y105" s="56" t="s">
        <v>100</v>
      </c>
      <c r="Z105" s="7" t="s">
        <v>75</v>
      </c>
      <c r="AA105" s="7">
        <v>5930000</v>
      </c>
      <c r="AB105" s="7">
        <v>357581</v>
      </c>
      <c r="AC105" s="54">
        <v>41646.468506944446</v>
      </c>
      <c r="AD105" s="55">
        <v>44.41</v>
      </c>
      <c r="AF105">
        <f t="shared" si="19"/>
        <v>357581</v>
      </c>
      <c r="AG105">
        <f>SUMIF('Data - Contractor Labor Hours'!$B$5:$B$590,'Test Year 2014'!$AF105,'Data - Contractor Labor Hours'!E$5:E$590)</f>
        <v>0</v>
      </c>
      <c r="AH105">
        <f>SUMIF('Data - Contractor Labor Hours'!$B$5:$B$590,'Test Year 2014'!$AF105,'Data - Contractor Labor Hours'!F$5:F$590)</f>
        <v>1</v>
      </c>
      <c r="AI105">
        <f>SUMIF('Data - Contractor Labor Hours'!$B$5:$B$590,'Test Year 2014'!$AF105,'Data - Contractor Labor Hours'!G$5:G$590)</f>
        <v>0</v>
      </c>
      <c r="AJ105" s="60"/>
      <c r="AK105">
        <f t="shared" si="20"/>
        <v>0</v>
      </c>
      <c r="AL105">
        <f t="shared" si="21"/>
        <v>1.5</v>
      </c>
      <c r="AM105">
        <f t="shared" si="22"/>
        <v>0</v>
      </c>
      <c r="AO105" s="90">
        <f t="shared" si="23"/>
        <v>0</v>
      </c>
      <c r="AP105" s="90">
        <f t="shared" si="24"/>
        <v>1</v>
      </c>
      <c r="AQ105" s="90">
        <f t="shared" si="25"/>
        <v>0</v>
      </c>
      <c r="AS105" s="55">
        <f t="shared" si="26"/>
        <v>0</v>
      </c>
      <c r="AT105" s="55">
        <f t="shared" si="27"/>
        <v>44.41</v>
      </c>
      <c r="AU105" s="55">
        <f t="shared" si="28"/>
        <v>0</v>
      </c>
      <c r="AY105" s="85"/>
      <c r="AZ105" s="85"/>
      <c r="BA105" s="85"/>
    </row>
    <row r="106" spans="22:53" x14ac:dyDescent="0.2">
      <c r="V106" s="7">
        <v>11683</v>
      </c>
      <c r="W106" s="7" t="s">
        <v>74</v>
      </c>
      <c r="X106" s="7">
        <v>228</v>
      </c>
      <c r="Y106" s="56" t="s">
        <v>100</v>
      </c>
      <c r="Z106" s="7" t="s">
        <v>75</v>
      </c>
      <c r="AA106" s="7">
        <v>5930000</v>
      </c>
      <c r="AB106" s="7">
        <v>357392</v>
      </c>
      <c r="AC106" s="54">
        <v>41646.470451388886</v>
      </c>
      <c r="AD106" s="55">
        <v>201</v>
      </c>
      <c r="AF106">
        <f t="shared" si="19"/>
        <v>357392</v>
      </c>
      <c r="AG106">
        <f>SUMIF('Data - Contractor Labor Hours'!$B$5:$B$590,'Test Year 2014'!$AF106,'Data - Contractor Labor Hours'!E$5:E$590)</f>
        <v>5</v>
      </c>
      <c r="AH106">
        <f>SUMIF('Data - Contractor Labor Hours'!$B$5:$B$590,'Test Year 2014'!$AF106,'Data - Contractor Labor Hours'!F$5:F$590)</f>
        <v>0</v>
      </c>
      <c r="AI106">
        <f>SUMIF('Data - Contractor Labor Hours'!$B$5:$B$590,'Test Year 2014'!$AF106,'Data - Contractor Labor Hours'!G$5:G$590)</f>
        <v>0</v>
      </c>
      <c r="AJ106" s="60"/>
      <c r="AK106">
        <f t="shared" si="20"/>
        <v>5</v>
      </c>
      <c r="AL106">
        <f t="shared" si="21"/>
        <v>0</v>
      </c>
      <c r="AM106">
        <f t="shared" si="22"/>
        <v>0</v>
      </c>
      <c r="AO106" s="90">
        <f t="shared" si="23"/>
        <v>1</v>
      </c>
      <c r="AP106" s="90">
        <f t="shared" si="24"/>
        <v>0</v>
      </c>
      <c r="AQ106" s="90">
        <f t="shared" si="25"/>
        <v>0</v>
      </c>
      <c r="AS106" s="55">
        <f t="shared" si="26"/>
        <v>201</v>
      </c>
      <c r="AT106" s="55">
        <f t="shared" si="27"/>
        <v>0</v>
      </c>
      <c r="AU106" s="55">
        <f t="shared" si="28"/>
        <v>0</v>
      </c>
      <c r="AY106" s="85"/>
      <c r="AZ106" s="85"/>
      <c r="BA106" s="85"/>
    </row>
    <row r="107" spans="22:53" x14ac:dyDescent="0.2">
      <c r="V107" s="7">
        <v>10216</v>
      </c>
      <c r="W107" s="7" t="s">
        <v>74</v>
      </c>
      <c r="X107" s="7">
        <v>228</v>
      </c>
      <c r="Y107" s="56" t="s">
        <v>100</v>
      </c>
      <c r="Z107" s="7" t="s">
        <v>101</v>
      </c>
      <c r="AA107" s="7">
        <v>5930000</v>
      </c>
      <c r="AB107" s="7">
        <v>358067</v>
      </c>
      <c r="AC107" s="54">
        <v>41648.3830787037</v>
      </c>
      <c r="AD107" s="55">
        <v>17665.169999999998</v>
      </c>
      <c r="AF107">
        <f t="shared" si="19"/>
        <v>358067</v>
      </c>
      <c r="AG107">
        <f>SUMIF('Data - Contractor Labor Hours'!$B$5:$B$590,'Test Year 2014'!$AF107,'Data - Contractor Labor Hours'!E$5:E$590)</f>
        <v>181</v>
      </c>
      <c r="AH107">
        <f>SUMIF('Data - Contractor Labor Hours'!$B$5:$B$590,'Test Year 2014'!$AF107,'Data - Contractor Labor Hours'!F$5:F$590)</f>
        <v>12.5</v>
      </c>
      <c r="AI107">
        <f>SUMIF('Data - Contractor Labor Hours'!$B$5:$B$590,'Test Year 2014'!$AF107,'Data - Contractor Labor Hours'!G$5:G$590)</f>
        <v>288.5</v>
      </c>
      <c r="AJ107" s="60"/>
      <c r="AK107">
        <f t="shared" si="20"/>
        <v>181</v>
      </c>
      <c r="AL107">
        <f t="shared" si="21"/>
        <v>18.75</v>
      </c>
      <c r="AM107">
        <f t="shared" si="22"/>
        <v>577</v>
      </c>
      <c r="AO107" s="90">
        <f t="shared" si="23"/>
        <v>0.23302220791760542</v>
      </c>
      <c r="AP107" s="90">
        <f t="shared" si="24"/>
        <v>2.4139040875442549E-2</v>
      </c>
      <c r="AQ107" s="90">
        <f t="shared" si="25"/>
        <v>0.74283875120695209</v>
      </c>
      <c r="AS107" s="55">
        <f t="shared" si="26"/>
        <v>4116.3769166398451</v>
      </c>
      <c r="AT107" s="55">
        <f t="shared" si="27"/>
        <v>426.42026070164138</v>
      </c>
      <c r="AU107" s="55">
        <f t="shared" si="28"/>
        <v>13122.372822658512</v>
      </c>
      <c r="AY107" s="85"/>
      <c r="AZ107" s="85"/>
      <c r="BA107" s="85"/>
    </row>
    <row r="108" spans="22:53" x14ac:dyDescent="0.2">
      <c r="V108" s="7">
        <v>11685</v>
      </c>
      <c r="W108" s="7" t="s">
        <v>74</v>
      </c>
      <c r="X108" s="7">
        <v>228</v>
      </c>
      <c r="Y108" s="56" t="s">
        <v>100</v>
      </c>
      <c r="Z108" s="7" t="s">
        <v>75</v>
      </c>
      <c r="AA108" s="7">
        <v>5930000</v>
      </c>
      <c r="AB108" s="7">
        <v>358049</v>
      </c>
      <c r="AC108" s="54">
        <v>41648.384942129633</v>
      </c>
      <c r="AD108" s="55">
        <v>812.24</v>
      </c>
      <c r="AF108">
        <f t="shared" si="19"/>
        <v>358049</v>
      </c>
      <c r="AG108">
        <f>SUMIF('Data - Contractor Labor Hours'!$B$5:$B$590,'Test Year 2014'!$AF108,'Data - Contractor Labor Hours'!E$5:E$590)</f>
        <v>0</v>
      </c>
      <c r="AH108">
        <f>SUMIF('Data - Contractor Labor Hours'!$B$5:$B$590,'Test Year 2014'!$AF108,'Data - Contractor Labor Hours'!F$5:F$590)</f>
        <v>0</v>
      </c>
      <c r="AI108">
        <f>SUMIF('Data - Contractor Labor Hours'!$B$5:$B$590,'Test Year 2014'!$AF108,'Data - Contractor Labor Hours'!G$5:G$590)</f>
        <v>18</v>
      </c>
      <c r="AJ108" s="60"/>
      <c r="AK108">
        <f t="shared" si="20"/>
        <v>0</v>
      </c>
      <c r="AL108">
        <f t="shared" si="21"/>
        <v>0</v>
      </c>
      <c r="AM108">
        <f t="shared" si="22"/>
        <v>36</v>
      </c>
      <c r="AO108" s="90">
        <f t="shared" si="23"/>
        <v>0</v>
      </c>
      <c r="AP108" s="90">
        <f t="shared" si="24"/>
        <v>0</v>
      </c>
      <c r="AQ108" s="90">
        <f t="shared" si="25"/>
        <v>1</v>
      </c>
      <c r="AS108" s="55">
        <f t="shared" si="26"/>
        <v>0</v>
      </c>
      <c r="AT108" s="55">
        <f t="shared" si="27"/>
        <v>0</v>
      </c>
      <c r="AU108" s="55">
        <f t="shared" si="28"/>
        <v>812.24</v>
      </c>
      <c r="AY108" s="85"/>
      <c r="AZ108" s="85"/>
      <c r="BA108" s="85"/>
    </row>
    <row r="109" spans="22:53" x14ac:dyDescent="0.2">
      <c r="V109" s="7">
        <v>10695</v>
      </c>
      <c r="W109" s="7" t="s">
        <v>74</v>
      </c>
      <c r="X109" s="7">
        <v>228</v>
      </c>
      <c r="Y109" s="56" t="s">
        <v>100</v>
      </c>
      <c r="Z109" s="7" t="s">
        <v>75</v>
      </c>
      <c r="AA109" s="7">
        <v>5930000</v>
      </c>
      <c r="AB109" s="7">
        <v>358050</v>
      </c>
      <c r="AC109" s="54">
        <v>41648.385393518518</v>
      </c>
      <c r="AD109" s="55">
        <v>4442.3999999999996</v>
      </c>
      <c r="AF109">
        <f t="shared" si="19"/>
        <v>358050</v>
      </c>
      <c r="AG109">
        <f>SUMIF('Data - Contractor Labor Hours'!$B$5:$B$590,'Test Year 2014'!$AF109,'Data - Contractor Labor Hours'!E$5:E$590)</f>
        <v>0</v>
      </c>
      <c r="AH109">
        <f>SUMIF('Data - Contractor Labor Hours'!$B$5:$B$590,'Test Year 2014'!$AF109,'Data - Contractor Labor Hours'!F$5:F$590)</f>
        <v>0</v>
      </c>
      <c r="AI109">
        <f>SUMIF('Data - Contractor Labor Hours'!$B$5:$B$590,'Test Year 2014'!$AF109,'Data - Contractor Labor Hours'!G$5:G$590)</f>
        <v>55</v>
      </c>
      <c r="AJ109" s="60"/>
      <c r="AK109">
        <f t="shared" si="20"/>
        <v>0</v>
      </c>
      <c r="AL109">
        <f t="shared" si="21"/>
        <v>0</v>
      </c>
      <c r="AM109">
        <f t="shared" si="22"/>
        <v>110</v>
      </c>
      <c r="AO109" s="90">
        <f t="shared" si="23"/>
        <v>0</v>
      </c>
      <c r="AP109" s="90">
        <f t="shared" si="24"/>
        <v>0</v>
      </c>
      <c r="AQ109" s="90">
        <f t="shared" si="25"/>
        <v>1</v>
      </c>
      <c r="AS109" s="55">
        <f t="shared" si="26"/>
        <v>0</v>
      </c>
      <c r="AT109" s="55">
        <f t="shared" si="27"/>
        <v>0</v>
      </c>
      <c r="AU109" s="55">
        <f t="shared" si="28"/>
        <v>4442.3999999999996</v>
      </c>
      <c r="AY109" s="85"/>
      <c r="AZ109" s="85"/>
      <c r="BA109" s="85"/>
    </row>
    <row r="110" spans="22:53" x14ac:dyDescent="0.2">
      <c r="V110" s="7">
        <v>11683</v>
      </c>
      <c r="W110" s="7" t="s">
        <v>74</v>
      </c>
      <c r="X110" s="7">
        <v>228</v>
      </c>
      <c r="Y110" s="56" t="s">
        <v>100</v>
      </c>
      <c r="Z110" s="7" t="s">
        <v>75</v>
      </c>
      <c r="AA110" s="7">
        <v>5930000</v>
      </c>
      <c r="AB110" s="7">
        <v>358703</v>
      </c>
      <c r="AC110" s="54">
        <v>41653.339375000003</v>
      </c>
      <c r="AD110" s="55">
        <v>10055</v>
      </c>
      <c r="AF110">
        <f t="shared" si="19"/>
        <v>358703</v>
      </c>
      <c r="AG110">
        <f>SUMIF('Data - Contractor Labor Hours'!$B$5:$B$590,'Test Year 2014'!$AF110,'Data - Contractor Labor Hours'!E$5:E$590)</f>
        <v>182.5</v>
      </c>
      <c r="AH110">
        <f>SUMIF('Data - Contractor Labor Hours'!$B$5:$B$590,'Test Year 2014'!$AF110,'Data - Contractor Labor Hours'!F$5:F$590)</f>
        <v>0</v>
      </c>
      <c r="AI110">
        <f>SUMIF('Data - Contractor Labor Hours'!$B$5:$B$590,'Test Year 2014'!$AF110,'Data - Contractor Labor Hours'!G$5:G$590)</f>
        <v>127</v>
      </c>
      <c r="AJ110" s="60"/>
      <c r="AK110">
        <f t="shared" si="20"/>
        <v>182.5</v>
      </c>
      <c r="AL110">
        <f t="shared" si="21"/>
        <v>0</v>
      </c>
      <c r="AM110">
        <f t="shared" si="22"/>
        <v>254</v>
      </c>
      <c r="AO110" s="90">
        <f t="shared" si="23"/>
        <v>0.41809851088201605</v>
      </c>
      <c r="AP110" s="90">
        <f t="shared" si="24"/>
        <v>0</v>
      </c>
      <c r="AQ110" s="90">
        <f t="shared" si="25"/>
        <v>0.58190148911798401</v>
      </c>
      <c r="AS110" s="55">
        <f t="shared" si="26"/>
        <v>4203.9805269186718</v>
      </c>
      <c r="AT110" s="55">
        <f t="shared" si="27"/>
        <v>0</v>
      </c>
      <c r="AU110" s="55">
        <f t="shared" si="28"/>
        <v>5851.0194730813291</v>
      </c>
      <c r="AY110" s="85"/>
      <c r="AZ110" s="85"/>
      <c r="BA110" s="85"/>
    </row>
    <row r="111" spans="22:53" x14ac:dyDescent="0.2">
      <c r="V111" s="7">
        <v>11685</v>
      </c>
      <c r="W111" s="7" t="s">
        <v>74</v>
      </c>
      <c r="X111" s="7">
        <v>228</v>
      </c>
      <c r="Y111" s="56" t="s">
        <v>100</v>
      </c>
      <c r="Z111" s="7" t="s">
        <v>75</v>
      </c>
      <c r="AA111" s="7">
        <v>5930000</v>
      </c>
      <c r="AB111" s="7">
        <v>359401</v>
      </c>
      <c r="AC111" s="54">
        <v>41656.322118055556</v>
      </c>
      <c r="AD111" s="55">
        <v>1852.7</v>
      </c>
      <c r="AF111">
        <f t="shared" si="19"/>
        <v>359401</v>
      </c>
      <c r="AG111">
        <f>SUMIF('Data - Contractor Labor Hours'!$B$5:$B$590,'Test Year 2014'!$AF111,'Data - Contractor Labor Hours'!E$5:E$590)</f>
        <v>50</v>
      </c>
      <c r="AH111">
        <f>SUMIF('Data - Contractor Labor Hours'!$B$5:$B$590,'Test Year 2014'!$AF111,'Data - Contractor Labor Hours'!F$5:F$590)</f>
        <v>0</v>
      </c>
      <c r="AI111">
        <f>SUMIF('Data - Contractor Labor Hours'!$B$5:$B$590,'Test Year 2014'!$AF111,'Data - Contractor Labor Hours'!G$5:G$590)</f>
        <v>4</v>
      </c>
      <c r="AJ111" s="60"/>
      <c r="AK111">
        <f t="shared" si="20"/>
        <v>50</v>
      </c>
      <c r="AL111">
        <f t="shared" si="21"/>
        <v>0</v>
      </c>
      <c r="AM111">
        <f t="shared" si="22"/>
        <v>8</v>
      </c>
      <c r="AO111" s="90">
        <f t="shared" si="23"/>
        <v>0.86206896551724133</v>
      </c>
      <c r="AP111" s="90">
        <f t="shared" si="24"/>
        <v>0</v>
      </c>
      <c r="AQ111" s="90">
        <f t="shared" si="25"/>
        <v>0.13793103448275862</v>
      </c>
      <c r="AS111" s="55">
        <f t="shared" si="26"/>
        <v>1597.155172413793</v>
      </c>
      <c r="AT111" s="55">
        <f t="shared" si="27"/>
        <v>0</v>
      </c>
      <c r="AU111" s="55">
        <f t="shared" si="28"/>
        <v>255.54482758620691</v>
      </c>
      <c r="AY111" s="85"/>
      <c r="AZ111" s="85"/>
      <c r="BA111" s="85"/>
    </row>
    <row r="112" spans="22:53" x14ac:dyDescent="0.2">
      <c r="V112" s="7">
        <v>10216</v>
      </c>
      <c r="W112" s="7" t="s">
        <v>74</v>
      </c>
      <c r="X112" s="7">
        <v>228</v>
      </c>
      <c r="Y112" s="56" t="s">
        <v>100</v>
      </c>
      <c r="Z112" s="7" t="s">
        <v>101</v>
      </c>
      <c r="AA112" s="7">
        <v>5930000</v>
      </c>
      <c r="AB112" s="7">
        <v>359427</v>
      </c>
      <c r="AC112" s="54">
        <v>41656.322523148148</v>
      </c>
      <c r="AD112" s="55">
        <v>1334.95</v>
      </c>
      <c r="AF112">
        <f t="shared" si="19"/>
        <v>359427</v>
      </c>
      <c r="AG112">
        <f>SUMIF('Data - Contractor Labor Hours'!$B$5:$B$590,'Test Year 2014'!$AF112,'Data - Contractor Labor Hours'!E$5:E$590)</f>
        <v>45</v>
      </c>
      <c r="AH112">
        <f>SUMIF('Data - Contractor Labor Hours'!$B$5:$B$590,'Test Year 2014'!$AF112,'Data - Contractor Labor Hours'!F$5:F$590)</f>
        <v>0</v>
      </c>
      <c r="AI112">
        <f>SUMIF('Data - Contractor Labor Hours'!$B$5:$B$590,'Test Year 2014'!$AF112,'Data - Contractor Labor Hours'!G$5:G$590)</f>
        <v>4</v>
      </c>
      <c r="AJ112" s="60"/>
      <c r="AK112">
        <f t="shared" si="20"/>
        <v>45</v>
      </c>
      <c r="AL112">
        <f t="shared" si="21"/>
        <v>0</v>
      </c>
      <c r="AM112">
        <f t="shared" si="22"/>
        <v>8</v>
      </c>
      <c r="AO112" s="90">
        <f t="shared" si="23"/>
        <v>0.84905660377358494</v>
      </c>
      <c r="AP112" s="90">
        <f t="shared" si="24"/>
        <v>0</v>
      </c>
      <c r="AQ112" s="90">
        <f t="shared" si="25"/>
        <v>0.15094339622641509</v>
      </c>
      <c r="AS112" s="55">
        <f t="shared" si="26"/>
        <v>1133.4481132075473</v>
      </c>
      <c r="AT112" s="55">
        <f t="shared" si="27"/>
        <v>0</v>
      </c>
      <c r="AU112" s="55">
        <f t="shared" si="28"/>
        <v>201.50188679245284</v>
      </c>
      <c r="AY112" s="85"/>
      <c r="AZ112" s="85"/>
      <c r="BA112" s="85"/>
    </row>
    <row r="113" spans="22:53" x14ac:dyDescent="0.2">
      <c r="V113" s="7">
        <v>10695</v>
      </c>
      <c r="W113" s="7" t="s">
        <v>74</v>
      </c>
      <c r="X113" s="7">
        <v>228</v>
      </c>
      <c r="Y113" s="56" t="s">
        <v>100</v>
      </c>
      <c r="Z113" s="7" t="s">
        <v>75</v>
      </c>
      <c r="AA113" s="7">
        <v>5930000</v>
      </c>
      <c r="AB113" s="7">
        <v>359406</v>
      </c>
      <c r="AC113" s="54">
        <v>41656.32340277778</v>
      </c>
      <c r="AD113" s="55">
        <v>2380.9699999999998</v>
      </c>
      <c r="AF113">
        <f t="shared" si="19"/>
        <v>359406</v>
      </c>
      <c r="AG113">
        <f>SUMIF('Data - Contractor Labor Hours'!$B$5:$B$590,'Test Year 2014'!$AF113,'Data - Contractor Labor Hours'!E$5:E$590)</f>
        <v>30</v>
      </c>
      <c r="AH113">
        <f>SUMIF('Data - Contractor Labor Hours'!$B$5:$B$590,'Test Year 2014'!$AF113,'Data - Contractor Labor Hours'!F$5:F$590)</f>
        <v>4.5</v>
      </c>
      <c r="AI113">
        <f>SUMIF('Data - Contractor Labor Hours'!$B$5:$B$590,'Test Year 2014'!$AF113,'Data - Contractor Labor Hours'!G$5:G$590)</f>
        <v>33</v>
      </c>
      <c r="AJ113" s="60"/>
      <c r="AK113">
        <f t="shared" si="20"/>
        <v>30</v>
      </c>
      <c r="AL113">
        <f t="shared" si="21"/>
        <v>6.75</v>
      </c>
      <c r="AM113">
        <f t="shared" si="22"/>
        <v>66</v>
      </c>
      <c r="AO113" s="90">
        <f t="shared" si="23"/>
        <v>0.29197080291970801</v>
      </c>
      <c r="AP113" s="90">
        <f t="shared" si="24"/>
        <v>6.569343065693431E-2</v>
      </c>
      <c r="AQ113" s="90">
        <f t="shared" si="25"/>
        <v>0.64233576642335766</v>
      </c>
      <c r="AS113" s="55">
        <f t="shared" si="26"/>
        <v>695.17372262773711</v>
      </c>
      <c r="AT113" s="55">
        <f t="shared" si="27"/>
        <v>156.41408759124087</v>
      </c>
      <c r="AU113" s="55">
        <f t="shared" si="28"/>
        <v>1529.3821897810217</v>
      </c>
      <c r="AY113" s="85"/>
      <c r="AZ113" s="85"/>
      <c r="BA113" s="85"/>
    </row>
    <row r="114" spans="22:53" x14ac:dyDescent="0.2">
      <c r="V114" s="7">
        <v>11683</v>
      </c>
      <c r="W114" s="7" t="s">
        <v>74</v>
      </c>
      <c r="X114" s="7">
        <v>228</v>
      </c>
      <c r="Y114" s="56" t="s">
        <v>100</v>
      </c>
      <c r="Z114" s="7" t="s">
        <v>75</v>
      </c>
      <c r="AA114" s="7">
        <v>5930000</v>
      </c>
      <c r="AB114" s="7">
        <v>359404</v>
      </c>
      <c r="AC114" s="54">
        <v>41656.323773148149</v>
      </c>
      <c r="AD114" s="55">
        <v>1939.83</v>
      </c>
      <c r="AF114">
        <f t="shared" si="19"/>
        <v>359404</v>
      </c>
      <c r="AG114">
        <f>SUMIF('Data - Contractor Labor Hours'!$B$5:$B$590,'Test Year 2014'!$AF114,'Data - Contractor Labor Hours'!E$5:E$590)</f>
        <v>49</v>
      </c>
      <c r="AH114">
        <f>SUMIF('Data - Contractor Labor Hours'!$B$5:$B$590,'Test Year 2014'!$AF114,'Data - Contractor Labor Hours'!F$5:F$590)</f>
        <v>0</v>
      </c>
      <c r="AI114">
        <f>SUMIF('Data - Contractor Labor Hours'!$B$5:$B$590,'Test Year 2014'!$AF114,'Data - Contractor Labor Hours'!G$5:G$590)</f>
        <v>13</v>
      </c>
      <c r="AJ114" s="60"/>
      <c r="AK114">
        <f t="shared" si="20"/>
        <v>49</v>
      </c>
      <c r="AL114">
        <f t="shared" si="21"/>
        <v>0</v>
      </c>
      <c r="AM114">
        <f t="shared" si="22"/>
        <v>26</v>
      </c>
      <c r="AO114" s="90">
        <f t="shared" si="23"/>
        <v>0.65333333333333332</v>
      </c>
      <c r="AP114" s="90">
        <f t="shared" si="24"/>
        <v>0</v>
      </c>
      <c r="AQ114" s="90">
        <f t="shared" si="25"/>
        <v>0.34666666666666668</v>
      </c>
      <c r="AS114" s="55">
        <f t="shared" si="26"/>
        <v>1267.3555999999999</v>
      </c>
      <c r="AT114" s="55">
        <f t="shared" si="27"/>
        <v>0</v>
      </c>
      <c r="AU114" s="55">
        <f t="shared" si="28"/>
        <v>672.47439999999995</v>
      </c>
      <c r="AY114" s="85"/>
      <c r="AZ114" s="85"/>
      <c r="BA114" s="85"/>
    </row>
    <row r="115" spans="22:53" x14ac:dyDescent="0.2">
      <c r="V115" s="7">
        <v>10216</v>
      </c>
      <c r="W115" s="7" t="s">
        <v>74</v>
      </c>
      <c r="X115" s="7">
        <v>228</v>
      </c>
      <c r="Y115" s="56" t="s">
        <v>100</v>
      </c>
      <c r="Z115" s="7" t="s">
        <v>101</v>
      </c>
      <c r="AA115" s="7">
        <v>5930000</v>
      </c>
      <c r="AB115" s="7">
        <v>359772</v>
      </c>
      <c r="AC115" s="54">
        <v>41662.546238425923</v>
      </c>
      <c r="AD115" s="55">
        <v>851.33</v>
      </c>
      <c r="AF115">
        <f t="shared" si="19"/>
        <v>359772</v>
      </c>
      <c r="AG115">
        <f>SUMIF('Data - Contractor Labor Hours'!$B$5:$B$590,'Test Year 2014'!$AF115,'Data - Contractor Labor Hours'!E$5:E$590)</f>
        <v>30</v>
      </c>
      <c r="AH115">
        <f>SUMIF('Data - Contractor Labor Hours'!$B$5:$B$590,'Test Year 2014'!$AF115,'Data - Contractor Labor Hours'!F$5:F$590)</f>
        <v>0</v>
      </c>
      <c r="AI115">
        <f>SUMIF('Data - Contractor Labor Hours'!$B$5:$B$590,'Test Year 2014'!$AF115,'Data - Contractor Labor Hours'!G$5:G$590)</f>
        <v>0</v>
      </c>
      <c r="AJ115" s="60"/>
      <c r="AK115">
        <f t="shared" si="20"/>
        <v>30</v>
      </c>
      <c r="AL115">
        <f t="shared" si="21"/>
        <v>0</v>
      </c>
      <c r="AM115">
        <f t="shared" si="22"/>
        <v>0</v>
      </c>
      <c r="AO115" s="90">
        <f t="shared" si="23"/>
        <v>1</v>
      </c>
      <c r="AP115" s="90">
        <f t="shared" si="24"/>
        <v>0</v>
      </c>
      <c r="AQ115" s="90">
        <f t="shared" si="25"/>
        <v>0</v>
      </c>
      <c r="AS115" s="55">
        <f t="shared" si="26"/>
        <v>851.33</v>
      </c>
      <c r="AT115" s="55">
        <f t="shared" si="27"/>
        <v>0</v>
      </c>
      <c r="AU115" s="55">
        <f t="shared" si="28"/>
        <v>0</v>
      </c>
      <c r="AY115" s="85"/>
      <c r="AZ115" s="85"/>
      <c r="BA115" s="85"/>
    </row>
    <row r="116" spans="22:53" x14ac:dyDescent="0.2">
      <c r="V116" s="7">
        <v>11683</v>
      </c>
      <c r="W116" s="7" t="s">
        <v>74</v>
      </c>
      <c r="X116" s="7">
        <v>228</v>
      </c>
      <c r="Y116" s="56" t="s">
        <v>100</v>
      </c>
      <c r="Z116" s="7" t="s">
        <v>75</v>
      </c>
      <c r="AA116" s="7">
        <v>5930000</v>
      </c>
      <c r="AB116" s="7">
        <v>359773</v>
      </c>
      <c r="AC116" s="54">
        <v>41662.54650462963</v>
      </c>
      <c r="AD116" s="55">
        <v>4166.72</v>
      </c>
      <c r="AF116">
        <f t="shared" si="19"/>
        <v>359773</v>
      </c>
      <c r="AG116">
        <f>SUMIF('Data - Contractor Labor Hours'!$B$5:$B$590,'Test Year 2014'!$AF116,'Data - Contractor Labor Hours'!E$5:E$590)</f>
        <v>120.5</v>
      </c>
      <c r="AH116">
        <f>SUMIF('Data - Contractor Labor Hours'!$B$5:$B$590,'Test Year 2014'!$AF116,'Data - Contractor Labor Hours'!F$5:F$590)</f>
        <v>9</v>
      </c>
      <c r="AI116">
        <f>SUMIF('Data - Contractor Labor Hours'!$B$5:$B$590,'Test Year 2014'!$AF116,'Data - Contractor Labor Hours'!G$5:G$590)</f>
        <v>9</v>
      </c>
      <c r="AJ116" s="60"/>
      <c r="AK116">
        <f t="shared" si="20"/>
        <v>120.5</v>
      </c>
      <c r="AL116">
        <f t="shared" si="21"/>
        <v>13.5</v>
      </c>
      <c r="AM116">
        <f t="shared" si="22"/>
        <v>18</v>
      </c>
      <c r="AO116" s="90">
        <f t="shared" si="23"/>
        <v>0.79276315789473684</v>
      </c>
      <c r="AP116" s="90">
        <f t="shared" si="24"/>
        <v>8.8815789473684209E-2</v>
      </c>
      <c r="AQ116" s="90">
        <f t="shared" si="25"/>
        <v>0.11842105263157894</v>
      </c>
      <c r="AS116" s="55">
        <f t="shared" si="26"/>
        <v>3303.222105263158</v>
      </c>
      <c r="AT116" s="55">
        <f t="shared" si="27"/>
        <v>370.07052631578949</v>
      </c>
      <c r="AU116" s="55">
        <f t="shared" si="28"/>
        <v>493.42736842105262</v>
      </c>
      <c r="AY116" s="85"/>
      <c r="AZ116" s="85"/>
      <c r="BA116" s="85"/>
    </row>
    <row r="117" spans="22:53" x14ac:dyDescent="0.2">
      <c r="V117" s="7">
        <v>11685</v>
      </c>
      <c r="W117" s="7" t="s">
        <v>74</v>
      </c>
      <c r="X117" s="7">
        <v>228</v>
      </c>
      <c r="Y117" s="56" t="s">
        <v>100</v>
      </c>
      <c r="Z117" s="7" t="s">
        <v>75</v>
      </c>
      <c r="AA117" s="7">
        <v>5930000</v>
      </c>
      <c r="AB117" s="7">
        <v>360202</v>
      </c>
      <c r="AC117" s="54">
        <v>41663.591550925928</v>
      </c>
      <c r="AD117" s="55">
        <v>443.61</v>
      </c>
      <c r="AF117">
        <f t="shared" si="19"/>
        <v>360202</v>
      </c>
      <c r="AG117">
        <f>SUMIF('Data - Contractor Labor Hours'!$B$5:$B$590,'Test Year 2014'!$AF117,'Data - Contractor Labor Hours'!E$5:E$590)</f>
        <v>17</v>
      </c>
      <c r="AH117">
        <f>SUMIF('Data - Contractor Labor Hours'!$B$5:$B$590,'Test Year 2014'!$AF117,'Data - Contractor Labor Hours'!F$5:F$590)</f>
        <v>0</v>
      </c>
      <c r="AI117">
        <f>SUMIF('Data - Contractor Labor Hours'!$B$5:$B$590,'Test Year 2014'!$AF117,'Data - Contractor Labor Hours'!G$5:G$590)</f>
        <v>0</v>
      </c>
      <c r="AJ117" s="60"/>
      <c r="AK117">
        <f t="shared" si="20"/>
        <v>17</v>
      </c>
      <c r="AL117">
        <f t="shared" si="21"/>
        <v>0</v>
      </c>
      <c r="AM117">
        <f t="shared" si="22"/>
        <v>0</v>
      </c>
      <c r="AO117" s="90">
        <f t="shared" si="23"/>
        <v>1</v>
      </c>
      <c r="AP117" s="90">
        <f t="shared" si="24"/>
        <v>0</v>
      </c>
      <c r="AQ117" s="90">
        <f t="shared" si="25"/>
        <v>0</v>
      </c>
      <c r="AS117" s="55">
        <f t="shared" si="26"/>
        <v>443.61</v>
      </c>
      <c r="AT117" s="55">
        <f t="shared" si="27"/>
        <v>0</v>
      </c>
      <c r="AU117" s="55">
        <f t="shared" si="28"/>
        <v>0</v>
      </c>
      <c r="AY117" s="85"/>
      <c r="AZ117" s="85"/>
      <c r="BA117" s="85"/>
    </row>
    <row r="118" spans="22:53" x14ac:dyDescent="0.2">
      <c r="V118" s="7">
        <v>10695</v>
      </c>
      <c r="W118" s="7" t="s">
        <v>74</v>
      </c>
      <c r="X118" s="7">
        <v>228</v>
      </c>
      <c r="Y118" s="56" t="s">
        <v>100</v>
      </c>
      <c r="Z118" s="7" t="s">
        <v>75</v>
      </c>
      <c r="AA118" s="7">
        <v>5930000</v>
      </c>
      <c r="AB118" s="7">
        <v>360307</v>
      </c>
      <c r="AC118" s="54">
        <v>41667.316446759258</v>
      </c>
      <c r="AD118" s="55">
        <v>3718.59</v>
      </c>
      <c r="AF118">
        <f t="shared" si="19"/>
        <v>360307</v>
      </c>
      <c r="AG118">
        <f>SUMIF('Data - Contractor Labor Hours'!$B$5:$B$590,'Test Year 2014'!$AF118,'Data - Contractor Labor Hours'!E$5:E$590)</f>
        <v>0</v>
      </c>
      <c r="AH118">
        <f>SUMIF('Data - Contractor Labor Hours'!$B$5:$B$590,'Test Year 2014'!$AF118,'Data - Contractor Labor Hours'!F$5:F$590)</f>
        <v>101.5</v>
      </c>
      <c r="AI118">
        <f>SUMIF('Data - Contractor Labor Hours'!$B$5:$B$590,'Test Year 2014'!$AF118,'Data - Contractor Labor Hours'!G$5:G$590)</f>
        <v>6</v>
      </c>
      <c r="AJ118" s="60"/>
      <c r="AK118">
        <f t="shared" si="20"/>
        <v>0</v>
      </c>
      <c r="AL118">
        <f t="shared" si="21"/>
        <v>152.25</v>
      </c>
      <c r="AM118">
        <f t="shared" si="22"/>
        <v>12</v>
      </c>
      <c r="AO118" s="90">
        <f t="shared" si="23"/>
        <v>0</v>
      </c>
      <c r="AP118" s="90">
        <f t="shared" si="24"/>
        <v>0.9269406392694064</v>
      </c>
      <c r="AQ118" s="90">
        <f t="shared" si="25"/>
        <v>7.3059360730593603E-2</v>
      </c>
      <c r="AS118" s="55">
        <f t="shared" si="26"/>
        <v>0</v>
      </c>
      <c r="AT118" s="55">
        <f t="shared" si="27"/>
        <v>3446.912191780822</v>
      </c>
      <c r="AU118" s="55">
        <f t="shared" si="28"/>
        <v>271.67780821917808</v>
      </c>
      <c r="AY118" s="85"/>
      <c r="AZ118" s="85"/>
      <c r="BA118" s="85"/>
    </row>
    <row r="119" spans="22:53" x14ac:dyDescent="0.2">
      <c r="V119" s="7">
        <v>11685</v>
      </c>
      <c r="W119" s="7" t="s">
        <v>74</v>
      </c>
      <c r="X119" s="7">
        <v>228</v>
      </c>
      <c r="Y119" s="56" t="s">
        <v>100</v>
      </c>
      <c r="Z119" s="7" t="s">
        <v>75</v>
      </c>
      <c r="AA119" s="7">
        <v>5930000</v>
      </c>
      <c r="AB119" s="7">
        <v>360591</v>
      </c>
      <c r="AC119" s="54">
        <v>41667.34574074074</v>
      </c>
      <c r="AD119" s="55">
        <v>289.31</v>
      </c>
      <c r="AF119">
        <f t="shared" si="19"/>
        <v>360591</v>
      </c>
      <c r="AG119">
        <f>SUMIF('Data - Contractor Labor Hours'!$B$5:$B$590,'Test Year 2014'!$AF119,'Data - Contractor Labor Hours'!E$5:E$590)</f>
        <v>12</v>
      </c>
      <c r="AH119">
        <f>SUMIF('Data - Contractor Labor Hours'!$B$5:$B$590,'Test Year 2014'!$AF119,'Data - Contractor Labor Hours'!F$5:F$590)</f>
        <v>0</v>
      </c>
      <c r="AI119">
        <f>SUMIF('Data - Contractor Labor Hours'!$B$5:$B$590,'Test Year 2014'!$AF119,'Data - Contractor Labor Hours'!G$5:G$590)</f>
        <v>0</v>
      </c>
      <c r="AJ119" s="60"/>
      <c r="AK119">
        <f t="shared" si="20"/>
        <v>12</v>
      </c>
      <c r="AL119">
        <f t="shared" si="21"/>
        <v>0</v>
      </c>
      <c r="AM119">
        <f t="shared" si="22"/>
        <v>0</v>
      </c>
      <c r="AO119" s="90">
        <f t="shared" si="23"/>
        <v>1</v>
      </c>
      <c r="AP119" s="90">
        <f t="shared" si="24"/>
        <v>0</v>
      </c>
      <c r="AQ119" s="90">
        <f t="shared" si="25"/>
        <v>0</v>
      </c>
      <c r="AS119" s="55">
        <f t="shared" si="26"/>
        <v>289.31</v>
      </c>
      <c r="AT119" s="55">
        <f t="shared" si="27"/>
        <v>0</v>
      </c>
      <c r="AU119" s="55">
        <f t="shared" si="28"/>
        <v>0</v>
      </c>
      <c r="AY119" s="85"/>
      <c r="AZ119" s="85"/>
      <c r="BA119" s="85"/>
    </row>
    <row r="120" spans="22:53" x14ac:dyDescent="0.2">
      <c r="V120" s="7">
        <v>11685</v>
      </c>
      <c r="W120" s="7" t="s">
        <v>74</v>
      </c>
      <c r="X120" s="7">
        <v>228</v>
      </c>
      <c r="Y120" s="56" t="s">
        <v>100</v>
      </c>
      <c r="Z120" s="7" t="s">
        <v>75</v>
      </c>
      <c r="AA120" s="7">
        <v>5930000</v>
      </c>
      <c r="AB120" s="7">
        <v>360505</v>
      </c>
      <c r="AC120" s="54">
        <v>41667.346099537041</v>
      </c>
      <c r="AD120" s="55">
        <v>2424.5500000000002</v>
      </c>
      <c r="AF120">
        <f t="shared" si="19"/>
        <v>360505</v>
      </c>
      <c r="AG120">
        <f>SUMIF('Data - Contractor Labor Hours'!$B$5:$B$590,'Test Year 2014'!$AF120,'Data - Contractor Labor Hours'!E$5:E$590)</f>
        <v>27</v>
      </c>
      <c r="AH120">
        <f>SUMIF('Data - Contractor Labor Hours'!$B$5:$B$590,'Test Year 2014'!$AF120,'Data - Contractor Labor Hours'!F$5:F$590)</f>
        <v>51.5</v>
      </c>
      <c r="AI120">
        <f>SUMIF('Data - Contractor Labor Hours'!$B$5:$B$590,'Test Year 2014'!$AF120,'Data - Contractor Labor Hours'!G$5:G$590)</f>
        <v>0</v>
      </c>
      <c r="AJ120" s="60"/>
      <c r="AK120">
        <f t="shared" si="20"/>
        <v>27</v>
      </c>
      <c r="AL120">
        <f t="shared" si="21"/>
        <v>77.25</v>
      </c>
      <c r="AM120">
        <f t="shared" si="22"/>
        <v>0</v>
      </c>
      <c r="AO120" s="90">
        <f t="shared" si="23"/>
        <v>0.25899280575539568</v>
      </c>
      <c r="AP120" s="90">
        <f t="shared" si="24"/>
        <v>0.74100719424460426</v>
      </c>
      <c r="AQ120" s="90">
        <f t="shared" si="25"/>
        <v>0</v>
      </c>
      <c r="AS120" s="55">
        <f t="shared" si="26"/>
        <v>627.94100719424466</v>
      </c>
      <c r="AT120" s="55">
        <f t="shared" si="27"/>
        <v>1796.6089928057554</v>
      </c>
      <c r="AU120" s="55">
        <f t="shared" si="28"/>
        <v>0</v>
      </c>
      <c r="AY120" s="85"/>
      <c r="AZ120" s="85"/>
      <c r="BA120" s="85"/>
    </row>
    <row r="121" spans="22:53" x14ac:dyDescent="0.2">
      <c r="V121" s="7">
        <v>10216</v>
      </c>
      <c r="W121" s="7" t="s">
        <v>74</v>
      </c>
      <c r="X121" s="7">
        <v>228</v>
      </c>
      <c r="Y121" s="56" t="s">
        <v>100</v>
      </c>
      <c r="Z121" s="7" t="s">
        <v>101</v>
      </c>
      <c r="AA121" s="7">
        <v>5930000</v>
      </c>
      <c r="AB121" s="7">
        <v>360483</v>
      </c>
      <c r="AC121" s="54">
        <v>41667.34642361111</v>
      </c>
      <c r="AD121" s="55">
        <v>2098.12</v>
      </c>
      <c r="AF121">
        <f t="shared" si="19"/>
        <v>360483</v>
      </c>
      <c r="AG121">
        <f>SUMIF('Data - Contractor Labor Hours'!$B$5:$B$590,'Test Year 2014'!$AF121,'Data - Contractor Labor Hours'!E$5:E$590)</f>
        <v>18</v>
      </c>
      <c r="AH121">
        <f>SUMIF('Data - Contractor Labor Hours'!$B$5:$B$590,'Test Year 2014'!$AF121,'Data - Contractor Labor Hours'!F$5:F$590)</f>
        <v>21</v>
      </c>
      <c r="AI121">
        <f>SUMIF('Data - Contractor Labor Hours'!$B$5:$B$590,'Test Year 2014'!$AF121,'Data - Contractor Labor Hours'!G$5:G$590)</f>
        <v>19.5</v>
      </c>
      <c r="AJ121" s="60"/>
      <c r="AK121">
        <f t="shared" si="20"/>
        <v>18</v>
      </c>
      <c r="AL121">
        <f t="shared" si="21"/>
        <v>31.5</v>
      </c>
      <c r="AM121">
        <f t="shared" si="22"/>
        <v>39</v>
      </c>
      <c r="AO121" s="90">
        <f t="shared" si="23"/>
        <v>0.20338983050847459</v>
      </c>
      <c r="AP121" s="90">
        <f t="shared" si="24"/>
        <v>0.3559322033898305</v>
      </c>
      <c r="AQ121" s="90">
        <f t="shared" si="25"/>
        <v>0.44067796610169491</v>
      </c>
      <c r="AS121" s="55">
        <f t="shared" si="26"/>
        <v>426.73627118644066</v>
      </c>
      <c r="AT121" s="55">
        <f t="shared" si="27"/>
        <v>746.78847457627114</v>
      </c>
      <c r="AU121" s="55">
        <f t="shared" si="28"/>
        <v>924.59525423728803</v>
      </c>
      <c r="AY121" s="85"/>
      <c r="AZ121" s="85"/>
      <c r="BA121" s="85"/>
    </row>
    <row r="122" spans="22:53" x14ac:dyDescent="0.2">
      <c r="V122" s="7">
        <v>10695</v>
      </c>
      <c r="W122" s="7" t="s">
        <v>74</v>
      </c>
      <c r="X122" s="7">
        <v>228</v>
      </c>
      <c r="Y122" s="56" t="s">
        <v>100</v>
      </c>
      <c r="Z122" s="7" t="s">
        <v>75</v>
      </c>
      <c r="AA122" s="7">
        <v>5930000</v>
      </c>
      <c r="AB122" s="7">
        <v>360314</v>
      </c>
      <c r="AC122" s="54">
        <v>41667.346817129626</v>
      </c>
      <c r="AD122" s="55">
        <v>1076.99</v>
      </c>
      <c r="AF122">
        <f t="shared" si="19"/>
        <v>360314</v>
      </c>
      <c r="AG122">
        <f>SUMIF('Data - Contractor Labor Hours'!$B$5:$B$590,'Test Year 2014'!$AF122,'Data - Contractor Labor Hours'!E$5:E$590)</f>
        <v>30</v>
      </c>
      <c r="AH122">
        <f>SUMIF('Data - Contractor Labor Hours'!$B$5:$B$590,'Test Year 2014'!$AF122,'Data - Contractor Labor Hours'!F$5:F$590)</f>
        <v>9</v>
      </c>
      <c r="AI122">
        <f>SUMIF('Data - Contractor Labor Hours'!$B$5:$B$590,'Test Year 2014'!$AF122,'Data - Contractor Labor Hours'!G$5:G$590)</f>
        <v>0</v>
      </c>
      <c r="AJ122" s="60"/>
      <c r="AK122">
        <f t="shared" si="20"/>
        <v>30</v>
      </c>
      <c r="AL122">
        <f t="shared" si="21"/>
        <v>13.5</v>
      </c>
      <c r="AM122">
        <f t="shared" si="22"/>
        <v>0</v>
      </c>
      <c r="AO122" s="90">
        <f t="shared" si="23"/>
        <v>0.68965517241379315</v>
      </c>
      <c r="AP122" s="90">
        <f t="shared" si="24"/>
        <v>0.31034482758620691</v>
      </c>
      <c r="AQ122" s="90">
        <f t="shared" si="25"/>
        <v>0</v>
      </c>
      <c r="AS122" s="55">
        <f t="shared" si="26"/>
        <v>742.75172413793109</v>
      </c>
      <c r="AT122" s="55">
        <f t="shared" si="27"/>
        <v>334.23827586206897</v>
      </c>
      <c r="AU122" s="55">
        <f t="shared" si="28"/>
        <v>0</v>
      </c>
      <c r="AY122" s="85"/>
      <c r="AZ122" s="85"/>
      <c r="BA122" s="85"/>
    </row>
    <row r="123" spans="22:53" x14ac:dyDescent="0.2">
      <c r="V123" s="7">
        <v>10216</v>
      </c>
      <c r="W123" s="7" t="s">
        <v>74</v>
      </c>
      <c r="X123" s="7">
        <v>228</v>
      </c>
      <c r="Y123" s="56" t="s">
        <v>100</v>
      </c>
      <c r="Z123" s="7" t="s">
        <v>101</v>
      </c>
      <c r="AA123" s="7">
        <v>5930000</v>
      </c>
      <c r="AB123" s="7">
        <v>360311</v>
      </c>
      <c r="AC123" s="54">
        <v>41667.347094907411</v>
      </c>
      <c r="AD123" s="55">
        <v>339.13</v>
      </c>
      <c r="AF123">
        <f t="shared" si="19"/>
        <v>360311</v>
      </c>
      <c r="AG123">
        <f>SUMIF('Data - Contractor Labor Hours'!$B$5:$B$590,'Test Year 2014'!$AF123,'Data - Contractor Labor Hours'!E$5:E$590)</f>
        <v>6</v>
      </c>
      <c r="AH123">
        <f>SUMIF('Data - Contractor Labor Hours'!$B$5:$B$590,'Test Year 2014'!$AF123,'Data - Contractor Labor Hours'!F$5:F$590)</f>
        <v>5</v>
      </c>
      <c r="AI123">
        <f>SUMIF('Data - Contractor Labor Hours'!$B$5:$B$590,'Test Year 2014'!$AF123,'Data - Contractor Labor Hours'!G$5:G$590)</f>
        <v>0</v>
      </c>
      <c r="AJ123" s="60"/>
      <c r="AK123">
        <f t="shared" si="20"/>
        <v>6</v>
      </c>
      <c r="AL123">
        <f t="shared" si="21"/>
        <v>7.5</v>
      </c>
      <c r="AM123">
        <f t="shared" si="22"/>
        <v>0</v>
      </c>
      <c r="AO123" s="90">
        <f t="shared" si="23"/>
        <v>0.44444444444444442</v>
      </c>
      <c r="AP123" s="90">
        <f t="shared" si="24"/>
        <v>0.55555555555555558</v>
      </c>
      <c r="AQ123" s="90">
        <f t="shared" si="25"/>
        <v>0</v>
      </c>
      <c r="AS123" s="55">
        <f t="shared" si="26"/>
        <v>150.72444444444443</v>
      </c>
      <c r="AT123" s="55">
        <f t="shared" si="27"/>
        <v>188.40555555555557</v>
      </c>
      <c r="AU123" s="55">
        <f t="shared" si="28"/>
        <v>0</v>
      </c>
      <c r="AY123" s="85"/>
      <c r="AZ123" s="85"/>
      <c r="BA123" s="85"/>
    </row>
    <row r="124" spans="22:53" x14ac:dyDescent="0.2">
      <c r="V124" s="7">
        <v>11683</v>
      </c>
      <c r="W124" s="7" t="s">
        <v>74</v>
      </c>
      <c r="X124" s="7">
        <v>228</v>
      </c>
      <c r="Y124" s="56" t="s">
        <v>100</v>
      </c>
      <c r="Z124" s="7" t="s">
        <v>75</v>
      </c>
      <c r="AA124" s="7">
        <v>5930000</v>
      </c>
      <c r="AB124" s="7">
        <v>360309</v>
      </c>
      <c r="AC124" s="54">
        <v>41667.347384259258</v>
      </c>
      <c r="AD124" s="55">
        <v>13842.83</v>
      </c>
      <c r="AF124">
        <f t="shared" si="19"/>
        <v>360309</v>
      </c>
      <c r="AG124">
        <f>SUMIF('Data - Contractor Labor Hours'!$B$5:$B$590,'Test Year 2014'!$AF124,'Data - Contractor Labor Hours'!E$5:E$590)</f>
        <v>117</v>
      </c>
      <c r="AH124">
        <f>SUMIF('Data - Contractor Labor Hours'!$B$5:$B$590,'Test Year 2014'!$AF124,'Data - Contractor Labor Hours'!F$5:F$590)</f>
        <v>284</v>
      </c>
      <c r="AI124">
        <f>SUMIF('Data - Contractor Labor Hours'!$B$5:$B$590,'Test Year 2014'!$AF124,'Data - Contractor Labor Hours'!G$5:G$590)</f>
        <v>16</v>
      </c>
      <c r="AJ124" s="60"/>
      <c r="AK124">
        <f t="shared" si="20"/>
        <v>117</v>
      </c>
      <c r="AL124">
        <f t="shared" si="21"/>
        <v>426</v>
      </c>
      <c r="AM124">
        <f t="shared" si="22"/>
        <v>32</v>
      </c>
      <c r="AO124" s="90">
        <f t="shared" si="23"/>
        <v>0.20347826086956522</v>
      </c>
      <c r="AP124" s="90">
        <f t="shared" si="24"/>
        <v>0.74086956521739133</v>
      </c>
      <c r="AQ124" s="90">
        <f t="shared" si="25"/>
        <v>5.565217391304348E-2</v>
      </c>
      <c r="AS124" s="55">
        <f t="shared" si="26"/>
        <v>2816.7149739130437</v>
      </c>
      <c r="AT124" s="55">
        <f t="shared" si="27"/>
        <v>10255.731443478262</v>
      </c>
      <c r="AU124" s="55">
        <f t="shared" si="28"/>
        <v>770.38358260869563</v>
      </c>
      <c r="AY124" s="85"/>
      <c r="AZ124" s="85"/>
      <c r="BA124" s="85"/>
    </row>
    <row r="125" spans="22:53" x14ac:dyDescent="0.2">
      <c r="V125" s="7">
        <v>10216</v>
      </c>
      <c r="W125" s="7" t="s">
        <v>74</v>
      </c>
      <c r="X125" s="7">
        <v>228</v>
      </c>
      <c r="Y125" s="56" t="s">
        <v>100</v>
      </c>
      <c r="Z125" s="7" t="s">
        <v>101</v>
      </c>
      <c r="AA125" s="7">
        <v>5930000</v>
      </c>
      <c r="AB125" s="7">
        <v>360971</v>
      </c>
      <c r="AC125" s="54">
        <v>41669.591863425929</v>
      </c>
      <c r="AD125" s="55">
        <v>947.37</v>
      </c>
      <c r="AF125">
        <f t="shared" si="19"/>
        <v>360971</v>
      </c>
      <c r="AG125">
        <f>SUMIF('Data - Contractor Labor Hours'!$B$5:$B$590,'Test Year 2014'!$AF125,'Data - Contractor Labor Hours'!E$5:E$590)</f>
        <v>19.5</v>
      </c>
      <c r="AH125">
        <f>SUMIF('Data - Contractor Labor Hours'!$B$5:$B$590,'Test Year 2014'!$AF125,'Data - Contractor Labor Hours'!F$5:F$590)</f>
        <v>15</v>
      </c>
      <c r="AI125">
        <f>SUMIF('Data - Contractor Labor Hours'!$B$5:$B$590,'Test Year 2014'!$AF125,'Data - Contractor Labor Hours'!G$5:G$590)</f>
        <v>0</v>
      </c>
      <c r="AJ125" s="60"/>
      <c r="AK125">
        <f t="shared" si="20"/>
        <v>19.5</v>
      </c>
      <c r="AL125">
        <f t="shared" si="21"/>
        <v>22.5</v>
      </c>
      <c r="AM125">
        <f t="shared" si="22"/>
        <v>0</v>
      </c>
      <c r="AO125" s="90">
        <f t="shared" si="23"/>
        <v>0.4642857142857143</v>
      </c>
      <c r="AP125" s="90">
        <f t="shared" si="24"/>
        <v>0.5357142857142857</v>
      </c>
      <c r="AQ125" s="90">
        <f t="shared" si="25"/>
        <v>0</v>
      </c>
      <c r="AS125" s="55">
        <f t="shared" si="26"/>
        <v>439.85035714285715</v>
      </c>
      <c r="AT125" s="55">
        <f t="shared" si="27"/>
        <v>507.51964285714286</v>
      </c>
      <c r="AU125" s="55">
        <f t="shared" si="28"/>
        <v>0</v>
      </c>
      <c r="AY125" s="85"/>
      <c r="AZ125" s="85"/>
      <c r="BA125" s="85"/>
    </row>
    <row r="126" spans="22:53" x14ac:dyDescent="0.2">
      <c r="V126" s="7">
        <v>11683</v>
      </c>
      <c r="W126" s="7" t="s">
        <v>74</v>
      </c>
      <c r="X126" s="7">
        <v>228</v>
      </c>
      <c r="Y126" s="56" t="s">
        <v>100</v>
      </c>
      <c r="Z126" s="7" t="s">
        <v>75</v>
      </c>
      <c r="AA126" s="7">
        <v>5930000</v>
      </c>
      <c r="AB126" s="7">
        <v>361127</v>
      </c>
      <c r="AC126" s="54">
        <v>41669.59302083333</v>
      </c>
      <c r="AD126" s="55">
        <v>2610.94</v>
      </c>
      <c r="AF126">
        <f t="shared" si="19"/>
        <v>361127</v>
      </c>
      <c r="AG126">
        <f>SUMIF('Data - Contractor Labor Hours'!$B$5:$B$590,'Test Year 2014'!$AF126,'Data - Contractor Labor Hours'!E$5:E$590)</f>
        <v>40</v>
      </c>
      <c r="AH126">
        <f>SUMIF('Data - Contractor Labor Hours'!$B$5:$B$590,'Test Year 2014'!$AF126,'Data - Contractor Labor Hours'!F$5:F$590)</f>
        <v>45</v>
      </c>
      <c r="AI126">
        <f>SUMIF('Data - Contractor Labor Hours'!$B$5:$B$590,'Test Year 2014'!$AF126,'Data - Contractor Labor Hours'!G$5:G$590)</f>
        <v>0</v>
      </c>
      <c r="AJ126" s="60"/>
      <c r="AK126">
        <f t="shared" si="20"/>
        <v>40</v>
      </c>
      <c r="AL126">
        <f t="shared" si="21"/>
        <v>67.5</v>
      </c>
      <c r="AM126">
        <f t="shared" si="22"/>
        <v>0</v>
      </c>
      <c r="AO126" s="90">
        <f t="shared" si="23"/>
        <v>0.37209302325581395</v>
      </c>
      <c r="AP126" s="90">
        <f t="shared" si="24"/>
        <v>0.62790697674418605</v>
      </c>
      <c r="AQ126" s="90">
        <f t="shared" si="25"/>
        <v>0</v>
      </c>
      <c r="AS126" s="55">
        <f t="shared" si="26"/>
        <v>971.51255813953492</v>
      </c>
      <c r="AT126" s="55">
        <f t="shared" si="27"/>
        <v>1639.4274418604653</v>
      </c>
      <c r="AU126" s="55">
        <f t="shared" si="28"/>
        <v>0</v>
      </c>
      <c r="AY126" s="85"/>
      <c r="AZ126" s="85"/>
      <c r="BA126" s="85"/>
    </row>
    <row r="127" spans="22:53" x14ac:dyDescent="0.2">
      <c r="V127" s="7">
        <v>10216</v>
      </c>
      <c r="W127" s="7" t="s">
        <v>74</v>
      </c>
      <c r="X127" s="7">
        <v>228</v>
      </c>
      <c r="Y127" s="56" t="s">
        <v>100</v>
      </c>
      <c r="Z127" s="7" t="s">
        <v>101</v>
      </c>
      <c r="AA127" s="7">
        <v>5930000</v>
      </c>
      <c r="AB127" s="7">
        <v>361430</v>
      </c>
      <c r="AC127" s="54">
        <v>41676.643541666665</v>
      </c>
      <c r="AD127" s="55">
        <v>170.91</v>
      </c>
      <c r="AF127">
        <f t="shared" si="19"/>
        <v>361430</v>
      </c>
      <c r="AG127">
        <f>SUMIF('Data - Contractor Labor Hours'!$B$5:$B$590,'Test Year 2014'!$AF127,'Data - Contractor Labor Hours'!E$5:E$590)</f>
        <v>0</v>
      </c>
      <c r="AH127">
        <f>SUMIF('Data - Contractor Labor Hours'!$B$5:$B$590,'Test Year 2014'!$AF127,'Data - Contractor Labor Hours'!F$5:F$590)</f>
        <v>0</v>
      </c>
      <c r="AI127">
        <f>SUMIF('Data - Contractor Labor Hours'!$B$5:$B$590,'Test Year 2014'!$AF127,'Data - Contractor Labor Hours'!G$5:G$590)</f>
        <v>4.5</v>
      </c>
      <c r="AJ127" s="60"/>
      <c r="AK127">
        <f t="shared" si="20"/>
        <v>0</v>
      </c>
      <c r="AL127">
        <f t="shared" si="21"/>
        <v>0</v>
      </c>
      <c r="AM127">
        <f t="shared" si="22"/>
        <v>9</v>
      </c>
      <c r="AO127" s="90">
        <f t="shared" si="23"/>
        <v>0</v>
      </c>
      <c r="AP127" s="90">
        <f t="shared" si="24"/>
        <v>0</v>
      </c>
      <c r="AQ127" s="90">
        <f t="shared" si="25"/>
        <v>1</v>
      </c>
      <c r="AS127" s="55">
        <f t="shared" si="26"/>
        <v>0</v>
      </c>
      <c r="AT127" s="55">
        <f t="shared" si="27"/>
        <v>0</v>
      </c>
      <c r="AU127" s="55">
        <f t="shared" si="28"/>
        <v>170.91</v>
      </c>
      <c r="AY127" s="85"/>
      <c r="AZ127" s="85"/>
      <c r="BA127" s="85"/>
    </row>
    <row r="128" spans="22:53" x14ac:dyDescent="0.2">
      <c r="V128" s="7">
        <v>11683</v>
      </c>
      <c r="W128" s="7" t="s">
        <v>74</v>
      </c>
      <c r="X128" s="7">
        <v>228</v>
      </c>
      <c r="Y128" s="56" t="s">
        <v>100</v>
      </c>
      <c r="Z128" s="7" t="s">
        <v>75</v>
      </c>
      <c r="AA128" s="7">
        <v>5930000</v>
      </c>
      <c r="AB128" s="7">
        <v>362085</v>
      </c>
      <c r="AC128" s="54">
        <v>41676.645312499997</v>
      </c>
      <c r="AD128" s="55">
        <v>2941.33</v>
      </c>
      <c r="AF128">
        <f t="shared" si="19"/>
        <v>362085</v>
      </c>
      <c r="AG128">
        <f>SUMIF('Data - Contractor Labor Hours'!$B$5:$B$590,'Test Year 2014'!$AF128,'Data - Contractor Labor Hours'!E$5:E$590)</f>
        <v>125.5</v>
      </c>
      <c r="AH128">
        <f>SUMIF('Data - Contractor Labor Hours'!$B$5:$B$590,'Test Year 2014'!$AF128,'Data - Contractor Labor Hours'!F$5:F$590)</f>
        <v>1.5</v>
      </c>
      <c r="AI128">
        <f>SUMIF('Data - Contractor Labor Hours'!$B$5:$B$590,'Test Year 2014'!$AF128,'Data - Contractor Labor Hours'!G$5:G$590)</f>
        <v>0</v>
      </c>
      <c r="AJ128" s="60"/>
      <c r="AK128">
        <f t="shared" si="20"/>
        <v>125.5</v>
      </c>
      <c r="AL128">
        <f t="shared" si="21"/>
        <v>2.25</v>
      </c>
      <c r="AM128">
        <f t="shared" si="22"/>
        <v>0</v>
      </c>
      <c r="AO128" s="90">
        <f t="shared" si="23"/>
        <v>0.98238747553816042</v>
      </c>
      <c r="AP128" s="90">
        <f t="shared" si="24"/>
        <v>1.7612524461839529E-2</v>
      </c>
      <c r="AQ128" s="90">
        <f t="shared" si="25"/>
        <v>0</v>
      </c>
      <c r="AS128" s="55">
        <f t="shared" si="26"/>
        <v>2889.5257534246575</v>
      </c>
      <c r="AT128" s="55">
        <f t="shared" si="27"/>
        <v>51.804246575342461</v>
      </c>
      <c r="AU128" s="55">
        <f t="shared" si="28"/>
        <v>0</v>
      </c>
      <c r="AY128" s="85"/>
      <c r="AZ128" s="85"/>
      <c r="BA128" s="85"/>
    </row>
    <row r="129" spans="22:53" x14ac:dyDescent="0.2">
      <c r="V129" s="7">
        <v>11683</v>
      </c>
      <c r="W129" s="7" t="s">
        <v>74</v>
      </c>
      <c r="X129" s="7">
        <v>228</v>
      </c>
      <c r="Y129" s="56" t="s">
        <v>111</v>
      </c>
      <c r="Z129" s="7" t="s">
        <v>112</v>
      </c>
      <c r="AA129" s="7">
        <v>1070001</v>
      </c>
      <c r="AB129" s="7">
        <v>362085</v>
      </c>
      <c r="AC129" s="54">
        <v>41676.645312499997</v>
      </c>
      <c r="AD129" s="55">
        <v>375.09</v>
      </c>
      <c r="AF129">
        <f t="shared" si="19"/>
        <v>362085</v>
      </c>
      <c r="AG129">
        <f>SUMIF('Data - Contractor Labor Hours'!$B$5:$B$590,'Test Year 2014'!$AF129,'Data - Contractor Labor Hours'!E$5:E$590)</f>
        <v>125.5</v>
      </c>
      <c r="AH129">
        <f>SUMIF('Data - Contractor Labor Hours'!$B$5:$B$590,'Test Year 2014'!$AF129,'Data - Contractor Labor Hours'!F$5:F$590)</f>
        <v>1.5</v>
      </c>
      <c r="AI129">
        <f>SUMIF('Data - Contractor Labor Hours'!$B$5:$B$590,'Test Year 2014'!$AF129,'Data - Contractor Labor Hours'!G$5:G$590)</f>
        <v>0</v>
      </c>
      <c r="AJ129" s="60"/>
      <c r="AK129">
        <f t="shared" si="20"/>
        <v>125.5</v>
      </c>
      <c r="AL129">
        <f t="shared" si="21"/>
        <v>2.25</v>
      </c>
      <c r="AM129">
        <f t="shared" si="22"/>
        <v>0</v>
      </c>
      <c r="AO129" s="90">
        <f t="shared" si="23"/>
        <v>0.98238747553816042</v>
      </c>
      <c r="AP129" s="90">
        <f t="shared" si="24"/>
        <v>1.7612524461839529E-2</v>
      </c>
      <c r="AQ129" s="90">
        <f t="shared" si="25"/>
        <v>0</v>
      </c>
      <c r="AS129" s="55">
        <f t="shared" si="26"/>
        <v>368.48371819960857</v>
      </c>
      <c r="AT129" s="55">
        <f t="shared" si="27"/>
        <v>6.6062818003913888</v>
      </c>
      <c r="AU129" s="55">
        <f t="shared" si="28"/>
        <v>0</v>
      </c>
      <c r="AY129" s="85"/>
      <c r="AZ129" s="85"/>
      <c r="BA129" s="85"/>
    </row>
    <row r="130" spans="22:53" x14ac:dyDescent="0.2">
      <c r="V130" s="7">
        <v>11683</v>
      </c>
      <c r="W130" s="7" t="s">
        <v>74</v>
      </c>
      <c r="X130" s="7">
        <v>228</v>
      </c>
      <c r="Y130" s="56" t="s">
        <v>100</v>
      </c>
      <c r="Z130" s="7" t="s">
        <v>75</v>
      </c>
      <c r="AA130" s="7">
        <v>5930000</v>
      </c>
      <c r="AB130" s="7">
        <v>362062</v>
      </c>
      <c r="AC130" s="54">
        <v>41676.646817129629</v>
      </c>
      <c r="AD130" s="55">
        <v>777.16</v>
      </c>
      <c r="AF130">
        <f t="shared" si="19"/>
        <v>362062</v>
      </c>
      <c r="AG130">
        <f>SUMIF('Data - Contractor Labor Hours'!$B$5:$B$590,'Test Year 2014'!$AF130,'Data - Contractor Labor Hours'!E$5:E$590)</f>
        <v>30</v>
      </c>
      <c r="AH130">
        <f>SUMIF('Data - Contractor Labor Hours'!$B$5:$B$590,'Test Year 2014'!$AF130,'Data - Contractor Labor Hours'!F$5:F$590)</f>
        <v>0</v>
      </c>
      <c r="AI130">
        <f>SUMIF('Data - Contractor Labor Hours'!$B$5:$B$590,'Test Year 2014'!$AF130,'Data - Contractor Labor Hours'!G$5:G$590)</f>
        <v>0</v>
      </c>
      <c r="AJ130" s="60"/>
      <c r="AK130">
        <f t="shared" si="20"/>
        <v>30</v>
      </c>
      <c r="AL130">
        <f t="shared" si="21"/>
        <v>0</v>
      </c>
      <c r="AM130">
        <f t="shared" si="22"/>
        <v>0</v>
      </c>
      <c r="AO130" s="90">
        <f t="shared" si="23"/>
        <v>1</v>
      </c>
      <c r="AP130" s="90">
        <f t="shared" si="24"/>
        <v>0</v>
      </c>
      <c r="AQ130" s="90">
        <f t="shared" si="25"/>
        <v>0</v>
      </c>
      <c r="AS130" s="55">
        <f t="shared" si="26"/>
        <v>777.16</v>
      </c>
      <c r="AT130" s="55">
        <f t="shared" si="27"/>
        <v>0</v>
      </c>
      <c r="AU130" s="55">
        <f t="shared" si="28"/>
        <v>0</v>
      </c>
      <c r="AY130" s="85"/>
      <c r="AZ130" s="85"/>
      <c r="BA130" s="85"/>
    </row>
    <row r="131" spans="22:53" x14ac:dyDescent="0.2">
      <c r="V131" s="7">
        <v>10695</v>
      </c>
      <c r="W131" s="7" t="s">
        <v>74</v>
      </c>
      <c r="X131" s="7">
        <v>228</v>
      </c>
      <c r="Y131" s="56" t="s">
        <v>100</v>
      </c>
      <c r="Z131" s="7" t="s">
        <v>75</v>
      </c>
      <c r="AA131" s="7">
        <v>5930000</v>
      </c>
      <c r="AB131" s="7">
        <v>362050</v>
      </c>
      <c r="AC131" s="54">
        <v>41676.647511574076</v>
      </c>
      <c r="AD131" s="55">
        <v>488.48</v>
      </c>
      <c r="AF131">
        <f t="shared" si="19"/>
        <v>362050</v>
      </c>
      <c r="AG131">
        <f>SUMIF('Data - Contractor Labor Hours'!$B$5:$B$590,'Test Year 2014'!$AF131,'Data - Contractor Labor Hours'!E$5:E$590)</f>
        <v>0</v>
      </c>
      <c r="AH131">
        <f>SUMIF('Data - Contractor Labor Hours'!$B$5:$B$590,'Test Year 2014'!$AF131,'Data - Contractor Labor Hours'!F$5:F$590)</f>
        <v>12</v>
      </c>
      <c r="AI131">
        <f>SUMIF('Data - Contractor Labor Hours'!$B$5:$B$590,'Test Year 2014'!$AF131,'Data - Contractor Labor Hours'!G$5:G$590)</f>
        <v>0</v>
      </c>
      <c r="AJ131" s="60"/>
      <c r="AK131">
        <f t="shared" si="20"/>
        <v>0</v>
      </c>
      <c r="AL131">
        <f t="shared" si="21"/>
        <v>18</v>
      </c>
      <c r="AM131">
        <f t="shared" si="22"/>
        <v>0</v>
      </c>
      <c r="AO131" s="90">
        <f t="shared" si="23"/>
        <v>0</v>
      </c>
      <c r="AP131" s="90">
        <f t="shared" si="24"/>
        <v>1</v>
      </c>
      <c r="AQ131" s="90">
        <f t="shared" si="25"/>
        <v>0</v>
      </c>
      <c r="AS131" s="55">
        <f t="shared" si="26"/>
        <v>0</v>
      </c>
      <c r="AT131" s="55">
        <f t="shared" si="27"/>
        <v>488.48</v>
      </c>
      <c r="AU131" s="55">
        <f t="shared" si="28"/>
        <v>0</v>
      </c>
      <c r="AY131" s="85"/>
      <c r="AZ131" s="85"/>
      <c r="BA131" s="85"/>
    </row>
    <row r="132" spans="22:53" x14ac:dyDescent="0.2">
      <c r="V132" s="7">
        <v>11683</v>
      </c>
      <c r="W132" s="7" t="s">
        <v>74</v>
      </c>
      <c r="X132" s="7">
        <v>228</v>
      </c>
      <c r="Y132" s="56" t="s">
        <v>100</v>
      </c>
      <c r="Z132" s="7" t="s">
        <v>75</v>
      </c>
      <c r="AA132" s="7">
        <v>5930000</v>
      </c>
      <c r="AB132" s="7">
        <v>360980</v>
      </c>
      <c r="AC132" s="54">
        <v>41676.653692129628</v>
      </c>
      <c r="AD132" s="55">
        <v>77.94</v>
      </c>
      <c r="AF132">
        <f t="shared" si="19"/>
        <v>360980</v>
      </c>
      <c r="AG132">
        <f>SUMIF('Data - Contractor Labor Hours'!$B$5:$B$590,'Test Year 2014'!$AF132,'Data - Contractor Labor Hours'!E$5:E$590)</f>
        <v>0</v>
      </c>
      <c r="AH132">
        <f>SUMIF('Data - Contractor Labor Hours'!$B$5:$B$590,'Test Year 2014'!$AF132,'Data - Contractor Labor Hours'!F$5:F$590)</f>
        <v>3</v>
      </c>
      <c r="AI132">
        <f>SUMIF('Data - Contractor Labor Hours'!$B$5:$B$590,'Test Year 2014'!$AF132,'Data - Contractor Labor Hours'!G$5:G$590)</f>
        <v>0</v>
      </c>
      <c r="AJ132" s="60"/>
      <c r="AK132">
        <f t="shared" si="20"/>
        <v>0</v>
      </c>
      <c r="AL132">
        <f t="shared" si="21"/>
        <v>4.5</v>
      </c>
      <c r="AM132">
        <f t="shared" si="22"/>
        <v>0</v>
      </c>
      <c r="AO132" s="90">
        <f t="shared" si="23"/>
        <v>0</v>
      </c>
      <c r="AP132" s="90">
        <f t="shared" si="24"/>
        <v>1</v>
      </c>
      <c r="AQ132" s="90">
        <f t="shared" si="25"/>
        <v>0</v>
      </c>
      <c r="AS132" s="55">
        <f t="shared" si="26"/>
        <v>0</v>
      </c>
      <c r="AT132" s="55">
        <f t="shared" si="27"/>
        <v>77.94</v>
      </c>
      <c r="AU132" s="55">
        <f t="shared" si="28"/>
        <v>0</v>
      </c>
      <c r="AY132" s="85"/>
      <c r="AZ132" s="85"/>
      <c r="BA132" s="85"/>
    </row>
    <row r="133" spans="22:53" x14ac:dyDescent="0.2">
      <c r="V133" s="7">
        <v>11683</v>
      </c>
      <c r="W133" s="7" t="s">
        <v>74</v>
      </c>
      <c r="X133" s="7">
        <v>228</v>
      </c>
      <c r="Y133" s="56" t="s">
        <v>100</v>
      </c>
      <c r="Z133" s="7" t="s">
        <v>75</v>
      </c>
      <c r="AA133" s="7">
        <v>5930000</v>
      </c>
      <c r="AB133" s="7">
        <v>361428</v>
      </c>
      <c r="AC133" s="54">
        <v>41676.664236111108</v>
      </c>
      <c r="AD133" s="55">
        <v>4073.31</v>
      </c>
      <c r="AF133">
        <f t="shared" si="19"/>
        <v>361428</v>
      </c>
      <c r="AG133">
        <f>SUMIF('Data - Contractor Labor Hours'!$B$5:$B$590,'Test Year 2014'!$AF133,'Data - Contractor Labor Hours'!E$5:E$590)</f>
        <v>64.5</v>
      </c>
      <c r="AH133">
        <f>SUMIF('Data - Contractor Labor Hours'!$B$5:$B$590,'Test Year 2014'!$AF133,'Data - Contractor Labor Hours'!F$5:F$590)</f>
        <v>9</v>
      </c>
      <c r="AI133">
        <f>SUMIF('Data - Contractor Labor Hours'!$B$5:$B$590,'Test Year 2014'!$AF133,'Data - Contractor Labor Hours'!G$5:G$590)</f>
        <v>30</v>
      </c>
      <c r="AJ133" s="60"/>
      <c r="AK133">
        <f t="shared" si="20"/>
        <v>64.5</v>
      </c>
      <c r="AL133">
        <f t="shared" si="21"/>
        <v>13.5</v>
      </c>
      <c r="AM133">
        <f t="shared" si="22"/>
        <v>60</v>
      </c>
      <c r="AO133" s="90">
        <f t="shared" si="23"/>
        <v>0.46739130434782611</v>
      </c>
      <c r="AP133" s="90">
        <f t="shared" si="24"/>
        <v>9.7826086956521743E-2</v>
      </c>
      <c r="AQ133" s="90">
        <f t="shared" si="25"/>
        <v>0.43478260869565216</v>
      </c>
      <c r="AS133" s="55">
        <f t="shared" si="26"/>
        <v>1903.8296739130435</v>
      </c>
      <c r="AT133" s="55">
        <f t="shared" si="27"/>
        <v>398.47597826086957</v>
      </c>
      <c r="AU133" s="55">
        <f t="shared" si="28"/>
        <v>1771.0043478260868</v>
      </c>
      <c r="AY133" s="85"/>
      <c r="AZ133" s="85"/>
      <c r="BA133" s="85"/>
    </row>
    <row r="134" spans="22:53" x14ac:dyDescent="0.2">
      <c r="V134" s="7">
        <v>10216</v>
      </c>
      <c r="W134" s="7" t="s">
        <v>74</v>
      </c>
      <c r="X134" s="7">
        <v>228</v>
      </c>
      <c r="Y134" s="56" t="s">
        <v>100</v>
      </c>
      <c r="Z134" s="7" t="s">
        <v>101</v>
      </c>
      <c r="AA134" s="7">
        <v>5930000</v>
      </c>
      <c r="AB134" s="7">
        <v>362052</v>
      </c>
      <c r="AC134" s="54">
        <v>41681.350960648146</v>
      </c>
      <c r="AD134" s="55">
        <v>958.21</v>
      </c>
      <c r="AF134">
        <f t="shared" si="19"/>
        <v>362052</v>
      </c>
      <c r="AG134">
        <f>SUMIF('Data - Contractor Labor Hours'!$B$5:$B$590,'Test Year 2014'!$AF134,'Data - Contractor Labor Hours'!E$5:E$590)</f>
        <v>34.5</v>
      </c>
      <c r="AH134">
        <f>SUMIF('Data - Contractor Labor Hours'!$B$5:$B$590,'Test Year 2014'!$AF134,'Data - Contractor Labor Hours'!F$5:F$590)</f>
        <v>0</v>
      </c>
      <c r="AI134">
        <f>SUMIF('Data - Contractor Labor Hours'!$B$5:$B$590,'Test Year 2014'!$AF134,'Data - Contractor Labor Hours'!G$5:G$590)</f>
        <v>0</v>
      </c>
      <c r="AJ134" s="60"/>
      <c r="AK134">
        <f t="shared" si="20"/>
        <v>34.5</v>
      </c>
      <c r="AL134">
        <f t="shared" si="21"/>
        <v>0</v>
      </c>
      <c r="AM134">
        <f t="shared" si="22"/>
        <v>0</v>
      </c>
      <c r="AO134" s="90">
        <f t="shared" si="23"/>
        <v>1</v>
      </c>
      <c r="AP134" s="90">
        <f t="shared" si="24"/>
        <v>0</v>
      </c>
      <c r="AQ134" s="90">
        <f t="shared" si="25"/>
        <v>0</v>
      </c>
      <c r="AS134" s="55">
        <f t="shared" si="26"/>
        <v>958.21</v>
      </c>
      <c r="AT134" s="55">
        <f t="shared" si="27"/>
        <v>0</v>
      </c>
      <c r="AU134" s="55">
        <f t="shared" si="28"/>
        <v>0</v>
      </c>
      <c r="AY134" s="85"/>
      <c r="AZ134" s="85"/>
      <c r="BA134" s="85"/>
    </row>
    <row r="135" spans="22:53" x14ac:dyDescent="0.2">
      <c r="V135" s="7">
        <v>10695</v>
      </c>
      <c r="W135" s="7" t="s">
        <v>74</v>
      </c>
      <c r="X135" s="7">
        <v>228</v>
      </c>
      <c r="Y135" s="56" t="s">
        <v>100</v>
      </c>
      <c r="Z135" s="7" t="s">
        <v>75</v>
      </c>
      <c r="AA135" s="7">
        <v>5930000</v>
      </c>
      <c r="AB135" s="7">
        <v>363325</v>
      </c>
      <c r="AC135" s="54">
        <v>41683.612430555557</v>
      </c>
      <c r="AD135" s="55">
        <v>1640.19</v>
      </c>
      <c r="AF135">
        <f t="shared" si="19"/>
        <v>363325</v>
      </c>
      <c r="AG135">
        <f>SUMIF('Data - Contractor Labor Hours'!$B$5:$B$590,'Test Year 2014'!$AF135,'Data - Contractor Labor Hours'!E$5:E$590)</f>
        <v>38</v>
      </c>
      <c r="AH135">
        <f>SUMIF('Data - Contractor Labor Hours'!$B$5:$B$590,'Test Year 2014'!$AF135,'Data - Contractor Labor Hours'!F$5:F$590)</f>
        <v>10.5</v>
      </c>
      <c r="AI135">
        <f>SUMIF('Data - Contractor Labor Hours'!$B$5:$B$590,'Test Year 2014'!$AF135,'Data - Contractor Labor Hours'!G$5:G$590)</f>
        <v>0</v>
      </c>
      <c r="AJ135" s="60"/>
      <c r="AK135">
        <f t="shared" si="20"/>
        <v>38</v>
      </c>
      <c r="AL135">
        <f t="shared" si="21"/>
        <v>15.75</v>
      </c>
      <c r="AM135">
        <f t="shared" si="22"/>
        <v>0</v>
      </c>
      <c r="AO135" s="90">
        <f t="shared" si="23"/>
        <v>0.7069767441860465</v>
      </c>
      <c r="AP135" s="90">
        <f t="shared" si="24"/>
        <v>0.2930232558139535</v>
      </c>
      <c r="AQ135" s="90">
        <f t="shared" si="25"/>
        <v>0</v>
      </c>
      <c r="AS135" s="55">
        <f t="shared" si="26"/>
        <v>1159.5761860465116</v>
      </c>
      <c r="AT135" s="55">
        <f t="shared" si="27"/>
        <v>480.61381395348843</v>
      </c>
      <c r="AU135" s="55">
        <f t="shared" si="28"/>
        <v>0</v>
      </c>
      <c r="AY135" s="85"/>
      <c r="AZ135" s="85"/>
      <c r="BA135" s="85"/>
    </row>
    <row r="136" spans="22:53" x14ac:dyDescent="0.2">
      <c r="V136" s="7">
        <v>11685</v>
      </c>
      <c r="W136" s="7" t="s">
        <v>74</v>
      </c>
      <c r="X136" s="7">
        <v>228</v>
      </c>
      <c r="Y136" s="56" t="s">
        <v>100</v>
      </c>
      <c r="Z136" s="7" t="s">
        <v>75</v>
      </c>
      <c r="AA136" s="7">
        <v>5930000</v>
      </c>
      <c r="AB136" s="7">
        <v>363104</v>
      </c>
      <c r="AC136" s="54">
        <v>41683.618356481478</v>
      </c>
      <c r="AD136" s="55">
        <v>476.15</v>
      </c>
      <c r="AF136">
        <f t="shared" si="19"/>
        <v>363104</v>
      </c>
      <c r="AG136">
        <f>SUMIF('Data - Contractor Labor Hours'!$B$5:$B$590,'Test Year 2014'!$AF136,'Data - Contractor Labor Hours'!E$5:E$590)</f>
        <v>16</v>
      </c>
      <c r="AH136">
        <f>SUMIF('Data - Contractor Labor Hours'!$B$5:$B$590,'Test Year 2014'!$AF136,'Data - Contractor Labor Hours'!F$5:F$590)</f>
        <v>0</v>
      </c>
      <c r="AI136">
        <f>SUMIF('Data - Contractor Labor Hours'!$B$5:$B$590,'Test Year 2014'!$AF136,'Data - Contractor Labor Hours'!G$5:G$590)</f>
        <v>0</v>
      </c>
      <c r="AJ136" s="60"/>
      <c r="AK136">
        <f t="shared" si="20"/>
        <v>16</v>
      </c>
      <c r="AL136">
        <f t="shared" si="21"/>
        <v>0</v>
      </c>
      <c r="AM136">
        <f t="shared" si="22"/>
        <v>0</v>
      </c>
      <c r="AO136" s="90">
        <f t="shared" si="23"/>
        <v>1</v>
      </c>
      <c r="AP136" s="90">
        <f t="shared" si="24"/>
        <v>0</v>
      </c>
      <c r="AQ136" s="90">
        <f t="shared" si="25"/>
        <v>0</v>
      </c>
      <c r="AS136" s="55">
        <f t="shared" si="26"/>
        <v>476.15</v>
      </c>
      <c r="AT136" s="55">
        <f t="shared" si="27"/>
        <v>0</v>
      </c>
      <c r="AU136" s="55">
        <f t="shared" si="28"/>
        <v>0</v>
      </c>
      <c r="AY136" s="85"/>
      <c r="AZ136" s="85"/>
      <c r="BA136" s="85"/>
    </row>
    <row r="137" spans="22:53" x14ac:dyDescent="0.2">
      <c r="V137" s="7">
        <v>10216</v>
      </c>
      <c r="W137" s="7" t="s">
        <v>74</v>
      </c>
      <c r="X137" s="7">
        <v>228</v>
      </c>
      <c r="Y137" s="56" t="s">
        <v>100</v>
      </c>
      <c r="Z137" s="7" t="s">
        <v>101</v>
      </c>
      <c r="AA137" s="7">
        <v>5930000</v>
      </c>
      <c r="AB137" s="7">
        <v>363116</v>
      </c>
      <c r="AC137" s="54">
        <v>41683.618784722225</v>
      </c>
      <c r="AD137" s="55">
        <v>523.19000000000005</v>
      </c>
      <c r="AF137">
        <f t="shared" si="19"/>
        <v>363116</v>
      </c>
      <c r="AG137">
        <f>SUMIF('Data - Contractor Labor Hours'!$B$5:$B$590,'Test Year 2014'!$AF137,'Data - Contractor Labor Hours'!E$5:E$590)</f>
        <v>0</v>
      </c>
      <c r="AH137">
        <f>SUMIF('Data - Contractor Labor Hours'!$B$5:$B$590,'Test Year 2014'!$AF137,'Data - Contractor Labor Hours'!F$5:F$590)</f>
        <v>0</v>
      </c>
      <c r="AI137">
        <f>SUMIF('Data - Contractor Labor Hours'!$B$5:$B$590,'Test Year 2014'!$AF137,'Data - Contractor Labor Hours'!G$5:G$590)</f>
        <v>4.5</v>
      </c>
      <c r="AJ137" s="60"/>
      <c r="AK137">
        <f t="shared" si="20"/>
        <v>0</v>
      </c>
      <c r="AL137">
        <f t="shared" si="21"/>
        <v>0</v>
      </c>
      <c r="AM137">
        <f t="shared" si="22"/>
        <v>9</v>
      </c>
      <c r="AO137" s="90">
        <f t="shared" si="23"/>
        <v>0</v>
      </c>
      <c r="AP137" s="90">
        <f t="shared" si="24"/>
        <v>0</v>
      </c>
      <c r="AQ137" s="90">
        <f t="shared" si="25"/>
        <v>1</v>
      </c>
      <c r="AS137" s="55">
        <f t="shared" si="26"/>
        <v>0</v>
      </c>
      <c r="AT137" s="55">
        <f t="shared" si="27"/>
        <v>0</v>
      </c>
      <c r="AU137" s="55">
        <f t="shared" si="28"/>
        <v>523.19000000000005</v>
      </c>
      <c r="AY137" s="85"/>
      <c r="AZ137" s="85"/>
      <c r="BA137" s="85"/>
    </row>
    <row r="138" spans="22:53" x14ac:dyDescent="0.2">
      <c r="V138" s="7">
        <v>11683</v>
      </c>
      <c r="W138" s="7" t="s">
        <v>74</v>
      </c>
      <c r="X138" s="7">
        <v>228</v>
      </c>
      <c r="Y138" s="56" t="s">
        <v>100</v>
      </c>
      <c r="Z138" s="7" t="s">
        <v>75</v>
      </c>
      <c r="AA138" s="7">
        <v>5930000</v>
      </c>
      <c r="AB138" s="7">
        <v>363937</v>
      </c>
      <c r="AC138" s="54">
        <v>41688.63354166667</v>
      </c>
      <c r="AD138" s="55">
        <v>1047.45</v>
      </c>
      <c r="AF138">
        <f t="shared" si="19"/>
        <v>363937</v>
      </c>
      <c r="AG138">
        <f>SUMIF('Data - Contractor Labor Hours'!$B$5:$B$590,'Test Year 2014'!$AF138,'Data - Contractor Labor Hours'!E$5:E$590)</f>
        <v>0</v>
      </c>
      <c r="AH138">
        <f>SUMIF('Data - Contractor Labor Hours'!$B$5:$B$590,'Test Year 2014'!$AF138,'Data - Contractor Labor Hours'!F$5:F$590)</f>
        <v>15</v>
      </c>
      <c r="AI138">
        <f>SUMIF('Data - Contractor Labor Hours'!$B$5:$B$590,'Test Year 2014'!$AF138,'Data - Contractor Labor Hours'!G$5:G$590)</f>
        <v>15</v>
      </c>
      <c r="AJ138" s="60"/>
      <c r="AK138">
        <f t="shared" si="20"/>
        <v>0</v>
      </c>
      <c r="AL138">
        <f t="shared" si="21"/>
        <v>22.5</v>
      </c>
      <c r="AM138">
        <f t="shared" si="22"/>
        <v>30</v>
      </c>
      <c r="AO138" s="90">
        <f t="shared" si="23"/>
        <v>0</v>
      </c>
      <c r="AP138" s="90">
        <f t="shared" si="24"/>
        <v>0.42857142857142855</v>
      </c>
      <c r="AQ138" s="90">
        <f t="shared" si="25"/>
        <v>0.5714285714285714</v>
      </c>
      <c r="AS138" s="55">
        <f t="shared" si="26"/>
        <v>0</v>
      </c>
      <c r="AT138" s="55">
        <f t="shared" si="27"/>
        <v>448.90714285714284</v>
      </c>
      <c r="AU138" s="55">
        <f t="shared" si="28"/>
        <v>598.54285714285709</v>
      </c>
      <c r="AY138" s="85"/>
      <c r="AZ138" s="85"/>
      <c r="BA138" s="85"/>
    </row>
    <row r="139" spans="22:53" x14ac:dyDescent="0.2">
      <c r="V139" s="7">
        <v>11685</v>
      </c>
      <c r="W139" s="7" t="s">
        <v>74</v>
      </c>
      <c r="X139" s="7">
        <v>228</v>
      </c>
      <c r="Y139" s="56" t="s">
        <v>100</v>
      </c>
      <c r="Z139" s="7" t="s">
        <v>75</v>
      </c>
      <c r="AA139" s="7">
        <v>5930000</v>
      </c>
      <c r="AB139" s="7">
        <v>363887</v>
      </c>
      <c r="AC139" s="54">
        <v>41688.633993055555</v>
      </c>
      <c r="AD139" s="55">
        <v>621.45000000000005</v>
      </c>
      <c r="AF139">
        <f t="shared" si="19"/>
        <v>363887</v>
      </c>
      <c r="AG139">
        <f>SUMIF('Data - Contractor Labor Hours'!$B$5:$B$590,'Test Year 2014'!$AF139,'Data - Contractor Labor Hours'!E$5:E$590)</f>
        <v>24</v>
      </c>
      <c r="AH139">
        <f>SUMIF('Data - Contractor Labor Hours'!$B$5:$B$590,'Test Year 2014'!$AF139,'Data - Contractor Labor Hours'!F$5:F$590)</f>
        <v>0</v>
      </c>
      <c r="AI139">
        <f>SUMIF('Data - Contractor Labor Hours'!$B$5:$B$590,'Test Year 2014'!$AF139,'Data - Contractor Labor Hours'!G$5:G$590)</f>
        <v>0</v>
      </c>
      <c r="AJ139" s="60"/>
      <c r="AK139">
        <f t="shared" si="20"/>
        <v>24</v>
      </c>
      <c r="AL139">
        <f t="shared" si="21"/>
        <v>0</v>
      </c>
      <c r="AM139">
        <f t="shared" si="22"/>
        <v>0</v>
      </c>
      <c r="AO139" s="90">
        <f t="shared" si="23"/>
        <v>1</v>
      </c>
      <c r="AP139" s="90">
        <f t="shared" si="24"/>
        <v>0</v>
      </c>
      <c r="AQ139" s="90">
        <f t="shared" si="25"/>
        <v>0</v>
      </c>
      <c r="AS139" s="55">
        <f t="shared" si="26"/>
        <v>621.45000000000005</v>
      </c>
      <c r="AT139" s="55">
        <f t="shared" si="27"/>
        <v>0</v>
      </c>
      <c r="AU139" s="55">
        <f t="shared" si="28"/>
        <v>0</v>
      </c>
      <c r="AY139" s="85"/>
      <c r="AZ139" s="85"/>
      <c r="BA139" s="85"/>
    </row>
    <row r="140" spans="22:53" x14ac:dyDescent="0.2">
      <c r="V140" s="7">
        <v>11683</v>
      </c>
      <c r="W140" s="7" t="s">
        <v>74</v>
      </c>
      <c r="X140" s="7">
        <v>228</v>
      </c>
      <c r="Y140" s="56" t="s">
        <v>100</v>
      </c>
      <c r="Z140" s="7" t="s">
        <v>75</v>
      </c>
      <c r="AA140" s="7">
        <v>5930000</v>
      </c>
      <c r="AB140" s="7">
        <v>364161</v>
      </c>
      <c r="AC140" s="54">
        <v>41691.619305555556</v>
      </c>
      <c r="AD140" s="55">
        <v>3726.26</v>
      </c>
      <c r="AF140">
        <f t="shared" si="19"/>
        <v>364161</v>
      </c>
      <c r="AG140">
        <f>SUMIF('Data - Contractor Labor Hours'!$B$5:$B$590,'Test Year 2014'!$AF140,'Data - Contractor Labor Hours'!E$5:E$590)</f>
        <v>123</v>
      </c>
      <c r="AH140">
        <f>SUMIF('Data - Contractor Labor Hours'!$B$5:$B$590,'Test Year 2014'!$AF140,'Data - Contractor Labor Hours'!F$5:F$590)</f>
        <v>10.5</v>
      </c>
      <c r="AI140">
        <f>SUMIF('Data - Contractor Labor Hours'!$B$5:$B$590,'Test Year 2014'!$AF140,'Data - Contractor Labor Hours'!G$5:G$590)</f>
        <v>0</v>
      </c>
      <c r="AJ140" s="60"/>
      <c r="AK140">
        <f t="shared" si="20"/>
        <v>123</v>
      </c>
      <c r="AL140">
        <f t="shared" si="21"/>
        <v>15.75</v>
      </c>
      <c r="AM140">
        <f t="shared" si="22"/>
        <v>0</v>
      </c>
      <c r="AO140" s="90">
        <f t="shared" si="23"/>
        <v>0.88648648648648654</v>
      </c>
      <c r="AP140" s="90">
        <f t="shared" si="24"/>
        <v>0.11351351351351352</v>
      </c>
      <c r="AQ140" s="90">
        <f t="shared" si="25"/>
        <v>0</v>
      </c>
      <c r="AS140" s="55">
        <f t="shared" si="26"/>
        <v>3303.2791351351357</v>
      </c>
      <c r="AT140" s="55">
        <f t="shared" si="27"/>
        <v>422.98086486486494</v>
      </c>
      <c r="AU140" s="55">
        <f t="shared" si="28"/>
        <v>0</v>
      </c>
      <c r="AY140" s="85"/>
      <c r="AZ140" s="85"/>
      <c r="BA140" s="85"/>
    </row>
    <row r="141" spans="22:53" x14ac:dyDescent="0.2">
      <c r="V141" s="7">
        <v>10216</v>
      </c>
      <c r="W141" s="7" t="s">
        <v>74</v>
      </c>
      <c r="X141" s="7">
        <v>228</v>
      </c>
      <c r="Y141" s="56" t="s">
        <v>113</v>
      </c>
      <c r="Z141" s="7" t="s">
        <v>114</v>
      </c>
      <c r="AA141" s="7">
        <v>5930000</v>
      </c>
      <c r="AB141" s="7">
        <v>363939</v>
      </c>
      <c r="AC141" s="54">
        <v>41691.62091435185</v>
      </c>
      <c r="AD141" s="55">
        <v>1165.1600000000001</v>
      </c>
      <c r="AF141">
        <f t="shared" si="19"/>
        <v>363939</v>
      </c>
      <c r="AG141">
        <f>SUMIF('Data - Contractor Labor Hours'!$B$5:$B$590,'Test Year 2014'!$AF141,'Data - Contractor Labor Hours'!E$5:E$590)</f>
        <v>30</v>
      </c>
      <c r="AH141">
        <f>SUMIF('Data - Contractor Labor Hours'!$B$5:$B$590,'Test Year 2014'!$AF141,'Data - Contractor Labor Hours'!F$5:F$590)</f>
        <v>2</v>
      </c>
      <c r="AI141">
        <f>SUMIF('Data - Contractor Labor Hours'!$B$5:$B$590,'Test Year 2014'!$AF141,'Data - Contractor Labor Hours'!G$5:G$590)</f>
        <v>0</v>
      </c>
      <c r="AJ141" s="60"/>
      <c r="AK141">
        <f t="shared" si="20"/>
        <v>30</v>
      </c>
      <c r="AL141">
        <f t="shared" si="21"/>
        <v>3</v>
      </c>
      <c r="AM141">
        <f t="shared" si="22"/>
        <v>0</v>
      </c>
      <c r="AO141" s="90">
        <f t="shared" si="23"/>
        <v>0.90909090909090906</v>
      </c>
      <c r="AP141" s="90">
        <f t="shared" si="24"/>
        <v>9.0909090909090912E-2</v>
      </c>
      <c r="AQ141" s="90">
        <f t="shared" si="25"/>
        <v>0</v>
      </c>
      <c r="AS141" s="55">
        <f t="shared" si="26"/>
        <v>1059.2363636363636</v>
      </c>
      <c r="AT141" s="55">
        <f t="shared" si="27"/>
        <v>105.92363636363638</v>
      </c>
      <c r="AU141" s="55">
        <f t="shared" si="28"/>
        <v>0</v>
      </c>
      <c r="AY141" s="85"/>
      <c r="AZ141" s="85"/>
      <c r="BA141" s="85"/>
    </row>
    <row r="142" spans="22:53" x14ac:dyDescent="0.2">
      <c r="V142" s="7">
        <v>11685</v>
      </c>
      <c r="W142" s="7" t="s">
        <v>74</v>
      </c>
      <c r="X142" s="7">
        <v>228</v>
      </c>
      <c r="Y142" s="56" t="s">
        <v>100</v>
      </c>
      <c r="Z142" s="7" t="s">
        <v>75</v>
      </c>
      <c r="AA142" s="7">
        <v>5930000</v>
      </c>
      <c r="AB142" s="7">
        <v>364156</v>
      </c>
      <c r="AC142" s="54">
        <v>41691.624444444446</v>
      </c>
      <c r="AD142" s="55">
        <v>1855.77</v>
      </c>
      <c r="AF142">
        <f t="shared" ref="AF142:AF205" si="29">AB142</f>
        <v>364156</v>
      </c>
      <c r="AG142">
        <f>SUMIF('Data - Contractor Labor Hours'!$B$5:$B$590,'Test Year 2014'!$AF142,'Data - Contractor Labor Hours'!E$5:E$590)</f>
        <v>51</v>
      </c>
      <c r="AH142">
        <f>SUMIF('Data - Contractor Labor Hours'!$B$5:$B$590,'Test Year 2014'!$AF142,'Data - Contractor Labor Hours'!F$5:F$590)</f>
        <v>15</v>
      </c>
      <c r="AI142">
        <f>SUMIF('Data - Contractor Labor Hours'!$B$5:$B$590,'Test Year 2014'!$AF142,'Data - Contractor Labor Hours'!G$5:G$590)</f>
        <v>0</v>
      </c>
      <c r="AJ142" s="60"/>
      <c r="AK142">
        <f t="shared" ref="AK142:AK205" si="30">AG142</f>
        <v>51</v>
      </c>
      <c r="AL142">
        <f t="shared" ref="AL142:AL205" si="31">AH142*1.5</f>
        <v>22.5</v>
      </c>
      <c r="AM142">
        <f t="shared" ref="AM142:AM205" si="32">AI142*2</f>
        <v>0</v>
      </c>
      <c r="AO142" s="90">
        <f t="shared" ref="AO142:AO205" si="33">IF(SUM($AK142:$AM142)=0,0,AK142/SUM($AK142:$AM142))</f>
        <v>0.69387755102040816</v>
      </c>
      <c r="AP142" s="90">
        <f t="shared" ref="AP142:AP205" si="34">IF(SUM($AK142:$AM142)=0,0,AL142/SUM($AK142:$AM142))</f>
        <v>0.30612244897959184</v>
      </c>
      <c r="AQ142" s="90">
        <f t="shared" ref="AQ142:AQ205" si="35">IF(SUM($AK142:$AM142)=0,0,AM142/SUM($AK142:$AM142))</f>
        <v>0</v>
      </c>
      <c r="AS142" s="55">
        <f t="shared" ref="AS142:AS205" si="36">AO142*$AD142</f>
        <v>1287.6771428571428</v>
      </c>
      <c r="AT142" s="55">
        <f t="shared" ref="AT142:AT205" si="37">AP142*$AD142</f>
        <v>568.09285714285716</v>
      </c>
      <c r="AU142" s="55">
        <f t="shared" ref="AU142:AU205" si="38">AQ142*$AD142</f>
        <v>0</v>
      </c>
      <c r="AY142" s="85"/>
      <c r="AZ142" s="85"/>
      <c r="BA142" s="85"/>
    </row>
    <row r="143" spans="22:53" x14ac:dyDescent="0.2">
      <c r="V143" s="7">
        <v>11683</v>
      </c>
      <c r="W143" s="7" t="s">
        <v>74</v>
      </c>
      <c r="X143" s="7">
        <v>228</v>
      </c>
      <c r="Y143" s="56" t="s">
        <v>100</v>
      </c>
      <c r="Z143" s="7" t="s">
        <v>75</v>
      </c>
      <c r="AA143" s="7">
        <v>5930000</v>
      </c>
      <c r="AB143" s="7">
        <v>364609</v>
      </c>
      <c r="AC143" s="54">
        <v>41695.543287037035</v>
      </c>
      <c r="AD143" s="55">
        <v>2693.92</v>
      </c>
      <c r="AF143">
        <f t="shared" si="29"/>
        <v>364609</v>
      </c>
      <c r="AG143">
        <f>SUMIF('Data - Contractor Labor Hours'!$B$5:$B$590,'Test Year 2014'!$AF143,'Data - Contractor Labor Hours'!E$5:E$590)</f>
        <v>639</v>
      </c>
      <c r="AH143">
        <f>SUMIF('Data - Contractor Labor Hours'!$B$5:$B$590,'Test Year 2014'!$AF143,'Data - Contractor Labor Hours'!F$5:F$590)</f>
        <v>624</v>
      </c>
      <c r="AI143">
        <f>SUMIF('Data - Contractor Labor Hours'!$B$5:$B$590,'Test Year 2014'!$AF143,'Data - Contractor Labor Hours'!G$5:G$590)</f>
        <v>0</v>
      </c>
      <c r="AJ143" s="60"/>
      <c r="AK143">
        <f t="shared" si="30"/>
        <v>639</v>
      </c>
      <c r="AL143">
        <f t="shared" si="31"/>
        <v>936</v>
      </c>
      <c r="AM143">
        <f t="shared" si="32"/>
        <v>0</v>
      </c>
      <c r="AO143" s="90">
        <f t="shared" si="33"/>
        <v>0.40571428571428569</v>
      </c>
      <c r="AP143" s="90">
        <f t="shared" si="34"/>
        <v>0.59428571428571431</v>
      </c>
      <c r="AQ143" s="90">
        <f t="shared" si="35"/>
        <v>0</v>
      </c>
      <c r="AS143" s="55">
        <f t="shared" si="36"/>
        <v>1092.9618285714284</v>
      </c>
      <c r="AT143" s="55">
        <f t="shared" si="37"/>
        <v>1600.9581714285716</v>
      </c>
      <c r="AU143" s="55">
        <f t="shared" si="38"/>
        <v>0</v>
      </c>
      <c r="AY143" s="85"/>
      <c r="AZ143" s="85"/>
      <c r="BA143" s="85"/>
    </row>
    <row r="144" spans="22:53" x14ac:dyDescent="0.2">
      <c r="V144" s="7">
        <v>11683</v>
      </c>
      <c r="W144" s="7" t="s">
        <v>74</v>
      </c>
      <c r="X144" s="7">
        <v>228</v>
      </c>
      <c r="Y144" s="56" t="s">
        <v>115</v>
      </c>
      <c r="Z144" s="7" t="s">
        <v>116</v>
      </c>
      <c r="AA144" s="7">
        <v>1070001</v>
      </c>
      <c r="AB144" s="7">
        <v>364609</v>
      </c>
      <c r="AC144" s="54">
        <v>41695.543287037035</v>
      </c>
      <c r="AD144" s="55">
        <v>36551.08</v>
      </c>
      <c r="AF144">
        <f t="shared" si="29"/>
        <v>364609</v>
      </c>
      <c r="AG144">
        <f>SUMIF('Data - Contractor Labor Hours'!$B$5:$B$590,'Test Year 2014'!$AF144,'Data - Contractor Labor Hours'!E$5:E$590)</f>
        <v>639</v>
      </c>
      <c r="AH144">
        <f>SUMIF('Data - Contractor Labor Hours'!$B$5:$B$590,'Test Year 2014'!$AF144,'Data - Contractor Labor Hours'!F$5:F$590)</f>
        <v>624</v>
      </c>
      <c r="AI144">
        <f>SUMIF('Data - Contractor Labor Hours'!$B$5:$B$590,'Test Year 2014'!$AF144,'Data - Contractor Labor Hours'!G$5:G$590)</f>
        <v>0</v>
      </c>
      <c r="AJ144" s="60"/>
      <c r="AK144">
        <f t="shared" si="30"/>
        <v>639</v>
      </c>
      <c r="AL144">
        <f t="shared" si="31"/>
        <v>936</v>
      </c>
      <c r="AM144">
        <f t="shared" si="32"/>
        <v>0</v>
      </c>
      <c r="AO144" s="90">
        <f t="shared" si="33"/>
        <v>0.40571428571428569</v>
      </c>
      <c r="AP144" s="90">
        <f t="shared" si="34"/>
        <v>0.59428571428571431</v>
      </c>
      <c r="AQ144" s="90">
        <f t="shared" si="35"/>
        <v>0</v>
      </c>
      <c r="AS144" s="55">
        <f t="shared" si="36"/>
        <v>14829.295314285715</v>
      </c>
      <c r="AT144" s="55">
        <f t="shared" si="37"/>
        <v>21721.784685714287</v>
      </c>
      <c r="AU144" s="55">
        <f t="shared" si="38"/>
        <v>0</v>
      </c>
      <c r="AY144" s="85"/>
      <c r="AZ144" s="85"/>
      <c r="BA144" s="85"/>
    </row>
    <row r="145" spans="22:53" x14ac:dyDescent="0.2">
      <c r="V145" s="7">
        <v>10695</v>
      </c>
      <c r="W145" s="7" t="s">
        <v>74</v>
      </c>
      <c r="X145" s="7">
        <v>228</v>
      </c>
      <c r="Y145" s="56" t="s">
        <v>100</v>
      </c>
      <c r="Z145" s="7" t="s">
        <v>75</v>
      </c>
      <c r="AA145" s="7">
        <v>5930000</v>
      </c>
      <c r="AB145" s="7">
        <v>364424</v>
      </c>
      <c r="AC145" s="54">
        <v>41695.543842592589</v>
      </c>
      <c r="AD145" s="55">
        <v>1854.04</v>
      </c>
      <c r="AF145">
        <f t="shared" si="29"/>
        <v>364424</v>
      </c>
      <c r="AG145">
        <f>SUMIF('Data - Contractor Labor Hours'!$B$5:$B$590,'Test Year 2014'!$AF145,'Data - Contractor Labor Hours'!E$5:E$590)</f>
        <v>42</v>
      </c>
      <c r="AH145">
        <f>SUMIF('Data - Contractor Labor Hours'!$B$5:$B$590,'Test Year 2014'!$AF145,'Data - Contractor Labor Hours'!F$5:F$590)</f>
        <v>0</v>
      </c>
      <c r="AI145">
        <f>SUMIF('Data - Contractor Labor Hours'!$B$5:$B$590,'Test Year 2014'!$AF145,'Data - Contractor Labor Hours'!G$5:G$590)</f>
        <v>0</v>
      </c>
      <c r="AJ145" s="60"/>
      <c r="AK145">
        <f t="shared" si="30"/>
        <v>42</v>
      </c>
      <c r="AL145">
        <f t="shared" si="31"/>
        <v>0</v>
      </c>
      <c r="AM145">
        <f t="shared" si="32"/>
        <v>0</v>
      </c>
      <c r="AO145" s="90">
        <f t="shared" si="33"/>
        <v>1</v>
      </c>
      <c r="AP145" s="90">
        <f t="shared" si="34"/>
        <v>0</v>
      </c>
      <c r="AQ145" s="90">
        <f t="shared" si="35"/>
        <v>0</v>
      </c>
      <c r="AS145" s="55">
        <f t="shared" si="36"/>
        <v>1854.04</v>
      </c>
      <c r="AT145" s="55">
        <f t="shared" si="37"/>
        <v>0</v>
      </c>
      <c r="AU145" s="55">
        <f t="shared" si="38"/>
        <v>0</v>
      </c>
      <c r="AY145" s="85"/>
      <c r="AZ145" s="85"/>
      <c r="BA145" s="85"/>
    </row>
    <row r="146" spans="22:53" x14ac:dyDescent="0.2">
      <c r="V146" s="7">
        <v>11685</v>
      </c>
      <c r="W146" s="7" t="s">
        <v>74</v>
      </c>
      <c r="X146" s="7">
        <v>228</v>
      </c>
      <c r="Y146" s="56" t="s">
        <v>100</v>
      </c>
      <c r="Z146" s="7" t="s">
        <v>75</v>
      </c>
      <c r="AA146" s="7">
        <v>5930000</v>
      </c>
      <c r="AB146" s="7">
        <v>364418</v>
      </c>
      <c r="AC146" s="54">
        <v>41695.544386574074</v>
      </c>
      <c r="AD146" s="55">
        <v>337.16</v>
      </c>
      <c r="AF146">
        <f t="shared" si="29"/>
        <v>364418</v>
      </c>
      <c r="AG146">
        <f>SUMIF('Data - Contractor Labor Hours'!$B$5:$B$590,'Test Year 2014'!$AF146,'Data - Contractor Labor Hours'!E$5:E$590)</f>
        <v>114</v>
      </c>
      <c r="AH146">
        <f>SUMIF('Data - Contractor Labor Hours'!$B$5:$B$590,'Test Year 2014'!$AF146,'Data - Contractor Labor Hours'!F$5:F$590)</f>
        <v>40</v>
      </c>
      <c r="AI146">
        <f>SUMIF('Data - Contractor Labor Hours'!$B$5:$B$590,'Test Year 2014'!$AF146,'Data - Contractor Labor Hours'!G$5:G$590)</f>
        <v>0</v>
      </c>
      <c r="AJ146" s="60"/>
      <c r="AK146">
        <f t="shared" si="30"/>
        <v>114</v>
      </c>
      <c r="AL146">
        <f t="shared" si="31"/>
        <v>60</v>
      </c>
      <c r="AM146">
        <f t="shared" si="32"/>
        <v>0</v>
      </c>
      <c r="AO146" s="90">
        <f t="shared" si="33"/>
        <v>0.65517241379310343</v>
      </c>
      <c r="AP146" s="90">
        <f t="shared" si="34"/>
        <v>0.34482758620689657</v>
      </c>
      <c r="AQ146" s="90">
        <f t="shared" si="35"/>
        <v>0</v>
      </c>
      <c r="AS146" s="55">
        <f t="shared" si="36"/>
        <v>220.89793103448278</v>
      </c>
      <c r="AT146" s="55">
        <f t="shared" si="37"/>
        <v>116.26206896551726</v>
      </c>
      <c r="AU146" s="55">
        <f t="shared" si="38"/>
        <v>0</v>
      </c>
      <c r="AY146" s="85"/>
      <c r="AZ146" s="85"/>
      <c r="BA146" s="85"/>
    </row>
    <row r="147" spans="22:53" x14ac:dyDescent="0.2">
      <c r="V147" s="7">
        <v>11685</v>
      </c>
      <c r="W147" s="7" t="s">
        <v>74</v>
      </c>
      <c r="X147" s="7">
        <v>228</v>
      </c>
      <c r="Y147" s="56" t="s">
        <v>115</v>
      </c>
      <c r="Z147" s="7" t="s">
        <v>117</v>
      </c>
      <c r="AA147" s="7">
        <v>5930000</v>
      </c>
      <c r="AB147" s="7">
        <v>364418</v>
      </c>
      <c r="AC147" s="54">
        <v>41695.544386574074</v>
      </c>
      <c r="AD147" s="55">
        <v>3965.5</v>
      </c>
      <c r="AF147">
        <f t="shared" si="29"/>
        <v>364418</v>
      </c>
      <c r="AG147">
        <f>SUMIF('Data - Contractor Labor Hours'!$B$5:$B$590,'Test Year 2014'!$AF147,'Data - Contractor Labor Hours'!E$5:E$590)</f>
        <v>114</v>
      </c>
      <c r="AH147">
        <f>SUMIF('Data - Contractor Labor Hours'!$B$5:$B$590,'Test Year 2014'!$AF147,'Data - Contractor Labor Hours'!F$5:F$590)</f>
        <v>40</v>
      </c>
      <c r="AI147">
        <f>SUMIF('Data - Contractor Labor Hours'!$B$5:$B$590,'Test Year 2014'!$AF147,'Data - Contractor Labor Hours'!G$5:G$590)</f>
        <v>0</v>
      </c>
      <c r="AJ147" s="60"/>
      <c r="AK147">
        <f t="shared" si="30"/>
        <v>114</v>
      </c>
      <c r="AL147">
        <f t="shared" si="31"/>
        <v>60</v>
      </c>
      <c r="AM147">
        <f t="shared" si="32"/>
        <v>0</v>
      </c>
      <c r="AO147" s="90">
        <f t="shared" si="33"/>
        <v>0.65517241379310343</v>
      </c>
      <c r="AP147" s="90">
        <f t="shared" si="34"/>
        <v>0.34482758620689657</v>
      </c>
      <c r="AQ147" s="90">
        <f t="shared" si="35"/>
        <v>0</v>
      </c>
      <c r="AS147" s="55">
        <f t="shared" si="36"/>
        <v>2598.0862068965516</v>
      </c>
      <c r="AT147" s="55">
        <f t="shared" si="37"/>
        <v>1367.4137931034484</v>
      </c>
      <c r="AU147" s="55">
        <f t="shared" si="38"/>
        <v>0</v>
      </c>
      <c r="AY147" s="85"/>
      <c r="AZ147" s="85"/>
      <c r="BA147" s="85"/>
    </row>
    <row r="148" spans="22:53" x14ac:dyDescent="0.2">
      <c r="V148" s="7">
        <v>10216</v>
      </c>
      <c r="W148" s="7" t="s">
        <v>74</v>
      </c>
      <c r="X148" s="7">
        <v>228</v>
      </c>
      <c r="Y148" s="56" t="s">
        <v>113</v>
      </c>
      <c r="Z148" s="7" t="s">
        <v>114</v>
      </c>
      <c r="AA148" s="7">
        <v>5930000</v>
      </c>
      <c r="AB148" s="7">
        <v>364395</v>
      </c>
      <c r="AC148" s="54">
        <v>41695.553935185184</v>
      </c>
      <c r="AD148" s="55">
        <v>1918.98</v>
      </c>
      <c r="AF148">
        <f t="shared" si="29"/>
        <v>364395</v>
      </c>
      <c r="AG148">
        <f>SUMIF('Data - Contractor Labor Hours'!$B$5:$B$590,'Test Year 2014'!$AF148,'Data - Contractor Labor Hours'!E$5:E$590)</f>
        <v>73</v>
      </c>
      <c r="AH148">
        <f>SUMIF('Data - Contractor Labor Hours'!$B$5:$B$590,'Test Year 2014'!$AF148,'Data - Contractor Labor Hours'!F$5:F$590)</f>
        <v>0</v>
      </c>
      <c r="AI148">
        <f>SUMIF('Data - Contractor Labor Hours'!$B$5:$B$590,'Test Year 2014'!$AF148,'Data - Contractor Labor Hours'!G$5:G$590)</f>
        <v>0</v>
      </c>
      <c r="AJ148" s="60"/>
      <c r="AK148">
        <f t="shared" si="30"/>
        <v>73</v>
      </c>
      <c r="AL148">
        <f t="shared" si="31"/>
        <v>0</v>
      </c>
      <c r="AM148">
        <f t="shared" si="32"/>
        <v>0</v>
      </c>
      <c r="AO148" s="90">
        <f t="shared" si="33"/>
        <v>1</v>
      </c>
      <c r="AP148" s="90">
        <f t="shared" si="34"/>
        <v>0</v>
      </c>
      <c r="AQ148" s="90">
        <f t="shared" si="35"/>
        <v>0</v>
      </c>
      <c r="AS148" s="55">
        <f t="shared" si="36"/>
        <v>1918.98</v>
      </c>
      <c r="AT148" s="55">
        <f t="shared" si="37"/>
        <v>0</v>
      </c>
      <c r="AU148" s="55">
        <f t="shared" si="38"/>
        <v>0</v>
      </c>
      <c r="AY148" s="85"/>
      <c r="AZ148" s="85"/>
      <c r="BA148" s="85"/>
    </row>
    <row r="149" spans="22:53" x14ac:dyDescent="0.2">
      <c r="V149" s="7">
        <v>10695</v>
      </c>
      <c r="W149" s="7" t="s">
        <v>74</v>
      </c>
      <c r="X149" s="7">
        <v>228</v>
      </c>
      <c r="Y149" s="56" t="s">
        <v>115</v>
      </c>
      <c r="Z149" s="7" t="s">
        <v>117</v>
      </c>
      <c r="AA149" s="7">
        <v>5930000</v>
      </c>
      <c r="AB149" s="7">
        <v>364846</v>
      </c>
      <c r="AC149" s="54">
        <v>41697.44771990741</v>
      </c>
      <c r="AD149" s="55">
        <v>1012.57</v>
      </c>
      <c r="AF149">
        <f t="shared" si="29"/>
        <v>364846</v>
      </c>
      <c r="AG149">
        <f>SUMIF('Data - Contractor Labor Hours'!$B$5:$B$590,'Test Year 2014'!$AF149,'Data - Contractor Labor Hours'!E$5:E$590)</f>
        <v>20</v>
      </c>
      <c r="AH149">
        <f>SUMIF('Data - Contractor Labor Hours'!$B$5:$B$590,'Test Year 2014'!$AF149,'Data - Contractor Labor Hours'!F$5:F$590)</f>
        <v>3.5</v>
      </c>
      <c r="AI149">
        <f>SUMIF('Data - Contractor Labor Hours'!$B$5:$B$590,'Test Year 2014'!$AF149,'Data - Contractor Labor Hours'!G$5:G$590)</f>
        <v>0</v>
      </c>
      <c r="AJ149" s="60"/>
      <c r="AK149">
        <f t="shared" si="30"/>
        <v>20</v>
      </c>
      <c r="AL149">
        <f t="shared" si="31"/>
        <v>5.25</v>
      </c>
      <c r="AM149">
        <f t="shared" si="32"/>
        <v>0</v>
      </c>
      <c r="AO149" s="90">
        <f t="shared" si="33"/>
        <v>0.79207920792079212</v>
      </c>
      <c r="AP149" s="90">
        <f t="shared" si="34"/>
        <v>0.20792079207920791</v>
      </c>
      <c r="AQ149" s="90">
        <f t="shared" si="35"/>
        <v>0</v>
      </c>
      <c r="AS149" s="55">
        <f t="shared" si="36"/>
        <v>802.03564356435652</v>
      </c>
      <c r="AT149" s="55">
        <f t="shared" si="37"/>
        <v>210.53435643564356</v>
      </c>
      <c r="AU149" s="55">
        <f t="shared" si="38"/>
        <v>0</v>
      </c>
      <c r="AY149" s="85"/>
      <c r="AZ149" s="85"/>
      <c r="BA149" s="85"/>
    </row>
    <row r="150" spans="22:53" x14ac:dyDescent="0.2">
      <c r="V150" s="7">
        <v>10695</v>
      </c>
      <c r="W150" s="7" t="s">
        <v>74</v>
      </c>
      <c r="X150" s="7">
        <v>228</v>
      </c>
      <c r="Y150" s="56" t="s">
        <v>115</v>
      </c>
      <c r="Z150" s="7" t="s">
        <v>117</v>
      </c>
      <c r="AA150" s="7">
        <v>5930000</v>
      </c>
      <c r="AB150" s="7">
        <v>364847</v>
      </c>
      <c r="AC150" s="54">
        <v>41697.448159722226</v>
      </c>
      <c r="AD150" s="55">
        <v>26989.31</v>
      </c>
      <c r="AF150">
        <f t="shared" si="29"/>
        <v>364847</v>
      </c>
      <c r="AG150">
        <f>SUMIF('Data - Contractor Labor Hours'!$B$5:$B$590,'Test Year 2014'!$AF150,'Data - Contractor Labor Hours'!E$5:E$590)</f>
        <v>788</v>
      </c>
      <c r="AH150">
        <f>SUMIF('Data - Contractor Labor Hours'!$B$5:$B$590,'Test Year 2014'!$AF150,'Data - Contractor Labor Hours'!F$5:F$590)</f>
        <v>149.5</v>
      </c>
      <c r="AI150">
        <f>SUMIF('Data - Contractor Labor Hours'!$B$5:$B$590,'Test Year 2014'!$AF150,'Data - Contractor Labor Hours'!G$5:G$590)</f>
        <v>0</v>
      </c>
      <c r="AJ150" s="60"/>
      <c r="AK150">
        <f t="shared" si="30"/>
        <v>788</v>
      </c>
      <c r="AL150">
        <f t="shared" si="31"/>
        <v>224.25</v>
      </c>
      <c r="AM150">
        <f t="shared" si="32"/>
        <v>0</v>
      </c>
      <c r="AO150" s="90">
        <f t="shared" si="33"/>
        <v>0.77846381822672261</v>
      </c>
      <c r="AP150" s="90">
        <f t="shared" si="34"/>
        <v>0.22153618177327736</v>
      </c>
      <c r="AQ150" s="90">
        <f t="shared" si="35"/>
        <v>0</v>
      </c>
      <c r="AS150" s="55">
        <f t="shared" si="36"/>
        <v>21010.201313904668</v>
      </c>
      <c r="AT150" s="55">
        <f t="shared" si="37"/>
        <v>5979.1086860953328</v>
      </c>
      <c r="AU150" s="55">
        <f t="shared" si="38"/>
        <v>0</v>
      </c>
      <c r="AY150" s="85"/>
      <c r="AZ150" s="85"/>
      <c r="BA150" s="85"/>
    </row>
    <row r="151" spans="22:53" x14ac:dyDescent="0.2">
      <c r="V151" s="7">
        <v>10695</v>
      </c>
      <c r="W151" s="7" t="s">
        <v>74</v>
      </c>
      <c r="X151" s="7">
        <v>228</v>
      </c>
      <c r="Y151" s="56" t="s">
        <v>100</v>
      </c>
      <c r="Z151" s="7" t="s">
        <v>75</v>
      </c>
      <c r="AA151" s="7">
        <v>5930000</v>
      </c>
      <c r="AB151" s="7">
        <v>364882</v>
      </c>
      <c r="AC151" s="54">
        <v>41697.449328703704</v>
      </c>
      <c r="AD151" s="55">
        <v>1382.82</v>
      </c>
      <c r="AF151">
        <f t="shared" si="29"/>
        <v>364882</v>
      </c>
      <c r="AG151">
        <f>SUMIF('Data - Contractor Labor Hours'!$B$5:$B$590,'Test Year 2014'!$AF151,'Data - Contractor Labor Hours'!E$5:E$590)</f>
        <v>60</v>
      </c>
      <c r="AH151">
        <f>SUMIF('Data - Contractor Labor Hours'!$B$5:$B$590,'Test Year 2014'!$AF151,'Data - Contractor Labor Hours'!F$5:F$590)</f>
        <v>0</v>
      </c>
      <c r="AI151">
        <f>SUMIF('Data - Contractor Labor Hours'!$B$5:$B$590,'Test Year 2014'!$AF151,'Data - Contractor Labor Hours'!G$5:G$590)</f>
        <v>0</v>
      </c>
      <c r="AJ151" s="60"/>
      <c r="AK151">
        <f t="shared" si="30"/>
        <v>60</v>
      </c>
      <c r="AL151">
        <f t="shared" si="31"/>
        <v>0</v>
      </c>
      <c r="AM151">
        <f t="shared" si="32"/>
        <v>0</v>
      </c>
      <c r="AO151" s="90">
        <f t="shared" si="33"/>
        <v>1</v>
      </c>
      <c r="AP151" s="90">
        <f t="shared" si="34"/>
        <v>0</v>
      </c>
      <c r="AQ151" s="90">
        <f t="shared" si="35"/>
        <v>0</v>
      </c>
      <c r="AS151" s="55">
        <f t="shared" si="36"/>
        <v>1382.82</v>
      </c>
      <c r="AT151" s="55">
        <f t="shared" si="37"/>
        <v>0</v>
      </c>
      <c r="AU151" s="55">
        <f t="shared" si="38"/>
        <v>0</v>
      </c>
      <c r="AY151" s="85"/>
      <c r="AZ151" s="85"/>
      <c r="BA151" s="85"/>
    </row>
    <row r="152" spans="22:53" x14ac:dyDescent="0.2">
      <c r="V152" s="7">
        <v>11683</v>
      </c>
      <c r="W152" s="7" t="s">
        <v>74</v>
      </c>
      <c r="X152" s="7">
        <v>228</v>
      </c>
      <c r="Y152" s="56" t="s">
        <v>115</v>
      </c>
      <c r="Z152" s="7" t="s">
        <v>116</v>
      </c>
      <c r="AA152" s="7">
        <v>1070001</v>
      </c>
      <c r="AB152" s="7">
        <v>365280</v>
      </c>
      <c r="AC152" s="54">
        <v>41697.449999999997</v>
      </c>
      <c r="AD152" s="55">
        <v>2513.48</v>
      </c>
      <c r="AF152">
        <f t="shared" si="29"/>
        <v>365280</v>
      </c>
      <c r="AG152">
        <f>SUMIF('Data - Contractor Labor Hours'!$B$5:$B$590,'Test Year 2014'!$AF152,'Data - Contractor Labor Hours'!E$5:E$590)</f>
        <v>50</v>
      </c>
      <c r="AH152">
        <f>SUMIF('Data - Contractor Labor Hours'!$B$5:$B$590,'Test Year 2014'!$AF152,'Data - Contractor Labor Hours'!F$5:F$590)</f>
        <v>40.5</v>
      </c>
      <c r="AI152">
        <f>SUMIF('Data - Contractor Labor Hours'!$B$5:$B$590,'Test Year 2014'!$AF152,'Data - Contractor Labor Hours'!G$5:G$590)</f>
        <v>0</v>
      </c>
      <c r="AJ152" s="60"/>
      <c r="AK152">
        <f t="shared" si="30"/>
        <v>50</v>
      </c>
      <c r="AL152">
        <f t="shared" si="31"/>
        <v>60.75</v>
      </c>
      <c r="AM152">
        <f t="shared" si="32"/>
        <v>0</v>
      </c>
      <c r="AO152" s="90">
        <f t="shared" si="33"/>
        <v>0.45146726862302483</v>
      </c>
      <c r="AP152" s="90">
        <f t="shared" si="34"/>
        <v>0.54853273137697522</v>
      </c>
      <c r="AQ152" s="90">
        <f t="shared" si="35"/>
        <v>0</v>
      </c>
      <c r="AS152" s="55">
        <f t="shared" si="36"/>
        <v>1134.7539503386004</v>
      </c>
      <c r="AT152" s="55">
        <f t="shared" si="37"/>
        <v>1378.7260496613997</v>
      </c>
      <c r="AU152" s="55">
        <f t="shared" si="38"/>
        <v>0</v>
      </c>
      <c r="AY152" s="85"/>
      <c r="AZ152" s="85"/>
      <c r="BA152" s="85"/>
    </row>
    <row r="153" spans="22:53" x14ac:dyDescent="0.2">
      <c r="V153" s="7">
        <v>11683</v>
      </c>
      <c r="W153" s="7" t="s">
        <v>74</v>
      </c>
      <c r="X153" s="7">
        <v>228</v>
      </c>
      <c r="Y153" s="56" t="s">
        <v>100</v>
      </c>
      <c r="Z153" s="7" t="s">
        <v>75</v>
      </c>
      <c r="AA153" s="7">
        <v>5930000</v>
      </c>
      <c r="AB153" s="7">
        <v>365700</v>
      </c>
      <c r="AC153" s="54">
        <v>41703.635555555556</v>
      </c>
      <c r="AD153" s="55">
        <v>309.17</v>
      </c>
      <c r="AF153">
        <f t="shared" si="29"/>
        <v>365700</v>
      </c>
      <c r="AG153">
        <f>SUMIF('Data - Contractor Labor Hours'!$B$5:$B$590,'Test Year 2014'!$AF153,'Data - Contractor Labor Hours'!E$5:E$590)</f>
        <v>0</v>
      </c>
      <c r="AH153">
        <f>SUMIF('Data - Contractor Labor Hours'!$B$5:$B$590,'Test Year 2014'!$AF153,'Data - Contractor Labor Hours'!F$5:F$590)</f>
        <v>21</v>
      </c>
      <c r="AI153">
        <f>SUMIF('Data - Contractor Labor Hours'!$B$5:$B$590,'Test Year 2014'!$AF153,'Data - Contractor Labor Hours'!G$5:G$590)</f>
        <v>0</v>
      </c>
      <c r="AJ153" s="60"/>
      <c r="AK153">
        <f t="shared" si="30"/>
        <v>0</v>
      </c>
      <c r="AL153">
        <f t="shared" si="31"/>
        <v>31.5</v>
      </c>
      <c r="AM153">
        <f t="shared" si="32"/>
        <v>0</v>
      </c>
      <c r="AO153" s="90">
        <f t="shared" si="33"/>
        <v>0</v>
      </c>
      <c r="AP153" s="90">
        <f t="shared" si="34"/>
        <v>1</v>
      </c>
      <c r="AQ153" s="90">
        <f t="shared" si="35"/>
        <v>0</v>
      </c>
      <c r="AS153" s="55">
        <f t="shared" si="36"/>
        <v>0</v>
      </c>
      <c r="AT153" s="55">
        <f t="shared" si="37"/>
        <v>309.17</v>
      </c>
      <c r="AU153" s="55">
        <f t="shared" si="38"/>
        <v>0</v>
      </c>
      <c r="AY153" s="85"/>
      <c r="AZ153" s="85"/>
      <c r="BA153" s="85"/>
    </row>
    <row r="154" spans="22:53" x14ac:dyDescent="0.2">
      <c r="V154" s="7">
        <v>11683</v>
      </c>
      <c r="W154" s="7" t="s">
        <v>74</v>
      </c>
      <c r="X154" s="7">
        <v>228</v>
      </c>
      <c r="Y154" s="56" t="s">
        <v>115</v>
      </c>
      <c r="Z154" s="7" t="s">
        <v>116</v>
      </c>
      <c r="AA154" s="7">
        <v>1070001</v>
      </c>
      <c r="AB154" s="7">
        <v>365700</v>
      </c>
      <c r="AC154" s="54">
        <v>41703.635555555556</v>
      </c>
      <c r="AD154" s="55">
        <v>148.12</v>
      </c>
      <c r="AF154">
        <f t="shared" si="29"/>
        <v>365700</v>
      </c>
      <c r="AG154">
        <f>SUMIF('Data - Contractor Labor Hours'!$B$5:$B$590,'Test Year 2014'!$AF154,'Data - Contractor Labor Hours'!E$5:E$590)</f>
        <v>0</v>
      </c>
      <c r="AH154">
        <f>SUMIF('Data - Contractor Labor Hours'!$B$5:$B$590,'Test Year 2014'!$AF154,'Data - Contractor Labor Hours'!F$5:F$590)</f>
        <v>21</v>
      </c>
      <c r="AI154">
        <f>SUMIF('Data - Contractor Labor Hours'!$B$5:$B$590,'Test Year 2014'!$AF154,'Data - Contractor Labor Hours'!G$5:G$590)</f>
        <v>0</v>
      </c>
      <c r="AJ154" s="60"/>
      <c r="AK154">
        <f t="shared" si="30"/>
        <v>0</v>
      </c>
      <c r="AL154">
        <f t="shared" si="31"/>
        <v>31.5</v>
      </c>
      <c r="AM154">
        <f t="shared" si="32"/>
        <v>0</v>
      </c>
      <c r="AO154" s="90">
        <f t="shared" si="33"/>
        <v>0</v>
      </c>
      <c r="AP154" s="90">
        <f t="shared" si="34"/>
        <v>1</v>
      </c>
      <c r="AQ154" s="90">
        <f t="shared" si="35"/>
        <v>0</v>
      </c>
      <c r="AS154" s="55">
        <f t="shared" si="36"/>
        <v>0</v>
      </c>
      <c r="AT154" s="55">
        <f t="shared" si="37"/>
        <v>148.12</v>
      </c>
      <c r="AU154" s="55">
        <f t="shared" si="38"/>
        <v>0</v>
      </c>
      <c r="AY154" s="85"/>
      <c r="AZ154" s="85"/>
      <c r="BA154" s="85"/>
    </row>
    <row r="155" spans="22:53" x14ac:dyDescent="0.2">
      <c r="V155" s="7">
        <v>11683</v>
      </c>
      <c r="W155" s="7" t="s">
        <v>74</v>
      </c>
      <c r="X155" s="7">
        <v>228</v>
      </c>
      <c r="Y155" s="56" t="s">
        <v>118</v>
      </c>
      <c r="Z155" s="7" t="s">
        <v>119</v>
      </c>
      <c r="AA155" s="7">
        <v>1070001</v>
      </c>
      <c r="AB155" s="7">
        <v>365700</v>
      </c>
      <c r="AC155" s="54">
        <v>41703.635555555556</v>
      </c>
      <c r="AD155" s="55">
        <v>345.98</v>
      </c>
      <c r="AF155">
        <f t="shared" si="29"/>
        <v>365700</v>
      </c>
      <c r="AG155">
        <f>SUMIF('Data - Contractor Labor Hours'!$B$5:$B$590,'Test Year 2014'!$AF155,'Data - Contractor Labor Hours'!E$5:E$590)</f>
        <v>0</v>
      </c>
      <c r="AH155">
        <f>SUMIF('Data - Contractor Labor Hours'!$B$5:$B$590,'Test Year 2014'!$AF155,'Data - Contractor Labor Hours'!F$5:F$590)</f>
        <v>21</v>
      </c>
      <c r="AI155">
        <f>SUMIF('Data - Contractor Labor Hours'!$B$5:$B$590,'Test Year 2014'!$AF155,'Data - Contractor Labor Hours'!G$5:G$590)</f>
        <v>0</v>
      </c>
      <c r="AJ155" s="60"/>
      <c r="AK155">
        <f t="shared" si="30"/>
        <v>0</v>
      </c>
      <c r="AL155">
        <f t="shared" si="31"/>
        <v>31.5</v>
      </c>
      <c r="AM155">
        <f t="shared" si="32"/>
        <v>0</v>
      </c>
      <c r="AO155" s="90">
        <f t="shared" si="33"/>
        <v>0</v>
      </c>
      <c r="AP155" s="90">
        <f t="shared" si="34"/>
        <v>1</v>
      </c>
      <c r="AQ155" s="90">
        <f t="shared" si="35"/>
        <v>0</v>
      </c>
      <c r="AS155" s="55">
        <f t="shared" si="36"/>
        <v>0</v>
      </c>
      <c r="AT155" s="55">
        <f t="shared" si="37"/>
        <v>345.98</v>
      </c>
      <c r="AU155" s="55">
        <f t="shared" si="38"/>
        <v>0</v>
      </c>
      <c r="AY155" s="85"/>
      <c r="AZ155" s="85"/>
      <c r="BA155" s="85"/>
    </row>
    <row r="156" spans="22:53" x14ac:dyDescent="0.2">
      <c r="V156" s="7">
        <v>11683</v>
      </c>
      <c r="W156" s="7" t="s">
        <v>74</v>
      </c>
      <c r="X156" s="7">
        <v>228</v>
      </c>
      <c r="Y156" s="56" t="s">
        <v>100</v>
      </c>
      <c r="Z156" s="7" t="s">
        <v>75</v>
      </c>
      <c r="AA156" s="7">
        <v>5930000</v>
      </c>
      <c r="AB156" s="7">
        <v>365702</v>
      </c>
      <c r="AC156" s="54">
        <v>41703.63616898148</v>
      </c>
      <c r="AD156" s="55">
        <v>133.78</v>
      </c>
      <c r="AF156">
        <f t="shared" si="29"/>
        <v>365702</v>
      </c>
      <c r="AG156">
        <f>SUMIF('Data - Contractor Labor Hours'!$B$5:$B$590,'Test Year 2014'!$AF156,'Data - Contractor Labor Hours'!E$5:E$590)</f>
        <v>0</v>
      </c>
      <c r="AH156">
        <f>SUMIF('Data - Contractor Labor Hours'!$B$5:$B$590,'Test Year 2014'!$AF156,'Data - Contractor Labor Hours'!F$5:F$590)</f>
        <v>3</v>
      </c>
      <c r="AI156">
        <f>SUMIF('Data - Contractor Labor Hours'!$B$5:$B$590,'Test Year 2014'!$AF156,'Data - Contractor Labor Hours'!G$5:G$590)</f>
        <v>0</v>
      </c>
      <c r="AJ156" s="60"/>
      <c r="AK156">
        <f t="shared" si="30"/>
        <v>0</v>
      </c>
      <c r="AL156">
        <f t="shared" si="31"/>
        <v>4.5</v>
      </c>
      <c r="AM156">
        <f t="shared" si="32"/>
        <v>0</v>
      </c>
      <c r="AO156" s="90">
        <f t="shared" si="33"/>
        <v>0</v>
      </c>
      <c r="AP156" s="90">
        <f t="shared" si="34"/>
        <v>1</v>
      </c>
      <c r="AQ156" s="90">
        <f t="shared" si="35"/>
        <v>0</v>
      </c>
      <c r="AS156" s="55">
        <f t="shared" si="36"/>
        <v>0</v>
      </c>
      <c r="AT156" s="55">
        <f t="shared" si="37"/>
        <v>133.78</v>
      </c>
      <c r="AU156" s="55">
        <f t="shared" si="38"/>
        <v>0</v>
      </c>
      <c r="AY156" s="85"/>
      <c r="AZ156" s="85"/>
      <c r="BA156" s="85"/>
    </row>
    <row r="157" spans="22:53" x14ac:dyDescent="0.2">
      <c r="V157" s="7">
        <v>10216</v>
      </c>
      <c r="W157" s="7" t="s">
        <v>74</v>
      </c>
      <c r="X157" s="7">
        <v>228</v>
      </c>
      <c r="Y157" s="56" t="s">
        <v>100</v>
      </c>
      <c r="Z157" s="7" t="s">
        <v>101</v>
      </c>
      <c r="AA157" s="7">
        <v>5930000</v>
      </c>
      <c r="AB157" s="7">
        <v>365734</v>
      </c>
      <c r="AC157" s="54">
        <v>41703.659722222219</v>
      </c>
      <c r="AD157" s="55">
        <v>1586.14</v>
      </c>
      <c r="AF157">
        <f t="shared" si="29"/>
        <v>365734</v>
      </c>
      <c r="AG157">
        <f>SUMIF('Data - Contractor Labor Hours'!$B$5:$B$590,'Test Year 2014'!$AF157,'Data - Contractor Labor Hours'!E$5:E$590)</f>
        <v>2424.5</v>
      </c>
      <c r="AH157">
        <f>SUMIF('Data - Contractor Labor Hours'!$B$5:$B$590,'Test Year 2014'!$AF157,'Data - Contractor Labor Hours'!F$5:F$590)</f>
        <v>1254</v>
      </c>
      <c r="AI157">
        <f>SUMIF('Data - Contractor Labor Hours'!$B$5:$B$590,'Test Year 2014'!$AF157,'Data - Contractor Labor Hours'!G$5:G$590)</f>
        <v>0</v>
      </c>
      <c r="AJ157" s="60"/>
      <c r="AK157">
        <f t="shared" si="30"/>
        <v>2424.5</v>
      </c>
      <c r="AL157">
        <f t="shared" si="31"/>
        <v>1881</v>
      </c>
      <c r="AM157">
        <f t="shared" si="32"/>
        <v>0</v>
      </c>
      <c r="AO157" s="90">
        <f t="shared" si="33"/>
        <v>0.56311694344443153</v>
      </c>
      <c r="AP157" s="90">
        <f t="shared" si="34"/>
        <v>0.43688305655556847</v>
      </c>
      <c r="AQ157" s="90">
        <f t="shared" si="35"/>
        <v>0</v>
      </c>
      <c r="AS157" s="55">
        <f t="shared" si="36"/>
        <v>893.18230867495072</v>
      </c>
      <c r="AT157" s="55">
        <f t="shared" si="37"/>
        <v>692.95769132504938</v>
      </c>
      <c r="AU157" s="55">
        <f t="shared" si="38"/>
        <v>0</v>
      </c>
      <c r="AY157" s="85"/>
      <c r="AZ157" s="85"/>
      <c r="BA157" s="85"/>
    </row>
    <row r="158" spans="22:53" x14ac:dyDescent="0.2">
      <c r="V158" s="7">
        <v>10216</v>
      </c>
      <c r="W158" s="7" t="s">
        <v>74</v>
      </c>
      <c r="X158" s="7">
        <v>228</v>
      </c>
      <c r="Y158" s="56" t="s">
        <v>113</v>
      </c>
      <c r="Z158" s="7" t="s">
        <v>114</v>
      </c>
      <c r="AA158" s="7">
        <v>5930000</v>
      </c>
      <c r="AB158" s="7">
        <v>365734</v>
      </c>
      <c r="AC158" s="54">
        <v>41703.659722222219</v>
      </c>
      <c r="AD158" s="55">
        <v>108596.37</v>
      </c>
      <c r="AF158">
        <f t="shared" si="29"/>
        <v>365734</v>
      </c>
      <c r="AG158">
        <f>SUMIF('Data - Contractor Labor Hours'!$B$5:$B$590,'Test Year 2014'!$AF158,'Data - Contractor Labor Hours'!E$5:E$590)</f>
        <v>2424.5</v>
      </c>
      <c r="AH158">
        <f>SUMIF('Data - Contractor Labor Hours'!$B$5:$B$590,'Test Year 2014'!$AF158,'Data - Contractor Labor Hours'!F$5:F$590)</f>
        <v>1254</v>
      </c>
      <c r="AI158">
        <f>SUMIF('Data - Contractor Labor Hours'!$B$5:$B$590,'Test Year 2014'!$AF158,'Data - Contractor Labor Hours'!G$5:G$590)</f>
        <v>0</v>
      </c>
      <c r="AJ158" s="60"/>
      <c r="AK158">
        <f t="shared" si="30"/>
        <v>2424.5</v>
      </c>
      <c r="AL158">
        <f t="shared" si="31"/>
        <v>1881</v>
      </c>
      <c r="AM158">
        <f t="shared" si="32"/>
        <v>0</v>
      </c>
      <c r="AO158" s="90">
        <f t="shared" si="33"/>
        <v>0.56311694344443153</v>
      </c>
      <c r="AP158" s="90">
        <f t="shared" si="34"/>
        <v>0.43688305655556847</v>
      </c>
      <c r="AQ158" s="90">
        <f t="shared" si="35"/>
        <v>0</v>
      </c>
      <c r="AS158" s="55">
        <f t="shared" si="36"/>
        <v>61152.455943560555</v>
      </c>
      <c r="AT158" s="55">
        <f t="shared" si="37"/>
        <v>47443.91405643944</v>
      </c>
      <c r="AU158" s="55">
        <f t="shared" si="38"/>
        <v>0</v>
      </c>
      <c r="AY158" s="85"/>
      <c r="AZ158" s="85"/>
      <c r="BA158" s="85"/>
    </row>
    <row r="159" spans="22:53" x14ac:dyDescent="0.2">
      <c r="V159" s="7">
        <v>10695</v>
      </c>
      <c r="W159" s="7" t="s">
        <v>74</v>
      </c>
      <c r="X159" s="7">
        <v>228</v>
      </c>
      <c r="Y159" s="56" t="s">
        <v>100</v>
      </c>
      <c r="Z159" s="7" t="s">
        <v>75</v>
      </c>
      <c r="AA159" s="7">
        <v>5930000</v>
      </c>
      <c r="AB159" s="7">
        <v>365718</v>
      </c>
      <c r="AC159" s="54">
        <v>41703.660844907405</v>
      </c>
      <c r="AD159" s="55">
        <v>854.85</v>
      </c>
      <c r="AF159">
        <f t="shared" si="29"/>
        <v>365718</v>
      </c>
      <c r="AG159">
        <f>SUMIF('Data - Contractor Labor Hours'!$B$5:$B$590,'Test Year 2014'!$AF159,'Data - Contractor Labor Hours'!E$5:E$590)</f>
        <v>320</v>
      </c>
      <c r="AH159">
        <f>SUMIF('Data - Contractor Labor Hours'!$B$5:$B$590,'Test Year 2014'!$AF159,'Data - Contractor Labor Hours'!F$5:F$590)</f>
        <v>138.5</v>
      </c>
      <c r="AI159">
        <f>SUMIF('Data - Contractor Labor Hours'!$B$5:$B$590,'Test Year 2014'!$AF159,'Data - Contractor Labor Hours'!G$5:G$590)</f>
        <v>0</v>
      </c>
      <c r="AJ159" s="60"/>
      <c r="AK159">
        <f t="shared" si="30"/>
        <v>320</v>
      </c>
      <c r="AL159">
        <f t="shared" si="31"/>
        <v>207.75</v>
      </c>
      <c r="AM159">
        <f t="shared" si="32"/>
        <v>0</v>
      </c>
      <c r="AO159" s="90">
        <f t="shared" si="33"/>
        <v>0.6063477025106585</v>
      </c>
      <c r="AP159" s="90">
        <f t="shared" si="34"/>
        <v>0.39365229748934155</v>
      </c>
      <c r="AQ159" s="90">
        <f t="shared" si="35"/>
        <v>0</v>
      </c>
      <c r="AS159" s="55">
        <f t="shared" si="36"/>
        <v>518.33633349123647</v>
      </c>
      <c r="AT159" s="55">
        <f t="shared" si="37"/>
        <v>336.51366650876361</v>
      </c>
      <c r="AU159" s="55">
        <f t="shared" si="38"/>
        <v>0</v>
      </c>
      <c r="AY159" s="85"/>
      <c r="AZ159" s="85"/>
      <c r="BA159" s="85"/>
    </row>
    <row r="160" spans="22:53" x14ac:dyDescent="0.2">
      <c r="V160" s="7">
        <v>10695</v>
      </c>
      <c r="W160" s="7" t="s">
        <v>74</v>
      </c>
      <c r="X160" s="7">
        <v>228</v>
      </c>
      <c r="Y160" s="56" t="s">
        <v>115</v>
      </c>
      <c r="Z160" s="7" t="s">
        <v>117</v>
      </c>
      <c r="AA160" s="7">
        <v>5930000</v>
      </c>
      <c r="AB160" s="7">
        <v>365718</v>
      </c>
      <c r="AC160" s="54">
        <v>41703.660844907405</v>
      </c>
      <c r="AD160" s="55">
        <v>852.91</v>
      </c>
      <c r="AF160">
        <f t="shared" si="29"/>
        <v>365718</v>
      </c>
      <c r="AG160">
        <f>SUMIF('Data - Contractor Labor Hours'!$B$5:$B$590,'Test Year 2014'!$AF160,'Data - Contractor Labor Hours'!E$5:E$590)</f>
        <v>320</v>
      </c>
      <c r="AH160">
        <f>SUMIF('Data - Contractor Labor Hours'!$B$5:$B$590,'Test Year 2014'!$AF160,'Data - Contractor Labor Hours'!F$5:F$590)</f>
        <v>138.5</v>
      </c>
      <c r="AI160">
        <f>SUMIF('Data - Contractor Labor Hours'!$B$5:$B$590,'Test Year 2014'!$AF160,'Data - Contractor Labor Hours'!G$5:G$590)</f>
        <v>0</v>
      </c>
      <c r="AJ160" s="60"/>
      <c r="AK160">
        <f t="shared" si="30"/>
        <v>320</v>
      </c>
      <c r="AL160">
        <f t="shared" si="31"/>
        <v>207.75</v>
      </c>
      <c r="AM160">
        <f t="shared" si="32"/>
        <v>0</v>
      </c>
      <c r="AO160" s="90">
        <f t="shared" si="33"/>
        <v>0.6063477025106585</v>
      </c>
      <c r="AP160" s="90">
        <f t="shared" si="34"/>
        <v>0.39365229748934155</v>
      </c>
      <c r="AQ160" s="90">
        <f t="shared" si="35"/>
        <v>0</v>
      </c>
      <c r="AS160" s="55">
        <f t="shared" si="36"/>
        <v>517.16001894836575</v>
      </c>
      <c r="AT160" s="55">
        <f t="shared" si="37"/>
        <v>335.74998105163428</v>
      </c>
      <c r="AU160" s="55">
        <f t="shared" si="38"/>
        <v>0</v>
      </c>
      <c r="AY160" s="85"/>
      <c r="AZ160" s="85"/>
      <c r="BA160" s="85"/>
    </row>
    <row r="161" spans="22:53" x14ac:dyDescent="0.2">
      <c r="V161" s="7">
        <v>10695</v>
      </c>
      <c r="W161" s="7" t="s">
        <v>74</v>
      </c>
      <c r="X161" s="7">
        <v>228</v>
      </c>
      <c r="Y161" s="56" t="s">
        <v>118</v>
      </c>
      <c r="Z161" s="7" t="s">
        <v>120</v>
      </c>
      <c r="AA161" s="7">
        <v>5930000</v>
      </c>
      <c r="AB161" s="7">
        <v>365718</v>
      </c>
      <c r="AC161" s="54">
        <v>41703.660844907405</v>
      </c>
      <c r="AD161" s="55">
        <v>11352.15</v>
      </c>
      <c r="AF161">
        <f t="shared" si="29"/>
        <v>365718</v>
      </c>
      <c r="AG161">
        <f>SUMIF('Data - Contractor Labor Hours'!$B$5:$B$590,'Test Year 2014'!$AF161,'Data - Contractor Labor Hours'!E$5:E$590)</f>
        <v>320</v>
      </c>
      <c r="AH161">
        <f>SUMIF('Data - Contractor Labor Hours'!$B$5:$B$590,'Test Year 2014'!$AF161,'Data - Contractor Labor Hours'!F$5:F$590)</f>
        <v>138.5</v>
      </c>
      <c r="AI161">
        <f>SUMIF('Data - Contractor Labor Hours'!$B$5:$B$590,'Test Year 2014'!$AF161,'Data - Contractor Labor Hours'!G$5:G$590)</f>
        <v>0</v>
      </c>
      <c r="AJ161" s="60"/>
      <c r="AK161">
        <f t="shared" si="30"/>
        <v>320</v>
      </c>
      <c r="AL161">
        <f t="shared" si="31"/>
        <v>207.75</v>
      </c>
      <c r="AM161">
        <f t="shared" si="32"/>
        <v>0</v>
      </c>
      <c r="AO161" s="90">
        <f t="shared" si="33"/>
        <v>0.6063477025106585</v>
      </c>
      <c r="AP161" s="90">
        <f t="shared" si="34"/>
        <v>0.39365229748934155</v>
      </c>
      <c r="AQ161" s="90">
        <f t="shared" si="35"/>
        <v>0</v>
      </c>
      <c r="AS161" s="55">
        <f t="shared" si="36"/>
        <v>6883.3500710563721</v>
      </c>
      <c r="AT161" s="55">
        <f t="shared" si="37"/>
        <v>4468.7999289436284</v>
      </c>
      <c r="AU161" s="55">
        <f t="shared" si="38"/>
        <v>0</v>
      </c>
      <c r="AY161" s="85"/>
      <c r="AZ161" s="85"/>
      <c r="BA161" s="85"/>
    </row>
    <row r="162" spans="22:53" x14ac:dyDescent="0.2">
      <c r="V162" s="7">
        <v>11685</v>
      </c>
      <c r="W162" s="7" t="s">
        <v>74</v>
      </c>
      <c r="X162" s="7">
        <v>228</v>
      </c>
      <c r="Y162" s="56" t="s">
        <v>100</v>
      </c>
      <c r="Z162" s="7" t="s">
        <v>75</v>
      </c>
      <c r="AA162" s="7">
        <v>5930000</v>
      </c>
      <c r="AB162" s="7">
        <v>365715</v>
      </c>
      <c r="AC162" s="54">
        <v>41703.661446759259</v>
      </c>
      <c r="AD162" s="55">
        <v>977.42</v>
      </c>
      <c r="AF162">
        <f t="shared" si="29"/>
        <v>365715</v>
      </c>
      <c r="AG162">
        <f>SUMIF('Data - Contractor Labor Hours'!$B$5:$B$590,'Test Year 2014'!$AF162,'Data - Contractor Labor Hours'!E$5:E$590)</f>
        <v>216.5</v>
      </c>
      <c r="AH162">
        <f>SUMIF('Data - Contractor Labor Hours'!$B$5:$B$590,'Test Year 2014'!$AF162,'Data - Contractor Labor Hours'!F$5:F$590)</f>
        <v>210.5</v>
      </c>
      <c r="AI162">
        <f>SUMIF('Data - Contractor Labor Hours'!$B$5:$B$590,'Test Year 2014'!$AF162,'Data - Contractor Labor Hours'!G$5:G$590)</f>
        <v>0</v>
      </c>
      <c r="AJ162" s="60"/>
      <c r="AK162">
        <f t="shared" si="30"/>
        <v>216.5</v>
      </c>
      <c r="AL162">
        <f t="shared" si="31"/>
        <v>315.75</v>
      </c>
      <c r="AM162">
        <f t="shared" si="32"/>
        <v>0</v>
      </c>
      <c r="AO162" s="90">
        <f t="shared" si="33"/>
        <v>0.40676373884452793</v>
      </c>
      <c r="AP162" s="90">
        <f t="shared" si="34"/>
        <v>0.59323626115547201</v>
      </c>
      <c r="AQ162" s="90">
        <f t="shared" si="35"/>
        <v>0</v>
      </c>
      <c r="AS162" s="55">
        <f t="shared" si="36"/>
        <v>397.57901362141848</v>
      </c>
      <c r="AT162" s="55">
        <f t="shared" si="37"/>
        <v>579.84098637858142</v>
      </c>
      <c r="AU162" s="55">
        <f t="shared" si="38"/>
        <v>0</v>
      </c>
      <c r="AY162" s="85"/>
      <c r="AZ162" s="85"/>
      <c r="BA162" s="85"/>
    </row>
    <row r="163" spans="22:53" x14ac:dyDescent="0.2">
      <c r="V163" s="7">
        <v>11685</v>
      </c>
      <c r="W163" s="7" t="s">
        <v>74</v>
      </c>
      <c r="X163" s="7">
        <v>228</v>
      </c>
      <c r="Y163" s="56" t="s">
        <v>118</v>
      </c>
      <c r="Z163" s="7" t="s">
        <v>120</v>
      </c>
      <c r="AA163" s="7">
        <v>5930000</v>
      </c>
      <c r="AB163" s="7">
        <v>365715</v>
      </c>
      <c r="AC163" s="54">
        <v>41703.661446759259</v>
      </c>
      <c r="AD163" s="55">
        <v>12167.66</v>
      </c>
      <c r="AF163">
        <f t="shared" si="29"/>
        <v>365715</v>
      </c>
      <c r="AG163">
        <f>SUMIF('Data - Contractor Labor Hours'!$B$5:$B$590,'Test Year 2014'!$AF163,'Data - Contractor Labor Hours'!E$5:E$590)</f>
        <v>216.5</v>
      </c>
      <c r="AH163">
        <f>SUMIF('Data - Contractor Labor Hours'!$B$5:$B$590,'Test Year 2014'!$AF163,'Data - Contractor Labor Hours'!F$5:F$590)</f>
        <v>210.5</v>
      </c>
      <c r="AI163">
        <f>SUMIF('Data - Contractor Labor Hours'!$B$5:$B$590,'Test Year 2014'!$AF163,'Data - Contractor Labor Hours'!G$5:G$590)</f>
        <v>0</v>
      </c>
      <c r="AJ163" s="60"/>
      <c r="AK163">
        <f t="shared" si="30"/>
        <v>216.5</v>
      </c>
      <c r="AL163">
        <f t="shared" si="31"/>
        <v>315.75</v>
      </c>
      <c r="AM163">
        <f t="shared" si="32"/>
        <v>0</v>
      </c>
      <c r="AO163" s="90">
        <f t="shared" si="33"/>
        <v>0.40676373884452793</v>
      </c>
      <c r="AP163" s="90">
        <f t="shared" si="34"/>
        <v>0.59323626115547201</v>
      </c>
      <c r="AQ163" s="90">
        <f t="shared" si="35"/>
        <v>0</v>
      </c>
      <c r="AS163" s="55">
        <f t="shared" si="36"/>
        <v>4949.3628745890082</v>
      </c>
      <c r="AT163" s="55">
        <f t="shared" si="37"/>
        <v>7218.2971254109907</v>
      </c>
      <c r="AU163" s="55">
        <f t="shared" si="38"/>
        <v>0</v>
      </c>
      <c r="AY163" s="85"/>
      <c r="AZ163" s="85"/>
      <c r="BA163" s="85"/>
    </row>
    <row r="164" spans="22:53" x14ac:dyDescent="0.2">
      <c r="V164" s="7">
        <v>11685</v>
      </c>
      <c r="W164" s="7" t="s">
        <v>74</v>
      </c>
      <c r="X164" s="7">
        <v>228</v>
      </c>
      <c r="Y164" s="56" t="s">
        <v>118</v>
      </c>
      <c r="Z164" s="7" t="s">
        <v>120</v>
      </c>
      <c r="AA164" s="7">
        <v>5930000</v>
      </c>
      <c r="AB164" s="7">
        <v>365732</v>
      </c>
      <c r="AC164" s="54">
        <v>41703.663437499999</v>
      </c>
      <c r="AD164" s="55">
        <v>415.23</v>
      </c>
      <c r="AF164">
        <f t="shared" si="29"/>
        <v>365732</v>
      </c>
      <c r="AG164">
        <f>SUMIF('Data - Contractor Labor Hours'!$B$5:$B$590,'Test Year 2014'!$AF164,'Data - Contractor Labor Hours'!E$5:E$590)</f>
        <v>10</v>
      </c>
      <c r="AH164">
        <f>SUMIF('Data - Contractor Labor Hours'!$B$5:$B$590,'Test Year 2014'!$AF164,'Data - Contractor Labor Hours'!F$5:F$590)</f>
        <v>0</v>
      </c>
      <c r="AI164">
        <f>SUMIF('Data - Contractor Labor Hours'!$B$5:$B$590,'Test Year 2014'!$AF164,'Data - Contractor Labor Hours'!G$5:G$590)</f>
        <v>0</v>
      </c>
      <c r="AJ164" s="60"/>
      <c r="AK164">
        <f t="shared" si="30"/>
        <v>10</v>
      </c>
      <c r="AL164">
        <f t="shared" si="31"/>
        <v>0</v>
      </c>
      <c r="AM164">
        <f t="shared" si="32"/>
        <v>0</v>
      </c>
      <c r="AO164" s="90">
        <f t="shared" si="33"/>
        <v>1</v>
      </c>
      <c r="AP164" s="90">
        <f t="shared" si="34"/>
        <v>0</v>
      </c>
      <c r="AQ164" s="90">
        <f t="shared" si="35"/>
        <v>0</v>
      </c>
      <c r="AS164" s="55">
        <f t="shared" si="36"/>
        <v>415.23</v>
      </c>
      <c r="AT164" s="55">
        <f t="shared" si="37"/>
        <v>0</v>
      </c>
      <c r="AU164" s="55">
        <f t="shared" si="38"/>
        <v>0</v>
      </c>
      <c r="AY164" s="85"/>
      <c r="AZ164" s="85"/>
      <c r="BA164" s="85"/>
    </row>
    <row r="165" spans="22:53" x14ac:dyDescent="0.2">
      <c r="V165" s="7">
        <v>10216</v>
      </c>
      <c r="W165" s="7" t="s">
        <v>74</v>
      </c>
      <c r="X165" s="7">
        <v>228</v>
      </c>
      <c r="Y165" s="56" t="s">
        <v>100</v>
      </c>
      <c r="Z165" s="7" t="s">
        <v>102</v>
      </c>
      <c r="AA165" s="7">
        <v>1070001</v>
      </c>
      <c r="AB165" s="7">
        <v>365719</v>
      </c>
      <c r="AC165" s="54">
        <v>41703.665150462963</v>
      </c>
      <c r="AD165" s="55">
        <v>163.88</v>
      </c>
      <c r="AF165">
        <f t="shared" si="29"/>
        <v>365719</v>
      </c>
      <c r="AG165">
        <f>SUMIF('Data - Contractor Labor Hours'!$B$5:$B$590,'Test Year 2014'!$AF165,'Data - Contractor Labor Hours'!E$5:E$590)</f>
        <v>257.5</v>
      </c>
      <c r="AH165">
        <f>SUMIF('Data - Contractor Labor Hours'!$B$5:$B$590,'Test Year 2014'!$AF165,'Data - Contractor Labor Hours'!F$5:F$590)</f>
        <v>16.5</v>
      </c>
      <c r="AI165">
        <f>SUMIF('Data - Contractor Labor Hours'!$B$5:$B$590,'Test Year 2014'!$AF165,'Data - Contractor Labor Hours'!G$5:G$590)</f>
        <v>0</v>
      </c>
      <c r="AJ165" s="60"/>
      <c r="AK165">
        <f t="shared" si="30"/>
        <v>257.5</v>
      </c>
      <c r="AL165">
        <f t="shared" si="31"/>
        <v>24.75</v>
      </c>
      <c r="AM165">
        <f t="shared" si="32"/>
        <v>0</v>
      </c>
      <c r="AO165" s="90">
        <f t="shared" si="33"/>
        <v>0.912311780336581</v>
      </c>
      <c r="AP165" s="90">
        <f t="shared" si="34"/>
        <v>8.7688219663418956E-2</v>
      </c>
      <c r="AQ165" s="90">
        <f t="shared" si="35"/>
        <v>0</v>
      </c>
      <c r="AS165" s="55">
        <f t="shared" si="36"/>
        <v>149.5096545615589</v>
      </c>
      <c r="AT165" s="55">
        <f t="shared" si="37"/>
        <v>14.370345438441099</v>
      </c>
      <c r="AU165" s="55">
        <f t="shared" si="38"/>
        <v>0</v>
      </c>
      <c r="AY165" s="85"/>
      <c r="AZ165" s="85"/>
      <c r="BA165" s="85"/>
    </row>
    <row r="166" spans="22:53" x14ac:dyDescent="0.2">
      <c r="V166" s="7">
        <v>10216</v>
      </c>
      <c r="W166" s="7" t="s">
        <v>74</v>
      </c>
      <c r="X166" s="7">
        <v>228</v>
      </c>
      <c r="Y166" s="56" t="s">
        <v>100</v>
      </c>
      <c r="Z166" s="7" t="s">
        <v>101</v>
      </c>
      <c r="AA166" s="7">
        <v>5930000</v>
      </c>
      <c r="AB166" s="7">
        <v>365719</v>
      </c>
      <c r="AC166" s="54">
        <v>41703.665150462963</v>
      </c>
      <c r="AD166" s="55">
        <v>600.04999999999995</v>
      </c>
      <c r="AF166">
        <f t="shared" si="29"/>
        <v>365719</v>
      </c>
      <c r="AG166">
        <f>SUMIF('Data - Contractor Labor Hours'!$B$5:$B$590,'Test Year 2014'!$AF166,'Data - Contractor Labor Hours'!E$5:E$590)</f>
        <v>257.5</v>
      </c>
      <c r="AH166">
        <f>SUMIF('Data - Contractor Labor Hours'!$B$5:$B$590,'Test Year 2014'!$AF166,'Data - Contractor Labor Hours'!F$5:F$590)</f>
        <v>16.5</v>
      </c>
      <c r="AI166">
        <f>SUMIF('Data - Contractor Labor Hours'!$B$5:$B$590,'Test Year 2014'!$AF166,'Data - Contractor Labor Hours'!G$5:G$590)</f>
        <v>0</v>
      </c>
      <c r="AJ166" s="60"/>
      <c r="AK166">
        <f t="shared" si="30"/>
        <v>257.5</v>
      </c>
      <c r="AL166">
        <f t="shared" si="31"/>
        <v>24.75</v>
      </c>
      <c r="AM166">
        <f t="shared" si="32"/>
        <v>0</v>
      </c>
      <c r="AO166" s="90">
        <f t="shared" si="33"/>
        <v>0.912311780336581</v>
      </c>
      <c r="AP166" s="90">
        <f t="shared" si="34"/>
        <v>8.7688219663418956E-2</v>
      </c>
      <c r="AQ166" s="90">
        <f t="shared" si="35"/>
        <v>0</v>
      </c>
      <c r="AS166" s="55">
        <f t="shared" si="36"/>
        <v>547.43268379096537</v>
      </c>
      <c r="AT166" s="55">
        <f t="shared" si="37"/>
        <v>52.617316209034541</v>
      </c>
      <c r="AU166" s="55">
        <f t="shared" si="38"/>
        <v>0</v>
      </c>
      <c r="AY166" s="85"/>
      <c r="AZ166" s="85"/>
      <c r="BA166" s="85"/>
    </row>
    <row r="167" spans="22:53" x14ac:dyDescent="0.2">
      <c r="V167" s="7">
        <v>10216</v>
      </c>
      <c r="W167" s="7" t="s">
        <v>74</v>
      </c>
      <c r="X167" s="7">
        <v>228</v>
      </c>
      <c r="Y167" s="56" t="s">
        <v>113</v>
      </c>
      <c r="Z167" s="7" t="s">
        <v>114</v>
      </c>
      <c r="AA167" s="7">
        <v>5930000</v>
      </c>
      <c r="AB167" s="7">
        <v>365719</v>
      </c>
      <c r="AC167" s="54">
        <v>41703.665150462963</v>
      </c>
      <c r="AD167" s="55">
        <v>152.86000000000001</v>
      </c>
      <c r="AF167">
        <f t="shared" si="29"/>
        <v>365719</v>
      </c>
      <c r="AG167">
        <f>SUMIF('Data - Contractor Labor Hours'!$B$5:$B$590,'Test Year 2014'!$AF167,'Data - Contractor Labor Hours'!E$5:E$590)</f>
        <v>257.5</v>
      </c>
      <c r="AH167">
        <f>SUMIF('Data - Contractor Labor Hours'!$B$5:$B$590,'Test Year 2014'!$AF167,'Data - Contractor Labor Hours'!F$5:F$590)</f>
        <v>16.5</v>
      </c>
      <c r="AI167">
        <f>SUMIF('Data - Contractor Labor Hours'!$B$5:$B$590,'Test Year 2014'!$AF167,'Data - Contractor Labor Hours'!G$5:G$590)</f>
        <v>0</v>
      </c>
      <c r="AJ167" s="60"/>
      <c r="AK167">
        <f t="shared" si="30"/>
        <v>257.5</v>
      </c>
      <c r="AL167">
        <f t="shared" si="31"/>
        <v>24.75</v>
      </c>
      <c r="AM167">
        <f t="shared" si="32"/>
        <v>0</v>
      </c>
      <c r="AO167" s="90">
        <f t="shared" si="33"/>
        <v>0.912311780336581</v>
      </c>
      <c r="AP167" s="90">
        <f t="shared" si="34"/>
        <v>8.7688219663418956E-2</v>
      </c>
      <c r="AQ167" s="90">
        <f t="shared" si="35"/>
        <v>0</v>
      </c>
      <c r="AS167" s="55">
        <f t="shared" si="36"/>
        <v>139.45597874224978</v>
      </c>
      <c r="AT167" s="55">
        <f t="shared" si="37"/>
        <v>13.404021257750223</v>
      </c>
      <c r="AU167" s="55">
        <f t="shared" si="38"/>
        <v>0</v>
      </c>
      <c r="AY167" s="85"/>
      <c r="AZ167" s="85"/>
      <c r="BA167" s="85"/>
    </row>
    <row r="168" spans="22:53" x14ac:dyDescent="0.2">
      <c r="V168" s="7">
        <v>10216</v>
      </c>
      <c r="W168" s="7" t="s">
        <v>74</v>
      </c>
      <c r="X168" s="7">
        <v>228</v>
      </c>
      <c r="Y168" s="56" t="s">
        <v>118</v>
      </c>
      <c r="Z168" s="7" t="s">
        <v>120</v>
      </c>
      <c r="AA168" s="7">
        <v>5930000</v>
      </c>
      <c r="AB168" s="7">
        <v>365719</v>
      </c>
      <c r="AC168" s="54">
        <v>41703.665150462963</v>
      </c>
      <c r="AD168" s="55">
        <v>6691.91</v>
      </c>
      <c r="AF168">
        <f t="shared" si="29"/>
        <v>365719</v>
      </c>
      <c r="AG168">
        <f>SUMIF('Data - Contractor Labor Hours'!$B$5:$B$590,'Test Year 2014'!$AF168,'Data - Contractor Labor Hours'!E$5:E$590)</f>
        <v>257.5</v>
      </c>
      <c r="AH168">
        <f>SUMIF('Data - Contractor Labor Hours'!$B$5:$B$590,'Test Year 2014'!$AF168,'Data - Contractor Labor Hours'!F$5:F$590)</f>
        <v>16.5</v>
      </c>
      <c r="AI168">
        <f>SUMIF('Data - Contractor Labor Hours'!$B$5:$B$590,'Test Year 2014'!$AF168,'Data - Contractor Labor Hours'!G$5:G$590)</f>
        <v>0</v>
      </c>
      <c r="AJ168" s="60"/>
      <c r="AK168">
        <f t="shared" si="30"/>
        <v>257.5</v>
      </c>
      <c r="AL168">
        <f t="shared" si="31"/>
        <v>24.75</v>
      </c>
      <c r="AM168">
        <f t="shared" si="32"/>
        <v>0</v>
      </c>
      <c r="AO168" s="90">
        <f t="shared" si="33"/>
        <v>0.912311780336581</v>
      </c>
      <c r="AP168" s="90">
        <f t="shared" si="34"/>
        <v>8.7688219663418956E-2</v>
      </c>
      <c r="AQ168" s="90">
        <f t="shared" si="35"/>
        <v>0</v>
      </c>
      <c r="AS168" s="55">
        <f t="shared" si="36"/>
        <v>6105.1083259521693</v>
      </c>
      <c r="AT168" s="55">
        <f t="shared" si="37"/>
        <v>586.80167404782992</v>
      </c>
      <c r="AU168" s="55">
        <f t="shared" si="38"/>
        <v>0</v>
      </c>
      <c r="AY168" s="85"/>
      <c r="AZ168" s="85"/>
      <c r="BA168" s="85"/>
    </row>
    <row r="169" spans="22:53" x14ac:dyDescent="0.2">
      <c r="V169" s="7">
        <v>11683</v>
      </c>
      <c r="W169" s="7" t="s">
        <v>74</v>
      </c>
      <c r="X169" s="7">
        <v>228</v>
      </c>
      <c r="Y169" s="56" t="s">
        <v>100</v>
      </c>
      <c r="Z169" s="7" t="s">
        <v>121</v>
      </c>
      <c r="AA169" s="7">
        <v>1070001</v>
      </c>
      <c r="AB169" s="7">
        <v>366267</v>
      </c>
      <c r="AC169" s="54">
        <v>41710.291620370372</v>
      </c>
      <c r="AD169" s="55">
        <v>1063.79</v>
      </c>
      <c r="AF169">
        <f t="shared" si="29"/>
        <v>366267</v>
      </c>
      <c r="AG169">
        <f>SUMIF('Data - Contractor Labor Hours'!$B$5:$B$590,'Test Year 2014'!$AF169,'Data - Contractor Labor Hours'!E$5:E$590)</f>
        <v>15</v>
      </c>
      <c r="AH169">
        <f>SUMIF('Data - Contractor Labor Hours'!$B$5:$B$590,'Test Year 2014'!$AF169,'Data - Contractor Labor Hours'!F$5:F$590)</f>
        <v>0</v>
      </c>
      <c r="AI169">
        <f>SUMIF('Data - Contractor Labor Hours'!$B$5:$B$590,'Test Year 2014'!$AF169,'Data - Contractor Labor Hours'!G$5:G$590)</f>
        <v>48</v>
      </c>
      <c r="AJ169" s="60"/>
      <c r="AK169">
        <f t="shared" si="30"/>
        <v>15</v>
      </c>
      <c r="AL169">
        <f t="shared" si="31"/>
        <v>0</v>
      </c>
      <c r="AM169">
        <f t="shared" si="32"/>
        <v>96</v>
      </c>
      <c r="AO169" s="90">
        <f t="shared" si="33"/>
        <v>0.13513513513513514</v>
      </c>
      <c r="AP169" s="90">
        <f t="shared" si="34"/>
        <v>0</v>
      </c>
      <c r="AQ169" s="90">
        <f t="shared" si="35"/>
        <v>0.86486486486486491</v>
      </c>
      <c r="AS169" s="55">
        <f t="shared" si="36"/>
        <v>143.75540540540541</v>
      </c>
      <c r="AT169" s="55">
        <f t="shared" si="37"/>
        <v>0</v>
      </c>
      <c r="AU169" s="55">
        <f t="shared" si="38"/>
        <v>920.03459459459464</v>
      </c>
      <c r="AY169" s="85"/>
      <c r="AZ169" s="85"/>
      <c r="BA169" s="85"/>
    </row>
    <row r="170" spans="22:53" x14ac:dyDescent="0.2">
      <c r="V170" s="7">
        <v>11683</v>
      </c>
      <c r="W170" s="7" t="s">
        <v>74</v>
      </c>
      <c r="X170" s="7">
        <v>228</v>
      </c>
      <c r="Y170" s="56" t="s">
        <v>100</v>
      </c>
      <c r="Z170" s="7" t="s">
        <v>75</v>
      </c>
      <c r="AA170" s="7">
        <v>5930000</v>
      </c>
      <c r="AB170" s="7">
        <v>366267</v>
      </c>
      <c r="AC170" s="54">
        <v>41710.291620370372</v>
      </c>
      <c r="AD170" s="55">
        <v>1439.42</v>
      </c>
      <c r="AF170">
        <f t="shared" si="29"/>
        <v>366267</v>
      </c>
      <c r="AG170">
        <f>SUMIF('Data - Contractor Labor Hours'!$B$5:$B$590,'Test Year 2014'!$AF170,'Data - Contractor Labor Hours'!E$5:E$590)</f>
        <v>15</v>
      </c>
      <c r="AH170">
        <f>SUMIF('Data - Contractor Labor Hours'!$B$5:$B$590,'Test Year 2014'!$AF170,'Data - Contractor Labor Hours'!F$5:F$590)</f>
        <v>0</v>
      </c>
      <c r="AI170">
        <f>SUMIF('Data - Contractor Labor Hours'!$B$5:$B$590,'Test Year 2014'!$AF170,'Data - Contractor Labor Hours'!G$5:G$590)</f>
        <v>48</v>
      </c>
      <c r="AJ170" s="60"/>
      <c r="AK170">
        <f t="shared" si="30"/>
        <v>15</v>
      </c>
      <c r="AL170">
        <f t="shared" si="31"/>
        <v>0</v>
      </c>
      <c r="AM170">
        <f t="shared" si="32"/>
        <v>96</v>
      </c>
      <c r="AO170" s="90">
        <f t="shared" si="33"/>
        <v>0.13513513513513514</v>
      </c>
      <c r="AP170" s="90">
        <f t="shared" si="34"/>
        <v>0</v>
      </c>
      <c r="AQ170" s="90">
        <f t="shared" si="35"/>
        <v>0.86486486486486491</v>
      </c>
      <c r="AS170" s="55">
        <f t="shared" si="36"/>
        <v>194.51621621621624</v>
      </c>
      <c r="AT170" s="55">
        <f t="shared" si="37"/>
        <v>0</v>
      </c>
      <c r="AU170" s="55">
        <f t="shared" si="38"/>
        <v>1244.9037837837839</v>
      </c>
      <c r="AY170" s="85"/>
      <c r="AZ170" s="85"/>
      <c r="BA170" s="85"/>
    </row>
    <row r="171" spans="22:53" x14ac:dyDescent="0.2">
      <c r="V171" s="7">
        <v>10216</v>
      </c>
      <c r="W171" s="7" t="s">
        <v>74</v>
      </c>
      <c r="X171" s="7">
        <v>228</v>
      </c>
      <c r="Y171" s="56" t="s">
        <v>100</v>
      </c>
      <c r="Z171" s="7" t="s">
        <v>101</v>
      </c>
      <c r="AA171" s="7">
        <v>5930000</v>
      </c>
      <c r="AB171" s="7">
        <v>366252</v>
      </c>
      <c r="AC171" s="54">
        <v>41710.29278935185</v>
      </c>
      <c r="AD171" s="55">
        <v>409.32</v>
      </c>
      <c r="AF171">
        <f t="shared" si="29"/>
        <v>366252</v>
      </c>
      <c r="AG171">
        <f>SUMIF('Data - Contractor Labor Hours'!$B$5:$B$590,'Test Year 2014'!$AF171,'Data - Contractor Labor Hours'!E$5:E$590)</f>
        <v>21</v>
      </c>
      <c r="AH171">
        <f>SUMIF('Data - Contractor Labor Hours'!$B$5:$B$590,'Test Year 2014'!$AF171,'Data - Contractor Labor Hours'!F$5:F$590)</f>
        <v>3</v>
      </c>
      <c r="AI171">
        <f>SUMIF('Data - Contractor Labor Hours'!$B$5:$B$590,'Test Year 2014'!$AF171,'Data - Contractor Labor Hours'!G$5:G$590)</f>
        <v>0</v>
      </c>
      <c r="AJ171" s="60"/>
      <c r="AK171">
        <f t="shared" si="30"/>
        <v>21</v>
      </c>
      <c r="AL171">
        <f t="shared" si="31"/>
        <v>4.5</v>
      </c>
      <c r="AM171">
        <f t="shared" si="32"/>
        <v>0</v>
      </c>
      <c r="AO171" s="90">
        <f t="shared" si="33"/>
        <v>0.82352941176470584</v>
      </c>
      <c r="AP171" s="90">
        <f t="shared" si="34"/>
        <v>0.17647058823529413</v>
      </c>
      <c r="AQ171" s="90">
        <f t="shared" si="35"/>
        <v>0</v>
      </c>
      <c r="AS171" s="55">
        <f t="shared" si="36"/>
        <v>337.08705882352939</v>
      </c>
      <c r="AT171" s="55">
        <f t="shared" si="37"/>
        <v>72.23294117647059</v>
      </c>
      <c r="AU171" s="55">
        <f t="shared" si="38"/>
        <v>0</v>
      </c>
      <c r="AY171" s="85"/>
      <c r="AZ171" s="85"/>
      <c r="BA171" s="85"/>
    </row>
    <row r="172" spans="22:53" x14ac:dyDescent="0.2">
      <c r="V172" s="7">
        <v>10216</v>
      </c>
      <c r="W172" s="7" t="s">
        <v>74</v>
      </c>
      <c r="X172" s="7">
        <v>228</v>
      </c>
      <c r="Y172" s="56" t="s">
        <v>113</v>
      </c>
      <c r="Z172" s="7" t="s">
        <v>114</v>
      </c>
      <c r="AA172" s="7">
        <v>5930000</v>
      </c>
      <c r="AB172" s="7">
        <v>366252</v>
      </c>
      <c r="AC172" s="54">
        <v>41710.29278935185</v>
      </c>
      <c r="AD172" s="55">
        <v>244.3</v>
      </c>
      <c r="AF172">
        <f t="shared" si="29"/>
        <v>366252</v>
      </c>
      <c r="AG172">
        <f>SUMIF('Data - Contractor Labor Hours'!$B$5:$B$590,'Test Year 2014'!$AF172,'Data - Contractor Labor Hours'!E$5:E$590)</f>
        <v>21</v>
      </c>
      <c r="AH172">
        <f>SUMIF('Data - Contractor Labor Hours'!$B$5:$B$590,'Test Year 2014'!$AF172,'Data - Contractor Labor Hours'!F$5:F$590)</f>
        <v>3</v>
      </c>
      <c r="AI172">
        <f>SUMIF('Data - Contractor Labor Hours'!$B$5:$B$590,'Test Year 2014'!$AF172,'Data - Contractor Labor Hours'!G$5:G$590)</f>
        <v>0</v>
      </c>
      <c r="AJ172" s="60"/>
      <c r="AK172">
        <f t="shared" si="30"/>
        <v>21</v>
      </c>
      <c r="AL172">
        <f t="shared" si="31"/>
        <v>4.5</v>
      </c>
      <c r="AM172">
        <f t="shared" si="32"/>
        <v>0</v>
      </c>
      <c r="AO172" s="90">
        <f t="shared" si="33"/>
        <v>0.82352941176470584</v>
      </c>
      <c r="AP172" s="90">
        <f t="shared" si="34"/>
        <v>0.17647058823529413</v>
      </c>
      <c r="AQ172" s="90">
        <f t="shared" si="35"/>
        <v>0</v>
      </c>
      <c r="AS172" s="55">
        <f t="shared" si="36"/>
        <v>201.18823529411765</v>
      </c>
      <c r="AT172" s="55">
        <f t="shared" si="37"/>
        <v>43.111764705882358</v>
      </c>
      <c r="AU172" s="55">
        <f t="shared" si="38"/>
        <v>0</v>
      </c>
      <c r="AY172" s="85"/>
      <c r="AZ172" s="85"/>
      <c r="BA172" s="85"/>
    </row>
    <row r="173" spans="22:53" x14ac:dyDescent="0.2">
      <c r="V173" s="7">
        <v>10695</v>
      </c>
      <c r="W173" s="7" t="s">
        <v>74</v>
      </c>
      <c r="X173" s="7">
        <v>228</v>
      </c>
      <c r="Y173" s="56" t="s">
        <v>100</v>
      </c>
      <c r="Z173" s="7" t="s">
        <v>75</v>
      </c>
      <c r="AA173" s="7">
        <v>5930000</v>
      </c>
      <c r="AB173" s="7">
        <v>366251</v>
      </c>
      <c r="AC173" s="54">
        <v>41710.293263888889</v>
      </c>
      <c r="AD173" s="55">
        <v>527.28</v>
      </c>
      <c r="AF173">
        <f t="shared" si="29"/>
        <v>366251</v>
      </c>
      <c r="AG173">
        <f>SUMIF('Data - Contractor Labor Hours'!$B$5:$B$590,'Test Year 2014'!$AF173,'Data - Contractor Labor Hours'!E$5:E$590)</f>
        <v>60</v>
      </c>
      <c r="AH173">
        <f>SUMIF('Data - Contractor Labor Hours'!$B$5:$B$590,'Test Year 2014'!$AF173,'Data - Contractor Labor Hours'!F$5:F$590)</f>
        <v>16.5</v>
      </c>
      <c r="AI173">
        <f>SUMIF('Data - Contractor Labor Hours'!$B$5:$B$590,'Test Year 2014'!$AF173,'Data - Contractor Labor Hours'!G$5:G$590)</f>
        <v>0</v>
      </c>
      <c r="AJ173" s="60"/>
      <c r="AK173">
        <f t="shared" si="30"/>
        <v>60</v>
      </c>
      <c r="AL173">
        <f t="shared" si="31"/>
        <v>24.75</v>
      </c>
      <c r="AM173">
        <f t="shared" si="32"/>
        <v>0</v>
      </c>
      <c r="AO173" s="90">
        <f t="shared" si="33"/>
        <v>0.70796460176991149</v>
      </c>
      <c r="AP173" s="90">
        <f t="shared" si="34"/>
        <v>0.29203539823008851</v>
      </c>
      <c r="AQ173" s="90">
        <f t="shared" si="35"/>
        <v>0</v>
      </c>
      <c r="AS173" s="55">
        <f t="shared" si="36"/>
        <v>373.29557522123889</v>
      </c>
      <c r="AT173" s="55">
        <f t="shared" si="37"/>
        <v>153.98442477876105</v>
      </c>
      <c r="AU173" s="55">
        <f t="shared" si="38"/>
        <v>0</v>
      </c>
      <c r="AY173" s="85"/>
      <c r="AZ173" s="85"/>
      <c r="BA173" s="85"/>
    </row>
    <row r="174" spans="22:53" x14ac:dyDescent="0.2">
      <c r="V174" s="7">
        <v>10695</v>
      </c>
      <c r="W174" s="7" t="s">
        <v>74</v>
      </c>
      <c r="X174" s="7">
        <v>228</v>
      </c>
      <c r="Y174" s="56" t="s">
        <v>118</v>
      </c>
      <c r="Z174" s="7" t="s">
        <v>120</v>
      </c>
      <c r="AA174" s="7">
        <v>5930000</v>
      </c>
      <c r="AB174" s="7">
        <v>366251</v>
      </c>
      <c r="AC174" s="54">
        <v>41710.293263888889</v>
      </c>
      <c r="AD174" s="55">
        <v>1585.51</v>
      </c>
      <c r="AF174">
        <f t="shared" si="29"/>
        <v>366251</v>
      </c>
      <c r="AG174">
        <f>SUMIF('Data - Contractor Labor Hours'!$B$5:$B$590,'Test Year 2014'!$AF174,'Data - Contractor Labor Hours'!E$5:E$590)</f>
        <v>60</v>
      </c>
      <c r="AH174">
        <f>SUMIF('Data - Contractor Labor Hours'!$B$5:$B$590,'Test Year 2014'!$AF174,'Data - Contractor Labor Hours'!F$5:F$590)</f>
        <v>16.5</v>
      </c>
      <c r="AI174">
        <f>SUMIF('Data - Contractor Labor Hours'!$B$5:$B$590,'Test Year 2014'!$AF174,'Data - Contractor Labor Hours'!G$5:G$590)</f>
        <v>0</v>
      </c>
      <c r="AJ174" s="60"/>
      <c r="AK174">
        <f t="shared" si="30"/>
        <v>60</v>
      </c>
      <c r="AL174">
        <f t="shared" si="31"/>
        <v>24.75</v>
      </c>
      <c r="AM174">
        <f t="shared" si="32"/>
        <v>0</v>
      </c>
      <c r="AO174" s="90">
        <f t="shared" si="33"/>
        <v>0.70796460176991149</v>
      </c>
      <c r="AP174" s="90">
        <f t="shared" si="34"/>
        <v>0.29203539823008851</v>
      </c>
      <c r="AQ174" s="90">
        <f t="shared" si="35"/>
        <v>0</v>
      </c>
      <c r="AS174" s="55">
        <f t="shared" si="36"/>
        <v>1122.4849557522123</v>
      </c>
      <c r="AT174" s="55">
        <f t="shared" si="37"/>
        <v>463.0250442477876</v>
      </c>
      <c r="AU174" s="55">
        <f t="shared" si="38"/>
        <v>0</v>
      </c>
      <c r="AY174" s="85"/>
      <c r="AZ174" s="85"/>
      <c r="BA174" s="85"/>
    </row>
    <row r="175" spans="22:53" x14ac:dyDescent="0.2">
      <c r="V175" s="7">
        <v>11683</v>
      </c>
      <c r="W175" s="7" t="s">
        <v>74</v>
      </c>
      <c r="X175" s="7">
        <v>228</v>
      </c>
      <c r="Y175" s="56" t="s">
        <v>100</v>
      </c>
      <c r="Z175" s="7" t="s">
        <v>75</v>
      </c>
      <c r="AA175" s="7">
        <v>5930000</v>
      </c>
      <c r="AB175" s="7">
        <v>366202</v>
      </c>
      <c r="AC175" s="54">
        <v>41710.303599537037</v>
      </c>
      <c r="AD175" s="55">
        <v>7863.96</v>
      </c>
      <c r="AF175">
        <f t="shared" si="29"/>
        <v>366202</v>
      </c>
      <c r="AG175">
        <f>SUMIF('Data - Contractor Labor Hours'!$B$5:$B$590,'Test Year 2014'!$AF175,'Data - Contractor Labor Hours'!E$5:E$590)</f>
        <v>716</v>
      </c>
      <c r="AH175">
        <f>SUMIF('Data - Contractor Labor Hours'!$B$5:$B$590,'Test Year 2014'!$AF175,'Data - Contractor Labor Hours'!F$5:F$590)</f>
        <v>343.5</v>
      </c>
      <c r="AI175">
        <f>SUMIF('Data - Contractor Labor Hours'!$B$5:$B$590,'Test Year 2014'!$AF175,'Data - Contractor Labor Hours'!G$5:G$590)</f>
        <v>18</v>
      </c>
      <c r="AJ175" s="60"/>
      <c r="AK175">
        <f t="shared" si="30"/>
        <v>716</v>
      </c>
      <c r="AL175">
        <f t="shared" si="31"/>
        <v>515.25</v>
      </c>
      <c r="AM175">
        <f t="shared" si="32"/>
        <v>36</v>
      </c>
      <c r="AO175" s="90">
        <f t="shared" si="33"/>
        <v>0.56500295916354315</v>
      </c>
      <c r="AP175" s="90">
        <f t="shared" si="34"/>
        <v>0.40658907082264745</v>
      </c>
      <c r="AQ175" s="90">
        <f t="shared" si="35"/>
        <v>2.840797001380943E-2</v>
      </c>
      <c r="AS175" s="55">
        <f t="shared" si="36"/>
        <v>4443.1606707437368</v>
      </c>
      <c r="AT175" s="55">
        <f t="shared" si="37"/>
        <v>3197.4001893864665</v>
      </c>
      <c r="AU175" s="55">
        <f t="shared" si="38"/>
        <v>223.39913986979681</v>
      </c>
      <c r="AY175" s="85"/>
      <c r="AZ175" s="85"/>
      <c r="BA175" s="85"/>
    </row>
    <row r="176" spans="22:53" x14ac:dyDescent="0.2">
      <c r="V176" s="7">
        <v>11683</v>
      </c>
      <c r="W176" s="7" t="s">
        <v>74</v>
      </c>
      <c r="X176" s="7">
        <v>228</v>
      </c>
      <c r="Y176" s="56" t="s">
        <v>115</v>
      </c>
      <c r="Z176" s="7" t="s">
        <v>116</v>
      </c>
      <c r="AA176" s="7">
        <v>1070001</v>
      </c>
      <c r="AB176" s="7">
        <v>366202</v>
      </c>
      <c r="AC176" s="54">
        <v>41710.303599537037</v>
      </c>
      <c r="AD176" s="55">
        <v>1221.6199999999999</v>
      </c>
      <c r="AF176">
        <f t="shared" si="29"/>
        <v>366202</v>
      </c>
      <c r="AG176">
        <f>SUMIF('Data - Contractor Labor Hours'!$B$5:$B$590,'Test Year 2014'!$AF176,'Data - Contractor Labor Hours'!E$5:E$590)</f>
        <v>716</v>
      </c>
      <c r="AH176">
        <f>SUMIF('Data - Contractor Labor Hours'!$B$5:$B$590,'Test Year 2014'!$AF176,'Data - Contractor Labor Hours'!F$5:F$590)</f>
        <v>343.5</v>
      </c>
      <c r="AI176">
        <f>SUMIF('Data - Contractor Labor Hours'!$B$5:$B$590,'Test Year 2014'!$AF176,'Data - Contractor Labor Hours'!G$5:G$590)</f>
        <v>18</v>
      </c>
      <c r="AJ176" s="60"/>
      <c r="AK176">
        <f t="shared" si="30"/>
        <v>716</v>
      </c>
      <c r="AL176">
        <f t="shared" si="31"/>
        <v>515.25</v>
      </c>
      <c r="AM176">
        <f t="shared" si="32"/>
        <v>36</v>
      </c>
      <c r="AO176" s="90">
        <f t="shared" si="33"/>
        <v>0.56500295916354315</v>
      </c>
      <c r="AP176" s="90">
        <f t="shared" si="34"/>
        <v>0.40658907082264745</v>
      </c>
      <c r="AQ176" s="90">
        <f t="shared" si="35"/>
        <v>2.840797001380943E-2</v>
      </c>
      <c r="AS176" s="55">
        <f t="shared" si="36"/>
        <v>690.21891497336753</v>
      </c>
      <c r="AT176" s="55">
        <f t="shared" si="37"/>
        <v>496.69734069836255</v>
      </c>
      <c r="AU176" s="55">
        <f t="shared" si="38"/>
        <v>34.70374432826987</v>
      </c>
      <c r="AY176" s="85"/>
      <c r="AZ176" s="85"/>
      <c r="BA176" s="85"/>
    </row>
    <row r="177" spans="22:53" x14ac:dyDescent="0.2">
      <c r="V177" s="7">
        <v>11683</v>
      </c>
      <c r="W177" s="7" t="s">
        <v>74</v>
      </c>
      <c r="X177" s="7">
        <v>228</v>
      </c>
      <c r="Y177" s="56" t="s">
        <v>118</v>
      </c>
      <c r="Z177" s="7" t="s">
        <v>119</v>
      </c>
      <c r="AA177" s="7">
        <v>1070001</v>
      </c>
      <c r="AB177" s="7">
        <v>366202</v>
      </c>
      <c r="AC177" s="54">
        <v>41710.303599537037</v>
      </c>
      <c r="AD177" s="55">
        <v>23509.53</v>
      </c>
      <c r="AF177">
        <f t="shared" si="29"/>
        <v>366202</v>
      </c>
      <c r="AG177">
        <f>SUMIF('Data - Contractor Labor Hours'!$B$5:$B$590,'Test Year 2014'!$AF177,'Data - Contractor Labor Hours'!E$5:E$590)</f>
        <v>716</v>
      </c>
      <c r="AH177">
        <f>SUMIF('Data - Contractor Labor Hours'!$B$5:$B$590,'Test Year 2014'!$AF177,'Data - Contractor Labor Hours'!F$5:F$590)</f>
        <v>343.5</v>
      </c>
      <c r="AI177">
        <f>SUMIF('Data - Contractor Labor Hours'!$B$5:$B$590,'Test Year 2014'!$AF177,'Data - Contractor Labor Hours'!G$5:G$590)</f>
        <v>18</v>
      </c>
      <c r="AJ177" s="60"/>
      <c r="AK177">
        <f t="shared" si="30"/>
        <v>716</v>
      </c>
      <c r="AL177">
        <f t="shared" si="31"/>
        <v>515.25</v>
      </c>
      <c r="AM177">
        <f t="shared" si="32"/>
        <v>36</v>
      </c>
      <c r="AO177" s="90">
        <f t="shared" si="33"/>
        <v>0.56500295916354315</v>
      </c>
      <c r="AP177" s="90">
        <f t="shared" si="34"/>
        <v>0.40658907082264745</v>
      </c>
      <c r="AQ177" s="90">
        <f t="shared" si="35"/>
        <v>2.840797001380943E-2</v>
      </c>
      <c r="AS177" s="55">
        <f t="shared" si="36"/>
        <v>13282.954018544093</v>
      </c>
      <c r="AT177" s="55">
        <f t="shared" si="37"/>
        <v>9558.7179581771543</v>
      </c>
      <c r="AU177" s="55">
        <f t="shared" si="38"/>
        <v>667.85802327875319</v>
      </c>
      <c r="AY177" s="85"/>
      <c r="AZ177" s="85"/>
      <c r="BA177" s="85"/>
    </row>
    <row r="178" spans="22:53" x14ac:dyDescent="0.2">
      <c r="V178" s="7">
        <v>10695</v>
      </c>
      <c r="W178" s="7" t="s">
        <v>74</v>
      </c>
      <c r="X178" s="7">
        <v>228</v>
      </c>
      <c r="Y178" s="56" t="s">
        <v>100</v>
      </c>
      <c r="Z178" s="7" t="s">
        <v>75</v>
      </c>
      <c r="AA178" s="7">
        <v>5930000</v>
      </c>
      <c r="AB178" s="7">
        <v>367181</v>
      </c>
      <c r="AC178" s="54">
        <v>41719.437442129631</v>
      </c>
      <c r="AD178" s="55">
        <v>6653.55</v>
      </c>
      <c r="AF178">
        <f t="shared" si="29"/>
        <v>367181</v>
      </c>
      <c r="AG178">
        <f>SUMIF('Data - Contractor Labor Hours'!$B$5:$B$590,'Test Year 2014'!$AF178,'Data - Contractor Labor Hours'!E$5:E$590)</f>
        <v>250</v>
      </c>
      <c r="AH178">
        <f>SUMIF('Data - Contractor Labor Hours'!$B$5:$B$590,'Test Year 2014'!$AF178,'Data - Contractor Labor Hours'!F$5:F$590)</f>
        <v>0</v>
      </c>
      <c r="AI178">
        <f>SUMIF('Data - Contractor Labor Hours'!$B$5:$B$590,'Test Year 2014'!$AF178,'Data - Contractor Labor Hours'!G$5:G$590)</f>
        <v>0</v>
      </c>
      <c r="AJ178" s="60"/>
      <c r="AK178">
        <f t="shared" si="30"/>
        <v>250</v>
      </c>
      <c r="AL178">
        <f t="shared" si="31"/>
        <v>0</v>
      </c>
      <c r="AM178">
        <f t="shared" si="32"/>
        <v>0</v>
      </c>
      <c r="AO178" s="90">
        <f t="shared" si="33"/>
        <v>1</v>
      </c>
      <c r="AP178" s="90">
        <f t="shared" si="34"/>
        <v>0</v>
      </c>
      <c r="AQ178" s="90">
        <f t="shared" si="35"/>
        <v>0</v>
      </c>
      <c r="AS178" s="55">
        <f t="shared" si="36"/>
        <v>6653.55</v>
      </c>
      <c r="AT178" s="55">
        <f t="shared" si="37"/>
        <v>0</v>
      </c>
      <c r="AU178" s="55">
        <f t="shared" si="38"/>
        <v>0</v>
      </c>
      <c r="AY178" s="85"/>
      <c r="AZ178" s="85"/>
      <c r="BA178" s="85"/>
    </row>
    <row r="179" spans="22:53" x14ac:dyDescent="0.2">
      <c r="V179" s="7">
        <v>10216</v>
      </c>
      <c r="W179" s="7" t="s">
        <v>74</v>
      </c>
      <c r="X179" s="7">
        <v>228</v>
      </c>
      <c r="Y179" s="56" t="s">
        <v>122</v>
      </c>
      <c r="Z179" s="7" t="s">
        <v>123</v>
      </c>
      <c r="AA179" s="7">
        <v>5930000</v>
      </c>
      <c r="AB179" s="7">
        <v>367180</v>
      </c>
      <c r="AC179" s="54">
        <v>41719.437754629631</v>
      </c>
      <c r="AD179" s="55">
        <v>208.27</v>
      </c>
      <c r="AF179">
        <f t="shared" si="29"/>
        <v>367180</v>
      </c>
      <c r="AG179">
        <f>SUMIF('Data - Contractor Labor Hours'!$B$5:$B$590,'Test Year 2014'!$AF179,'Data - Contractor Labor Hours'!E$5:E$590)</f>
        <v>2</v>
      </c>
      <c r="AH179">
        <f>SUMIF('Data - Contractor Labor Hours'!$B$5:$B$590,'Test Year 2014'!$AF179,'Data - Contractor Labor Hours'!F$5:F$590)</f>
        <v>3</v>
      </c>
      <c r="AI179">
        <f>SUMIF('Data - Contractor Labor Hours'!$B$5:$B$590,'Test Year 2014'!$AF179,'Data - Contractor Labor Hours'!G$5:G$590)</f>
        <v>0</v>
      </c>
      <c r="AJ179" s="60"/>
      <c r="AK179">
        <f t="shared" si="30"/>
        <v>2</v>
      </c>
      <c r="AL179">
        <f t="shared" si="31"/>
        <v>4.5</v>
      </c>
      <c r="AM179">
        <f t="shared" si="32"/>
        <v>0</v>
      </c>
      <c r="AO179" s="90">
        <f t="shared" si="33"/>
        <v>0.30769230769230771</v>
      </c>
      <c r="AP179" s="90">
        <f t="shared" si="34"/>
        <v>0.69230769230769229</v>
      </c>
      <c r="AQ179" s="90">
        <f t="shared" si="35"/>
        <v>0</v>
      </c>
      <c r="AS179" s="55">
        <f t="shared" si="36"/>
        <v>64.083076923076931</v>
      </c>
      <c r="AT179" s="55">
        <f t="shared" si="37"/>
        <v>144.18692307692308</v>
      </c>
      <c r="AU179" s="55">
        <f t="shared" si="38"/>
        <v>0</v>
      </c>
      <c r="AY179" s="85"/>
      <c r="AZ179" s="85"/>
      <c r="BA179" s="85"/>
    </row>
    <row r="180" spans="22:53" x14ac:dyDescent="0.2">
      <c r="V180" s="7">
        <v>10216</v>
      </c>
      <c r="W180" s="7" t="s">
        <v>74</v>
      </c>
      <c r="X180" s="7">
        <v>228</v>
      </c>
      <c r="Y180" s="56" t="s">
        <v>100</v>
      </c>
      <c r="Z180" s="7" t="s">
        <v>102</v>
      </c>
      <c r="AA180" s="7">
        <v>1070001</v>
      </c>
      <c r="AB180" s="7">
        <v>367160</v>
      </c>
      <c r="AC180" s="54">
        <v>41719.438113425924</v>
      </c>
      <c r="AD180" s="55">
        <v>1193.77</v>
      </c>
      <c r="AF180">
        <f t="shared" si="29"/>
        <v>367160</v>
      </c>
      <c r="AG180">
        <f>SUMIF('Data - Contractor Labor Hours'!$B$5:$B$590,'Test Year 2014'!$AF180,'Data - Contractor Labor Hours'!E$5:E$590)</f>
        <v>220</v>
      </c>
      <c r="AH180">
        <f>SUMIF('Data - Contractor Labor Hours'!$B$5:$B$590,'Test Year 2014'!$AF180,'Data - Contractor Labor Hours'!F$5:F$590)</f>
        <v>56.5</v>
      </c>
      <c r="AI180">
        <f>SUMIF('Data - Contractor Labor Hours'!$B$5:$B$590,'Test Year 2014'!$AF180,'Data - Contractor Labor Hours'!G$5:G$590)</f>
        <v>0</v>
      </c>
      <c r="AJ180" s="60"/>
      <c r="AK180">
        <f t="shared" si="30"/>
        <v>220</v>
      </c>
      <c r="AL180">
        <f t="shared" si="31"/>
        <v>84.75</v>
      </c>
      <c r="AM180">
        <f t="shared" si="32"/>
        <v>0</v>
      </c>
      <c r="AO180" s="90">
        <f t="shared" si="33"/>
        <v>0.72190319934372438</v>
      </c>
      <c r="AP180" s="90">
        <f t="shared" si="34"/>
        <v>0.27809680065627562</v>
      </c>
      <c r="AQ180" s="90">
        <f t="shared" si="35"/>
        <v>0</v>
      </c>
      <c r="AS180" s="55">
        <f t="shared" si="36"/>
        <v>861.78638228055786</v>
      </c>
      <c r="AT180" s="55">
        <f t="shared" si="37"/>
        <v>331.98361771944212</v>
      </c>
      <c r="AU180" s="55">
        <f t="shared" si="38"/>
        <v>0</v>
      </c>
      <c r="AY180" s="85"/>
      <c r="AZ180" s="85"/>
      <c r="BA180" s="85"/>
    </row>
    <row r="181" spans="22:53" x14ac:dyDescent="0.2">
      <c r="V181" s="7">
        <v>10216</v>
      </c>
      <c r="W181" s="7" t="s">
        <v>74</v>
      </c>
      <c r="X181" s="7">
        <v>228</v>
      </c>
      <c r="Y181" s="56" t="s">
        <v>100</v>
      </c>
      <c r="Z181" s="7" t="s">
        <v>101</v>
      </c>
      <c r="AA181" s="7">
        <v>5930000</v>
      </c>
      <c r="AB181" s="7">
        <v>367160</v>
      </c>
      <c r="AC181" s="54">
        <v>41719.438113425924</v>
      </c>
      <c r="AD181" s="55">
        <v>460.02</v>
      </c>
      <c r="AF181">
        <f t="shared" si="29"/>
        <v>367160</v>
      </c>
      <c r="AG181">
        <f>SUMIF('Data - Contractor Labor Hours'!$B$5:$B$590,'Test Year 2014'!$AF181,'Data - Contractor Labor Hours'!E$5:E$590)</f>
        <v>220</v>
      </c>
      <c r="AH181">
        <f>SUMIF('Data - Contractor Labor Hours'!$B$5:$B$590,'Test Year 2014'!$AF181,'Data - Contractor Labor Hours'!F$5:F$590)</f>
        <v>56.5</v>
      </c>
      <c r="AI181">
        <f>SUMIF('Data - Contractor Labor Hours'!$B$5:$B$590,'Test Year 2014'!$AF181,'Data - Contractor Labor Hours'!G$5:G$590)</f>
        <v>0</v>
      </c>
      <c r="AJ181" s="60"/>
      <c r="AK181">
        <f t="shared" si="30"/>
        <v>220</v>
      </c>
      <c r="AL181">
        <f t="shared" si="31"/>
        <v>84.75</v>
      </c>
      <c r="AM181">
        <f t="shared" si="32"/>
        <v>0</v>
      </c>
      <c r="AO181" s="90">
        <f t="shared" si="33"/>
        <v>0.72190319934372438</v>
      </c>
      <c r="AP181" s="90">
        <f t="shared" si="34"/>
        <v>0.27809680065627562</v>
      </c>
      <c r="AQ181" s="90">
        <f t="shared" si="35"/>
        <v>0</v>
      </c>
      <c r="AS181" s="55">
        <f t="shared" si="36"/>
        <v>332.08990976210009</v>
      </c>
      <c r="AT181" s="55">
        <f t="shared" si="37"/>
        <v>127.9300902378999</v>
      </c>
      <c r="AU181" s="55">
        <f t="shared" si="38"/>
        <v>0</v>
      </c>
      <c r="AY181" s="85"/>
      <c r="AZ181" s="85"/>
      <c r="BA181" s="85"/>
    </row>
    <row r="182" spans="22:53" x14ac:dyDescent="0.2">
      <c r="V182" s="7">
        <v>10216</v>
      </c>
      <c r="W182" s="7" t="s">
        <v>74</v>
      </c>
      <c r="X182" s="7">
        <v>228</v>
      </c>
      <c r="Y182" s="56" t="s">
        <v>113</v>
      </c>
      <c r="Z182" s="7" t="s">
        <v>114</v>
      </c>
      <c r="AA182" s="7">
        <v>5930000</v>
      </c>
      <c r="AB182" s="7">
        <v>367160</v>
      </c>
      <c r="AC182" s="54">
        <v>41719.438113425924</v>
      </c>
      <c r="AD182" s="55">
        <v>219.64</v>
      </c>
      <c r="AF182">
        <f t="shared" si="29"/>
        <v>367160</v>
      </c>
      <c r="AG182">
        <f>SUMIF('Data - Contractor Labor Hours'!$B$5:$B$590,'Test Year 2014'!$AF182,'Data - Contractor Labor Hours'!E$5:E$590)</f>
        <v>220</v>
      </c>
      <c r="AH182">
        <f>SUMIF('Data - Contractor Labor Hours'!$B$5:$B$590,'Test Year 2014'!$AF182,'Data - Contractor Labor Hours'!F$5:F$590)</f>
        <v>56.5</v>
      </c>
      <c r="AI182">
        <f>SUMIF('Data - Contractor Labor Hours'!$B$5:$B$590,'Test Year 2014'!$AF182,'Data - Contractor Labor Hours'!G$5:G$590)</f>
        <v>0</v>
      </c>
      <c r="AJ182" s="60"/>
      <c r="AK182">
        <f t="shared" si="30"/>
        <v>220</v>
      </c>
      <c r="AL182">
        <f t="shared" si="31"/>
        <v>84.75</v>
      </c>
      <c r="AM182">
        <f t="shared" si="32"/>
        <v>0</v>
      </c>
      <c r="AO182" s="90">
        <f t="shared" si="33"/>
        <v>0.72190319934372438</v>
      </c>
      <c r="AP182" s="90">
        <f t="shared" si="34"/>
        <v>0.27809680065627562</v>
      </c>
      <c r="AQ182" s="90">
        <f t="shared" si="35"/>
        <v>0</v>
      </c>
      <c r="AS182" s="55">
        <f t="shared" si="36"/>
        <v>158.55881870385562</v>
      </c>
      <c r="AT182" s="55">
        <f t="shared" si="37"/>
        <v>61.081181296144372</v>
      </c>
      <c r="AU182" s="55">
        <f t="shared" si="38"/>
        <v>0</v>
      </c>
      <c r="AY182" s="85"/>
      <c r="AZ182" s="85"/>
      <c r="BA182" s="85"/>
    </row>
    <row r="183" spans="22:53" x14ac:dyDescent="0.2">
      <c r="V183" s="7">
        <v>10216</v>
      </c>
      <c r="W183" s="7" t="s">
        <v>74</v>
      </c>
      <c r="X183" s="7">
        <v>228</v>
      </c>
      <c r="Y183" s="56" t="s">
        <v>122</v>
      </c>
      <c r="Z183" s="7" t="s">
        <v>123</v>
      </c>
      <c r="AA183" s="7">
        <v>5930000</v>
      </c>
      <c r="AB183" s="7">
        <v>367160</v>
      </c>
      <c r="AC183" s="54">
        <v>41719.438113425924</v>
      </c>
      <c r="AD183" s="55">
        <v>6082.34</v>
      </c>
      <c r="AF183">
        <f t="shared" si="29"/>
        <v>367160</v>
      </c>
      <c r="AG183">
        <f>SUMIF('Data - Contractor Labor Hours'!$B$5:$B$590,'Test Year 2014'!$AF183,'Data - Contractor Labor Hours'!E$5:E$590)</f>
        <v>220</v>
      </c>
      <c r="AH183">
        <f>SUMIF('Data - Contractor Labor Hours'!$B$5:$B$590,'Test Year 2014'!$AF183,'Data - Contractor Labor Hours'!F$5:F$590)</f>
        <v>56.5</v>
      </c>
      <c r="AI183">
        <f>SUMIF('Data - Contractor Labor Hours'!$B$5:$B$590,'Test Year 2014'!$AF183,'Data - Contractor Labor Hours'!G$5:G$590)</f>
        <v>0</v>
      </c>
      <c r="AJ183" s="60"/>
      <c r="AK183">
        <f t="shared" si="30"/>
        <v>220</v>
      </c>
      <c r="AL183">
        <f t="shared" si="31"/>
        <v>84.75</v>
      </c>
      <c r="AM183">
        <f t="shared" si="32"/>
        <v>0</v>
      </c>
      <c r="AO183" s="90">
        <f t="shared" si="33"/>
        <v>0.72190319934372438</v>
      </c>
      <c r="AP183" s="90">
        <f t="shared" si="34"/>
        <v>0.27809680065627562</v>
      </c>
      <c r="AQ183" s="90">
        <f t="shared" si="35"/>
        <v>0</v>
      </c>
      <c r="AS183" s="55">
        <f t="shared" si="36"/>
        <v>4390.8607054963086</v>
      </c>
      <c r="AT183" s="55">
        <f t="shared" si="37"/>
        <v>1691.4792945036916</v>
      </c>
      <c r="AU183" s="55">
        <f t="shared" si="38"/>
        <v>0</v>
      </c>
      <c r="AY183" s="85"/>
      <c r="AZ183" s="85"/>
      <c r="BA183" s="85"/>
    </row>
    <row r="184" spans="22:53" x14ac:dyDescent="0.2">
      <c r="V184" s="7">
        <v>11685</v>
      </c>
      <c r="W184" s="7" t="s">
        <v>74</v>
      </c>
      <c r="X184" s="7">
        <v>228</v>
      </c>
      <c r="Y184" s="56" t="s">
        <v>100</v>
      </c>
      <c r="Z184" s="7" t="s">
        <v>75</v>
      </c>
      <c r="AA184" s="7">
        <v>5930000</v>
      </c>
      <c r="AB184" s="7">
        <v>367147</v>
      </c>
      <c r="AC184" s="54">
        <v>41719.438402777778</v>
      </c>
      <c r="AD184" s="55">
        <v>3209.89</v>
      </c>
      <c r="AF184">
        <f t="shared" si="29"/>
        <v>367147</v>
      </c>
      <c r="AG184">
        <f>SUMIF('Data - Contractor Labor Hours'!$B$5:$B$590,'Test Year 2014'!$AF184,'Data - Contractor Labor Hours'!E$5:E$590)</f>
        <v>113</v>
      </c>
      <c r="AH184">
        <f>SUMIF('Data - Contractor Labor Hours'!$B$5:$B$590,'Test Year 2014'!$AF184,'Data - Contractor Labor Hours'!F$5:F$590)</f>
        <v>1.5</v>
      </c>
      <c r="AI184">
        <f>SUMIF('Data - Contractor Labor Hours'!$B$5:$B$590,'Test Year 2014'!$AF184,'Data - Contractor Labor Hours'!G$5:G$590)</f>
        <v>0</v>
      </c>
      <c r="AJ184" s="60"/>
      <c r="AK184">
        <f t="shared" si="30"/>
        <v>113</v>
      </c>
      <c r="AL184">
        <f t="shared" si="31"/>
        <v>2.25</v>
      </c>
      <c r="AM184">
        <f t="shared" si="32"/>
        <v>0</v>
      </c>
      <c r="AO184" s="90">
        <f t="shared" si="33"/>
        <v>0.9804772234273319</v>
      </c>
      <c r="AP184" s="90">
        <f t="shared" si="34"/>
        <v>1.9522776572668113E-2</v>
      </c>
      <c r="AQ184" s="90">
        <f t="shared" si="35"/>
        <v>0</v>
      </c>
      <c r="AS184" s="55">
        <f t="shared" si="36"/>
        <v>3147.2240347071584</v>
      </c>
      <c r="AT184" s="55">
        <f t="shared" si="37"/>
        <v>62.665965292841648</v>
      </c>
      <c r="AU184" s="55">
        <f t="shared" si="38"/>
        <v>0</v>
      </c>
      <c r="AY184" s="85"/>
      <c r="AZ184" s="85"/>
      <c r="BA184" s="85"/>
    </row>
    <row r="185" spans="22:53" x14ac:dyDescent="0.2">
      <c r="V185" s="7">
        <v>11683</v>
      </c>
      <c r="W185" s="7" t="s">
        <v>74</v>
      </c>
      <c r="X185" s="7">
        <v>228</v>
      </c>
      <c r="Y185" s="56" t="s">
        <v>115</v>
      </c>
      <c r="Z185" s="7" t="s">
        <v>116</v>
      </c>
      <c r="AA185" s="7">
        <v>1070001</v>
      </c>
      <c r="AB185" s="7">
        <v>365302</v>
      </c>
      <c r="AC185" s="54">
        <v>41719.441689814812</v>
      </c>
      <c r="AD185" s="55">
        <v>1117.23</v>
      </c>
      <c r="AF185">
        <f t="shared" si="29"/>
        <v>365302</v>
      </c>
      <c r="AG185">
        <f>SUMIF('Data - Contractor Labor Hours'!$B$5:$B$590,'Test Year 2014'!$AF185,'Data - Contractor Labor Hours'!E$5:E$590)</f>
        <v>20</v>
      </c>
      <c r="AH185">
        <f>SUMIF('Data - Contractor Labor Hours'!$B$5:$B$590,'Test Year 2014'!$AF185,'Data - Contractor Labor Hours'!F$5:F$590)</f>
        <v>5.5</v>
      </c>
      <c r="AI185">
        <f>SUMIF('Data - Contractor Labor Hours'!$B$5:$B$590,'Test Year 2014'!$AF185,'Data - Contractor Labor Hours'!G$5:G$590)</f>
        <v>0</v>
      </c>
      <c r="AJ185" s="60"/>
      <c r="AK185">
        <f t="shared" si="30"/>
        <v>20</v>
      </c>
      <c r="AL185">
        <f t="shared" si="31"/>
        <v>8.25</v>
      </c>
      <c r="AM185">
        <f t="shared" si="32"/>
        <v>0</v>
      </c>
      <c r="AO185" s="90">
        <f t="shared" si="33"/>
        <v>0.70796460176991149</v>
      </c>
      <c r="AP185" s="90">
        <f t="shared" si="34"/>
        <v>0.29203539823008851</v>
      </c>
      <c r="AQ185" s="90">
        <f t="shared" si="35"/>
        <v>0</v>
      </c>
      <c r="AS185" s="55">
        <f t="shared" si="36"/>
        <v>790.95929203539822</v>
      </c>
      <c r="AT185" s="55">
        <f t="shared" si="37"/>
        <v>326.2707079646018</v>
      </c>
      <c r="AU185" s="55">
        <f t="shared" si="38"/>
        <v>0</v>
      </c>
      <c r="AY185" s="85"/>
      <c r="AZ185" s="85"/>
      <c r="BA185" s="85"/>
    </row>
    <row r="186" spans="22:53" x14ac:dyDescent="0.2">
      <c r="V186" s="7">
        <v>11683</v>
      </c>
      <c r="W186" s="7" t="s">
        <v>74</v>
      </c>
      <c r="X186" s="7">
        <v>228</v>
      </c>
      <c r="Y186" s="56" t="s">
        <v>100</v>
      </c>
      <c r="Z186" s="7" t="s">
        <v>75</v>
      </c>
      <c r="AA186" s="7">
        <v>5930000</v>
      </c>
      <c r="AB186" s="7">
        <v>367284</v>
      </c>
      <c r="AC186" s="54">
        <v>41719.663645833331</v>
      </c>
      <c r="AD186" s="55">
        <v>266.79000000000002</v>
      </c>
      <c r="AF186">
        <f t="shared" si="29"/>
        <v>367284</v>
      </c>
      <c r="AG186">
        <f>SUMIF('Data - Contractor Labor Hours'!$B$5:$B$590,'Test Year 2014'!$AF186,'Data - Contractor Labor Hours'!E$5:E$590)</f>
        <v>54</v>
      </c>
      <c r="AH186">
        <f>SUMIF('Data - Contractor Labor Hours'!$B$5:$B$590,'Test Year 2014'!$AF186,'Data - Contractor Labor Hours'!F$5:F$590)</f>
        <v>0</v>
      </c>
      <c r="AI186">
        <f>SUMIF('Data - Contractor Labor Hours'!$B$5:$B$590,'Test Year 2014'!$AF186,'Data - Contractor Labor Hours'!G$5:G$590)</f>
        <v>0</v>
      </c>
      <c r="AJ186" s="60"/>
      <c r="AK186">
        <f t="shared" si="30"/>
        <v>54</v>
      </c>
      <c r="AL186">
        <f t="shared" si="31"/>
        <v>0</v>
      </c>
      <c r="AM186">
        <f t="shared" si="32"/>
        <v>0</v>
      </c>
      <c r="AO186" s="90">
        <f t="shared" si="33"/>
        <v>1</v>
      </c>
      <c r="AP186" s="90">
        <f t="shared" si="34"/>
        <v>0</v>
      </c>
      <c r="AQ186" s="90">
        <f t="shared" si="35"/>
        <v>0</v>
      </c>
      <c r="AS186" s="55">
        <f t="shared" si="36"/>
        <v>266.79000000000002</v>
      </c>
      <c r="AT186" s="55">
        <f t="shared" si="37"/>
        <v>0</v>
      </c>
      <c r="AU186" s="55">
        <f t="shared" si="38"/>
        <v>0</v>
      </c>
      <c r="AY186" s="85"/>
      <c r="AZ186" s="85"/>
      <c r="BA186" s="85"/>
    </row>
    <row r="187" spans="22:53" x14ac:dyDescent="0.2">
      <c r="V187" s="7">
        <v>11683</v>
      </c>
      <c r="W187" s="7" t="s">
        <v>74</v>
      </c>
      <c r="X187" s="7">
        <v>228</v>
      </c>
      <c r="Y187" s="56" t="s">
        <v>122</v>
      </c>
      <c r="Z187" s="7" t="s">
        <v>123</v>
      </c>
      <c r="AA187" s="7">
        <v>5930000</v>
      </c>
      <c r="AB187" s="7">
        <v>367284</v>
      </c>
      <c r="AC187" s="54">
        <v>41719.663645833331</v>
      </c>
      <c r="AD187" s="55">
        <v>1194.45</v>
      </c>
      <c r="AF187">
        <f t="shared" si="29"/>
        <v>367284</v>
      </c>
      <c r="AG187">
        <f>SUMIF('Data - Contractor Labor Hours'!$B$5:$B$590,'Test Year 2014'!$AF187,'Data - Contractor Labor Hours'!E$5:E$590)</f>
        <v>54</v>
      </c>
      <c r="AH187">
        <f>SUMIF('Data - Contractor Labor Hours'!$B$5:$B$590,'Test Year 2014'!$AF187,'Data - Contractor Labor Hours'!F$5:F$590)</f>
        <v>0</v>
      </c>
      <c r="AI187">
        <f>SUMIF('Data - Contractor Labor Hours'!$B$5:$B$590,'Test Year 2014'!$AF187,'Data - Contractor Labor Hours'!G$5:G$590)</f>
        <v>0</v>
      </c>
      <c r="AJ187" s="60"/>
      <c r="AK187">
        <f t="shared" si="30"/>
        <v>54</v>
      </c>
      <c r="AL187">
        <f t="shared" si="31"/>
        <v>0</v>
      </c>
      <c r="AM187">
        <f t="shared" si="32"/>
        <v>0</v>
      </c>
      <c r="AO187" s="90">
        <f t="shared" si="33"/>
        <v>1</v>
      </c>
      <c r="AP187" s="90">
        <f t="shared" si="34"/>
        <v>0</v>
      </c>
      <c r="AQ187" s="90">
        <f t="shared" si="35"/>
        <v>0</v>
      </c>
      <c r="AS187" s="55">
        <f t="shared" si="36"/>
        <v>1194.45</v>
      </c>
      <c r="AT187" s="55">
        <f t="shared" si="37"/>
        <v>0</v>
      </c>
      <c r="AU187" s="55">
        <f t="shared" si="38"/>
        <v>0</v>
      </c>
      <c r="AY187" s="85"/>
      <c r="AZ187" s="85"/>
      <c r="BA187" s="85"/>
    </row>
    <row r="188" spans="22:53" x14ac:dyDescent="0.2">
      <c r="V188" s="7">
        <v>11683</v>
      </c>
      <c r="W188" s="7" t="s">
        <v>74</v>
      </c>
      <c r="X188" s="7">
        <v>228</v>
      </c>
      <c r="Y188" s="56" t="s">
        <v>100</v>
      </c>
      <c r="Z188" s="7" t="s">
        <v>75</v>
      </c>
      <c r="AA188" s="7">
        <v>5930000</v>
      </c>
      <c r="AB188" s="7">
        <v>367315</v>
      </c>
      <c r="AC188" s="54">
        <v>41723.56449074074</v>
      </c>
      <c r="AD188" s="55">
        <v>266.79000000000002</v>
      </c>
      <c r="AF188">
        <f t="shared" si="29"/>
        <v>367315</v>
      </c>
      <c r="AG188">
        <f>SUMIF('Data - Contractor Labor Hours'!$B$5:$B$590,'Test Year 2014'!$AF188,'Data - Contractor Labor Hours'!E$5:E$590)</f>
        <v>9</v>
      </c>
      <c r="AH188">
        <f>SUMIF('Data - Contractor Labor Hours'!$B$5:$B$590,'Test Year 2014'!$AF188,'Data - Contractor Labor Hours'!F$5:F$590)</f>
        <v>0</v>
      </c>
      <c r="AI188">
        <f>SUMIF('Data - Contractor Labor Hours'!$B$5:$B$590,'Test Year 2014'!$AF188,'Data - Contractor Labor Hours'!G$5:G$590)</f>
        <v>0</v>
      </c>
      <c r="AJ188" s="60"/>
      <c r="AK188">
        <f t="shared" si="30"/>
        <v>9</v>
      </c>
      <c r="AL188">
        <f t="shared" si="31"/>
        <v>0</v>
      </c>
      <c r="AM188">
        <f t="shared" si="32"/>
        <v>0</v>
      </c>
      <c r="AO188" s="90">
        <f t="shared" si="33"/>
        <v>1</v>
      </c>
      <c r="AP188" s="90">
        <f t="shared" si="34"/>
        <v>0</v>
      </c>
      <c r="AQ188" s="90">
        <f t="shared" si="35"/>
        <v>0</v>
      </c>
      <c r="AS188" s="55">
        <f t="shared" si="36"/>
        <v>266.79000000000002</v>
      </c>
      <c r="AT188" s="55">
        <f t="shared" si="37"/>
        <v>0</v>
      </c>
      <c r="AU188" s="55">
        <f t="shared" si="38"/>
        <v>0</v>
      </c>
      <c r="AY188" s="85"/>
      <c r="AZ188" s="85"/>
      <c r="BA188" s="85"/>
    </row>
    <row r="189" spans="22:53" x14ac:dyDescent="0.2">
      <c r="V189" s="7">
        <v>11683</v>
      </c>
      <c r="W189" s="7" t="s">
        <v>74</v>
      </c>
      <c r="X189" s="7">
        <v>228</v>
      </c>
      <c r="Y189" s="56" t="s">
        <v>100</v>
      </c>
      <c r="Z189" s="7" t="s">
        <v>75</v>
      </c>
      <c r="AA189" s="7">
        <v>5930000</v>
      </c>
      <c r="AB189" s="7">
        <v>367825</v>
      </c>
      <c r="AC189" s="54">
        <v>41730.352569444447</v>
      </c>
      <c r="AD189" s="55">
        <v>9815.7800000000007</v>
      </c>
      <c r="AF189">
        <f t="shared" si="29"/>
        <v>367825</v>
      </c>
      <c r="AG189">
        <f>SUMIF('Data - Contractor Labor Hours'!$B$5:$B$590,'Test Year 2014'!$AF189,'Data - Contractor Labor Hours'!E$5:E$590)</f>
        <v>180</v>
      </c>
      <c r="AH189">
        <f>SUMIF('Data - Contractor Labor Hours'!$B$5:$B$590,'Test Year 2014'!$AF189,'Data - Contractor Labor Hours'!F$5:F$590)</f>
        <v>133</v>
      </c>
      <c r="AI189">
        <f>SUMIF('Data - Contractor Labor Hours'!$B$5:$B$590,'Test Year 2014'!$AF189,'Data - Contractor Labor Hours'!G$5:G$590)</f>
        <v>0</v>
      </c>
      <c r="AJ189" s="60"/>
      <c r="AK189">
        <f t="shared" si="30"/>
        <v>180</v>
      </c>
      <c r="AL189">
        <f t="shared" si="31"/>
        <v>199.5</v>
      </c>
      <c r="AM189">
        <f t="shared" si="32"/>
        <v>0</v>
      </c>
      <c r="AO189" s="90">
        <f t="shared" si="33"/>
        <v>0.4743083003952569</v>
      </c>
      <c r="AP189" s="90">
        <f t="shared" si="34"/>
        <v>0.52569169960474305</v>
      </c>
      <c r="AQ189" s="90">
        <f t="shared" si="35"/>
        <v>0</v>
      </c>
      <c r="AS189" s="55">
        <f t="shared" si="36"/>
        <v>4655.7059288537548</v>
      </c>
      <c r="AT189" s="55">
        <f t="shared" si="37"/>
        <v>5160.0740711462449</v>
      </c>
      <c r="AU189" s="55">
        <f t="shared" si="38"/>
        <v>0</v>
      </c>
      <c r="AY189" s="85"/>
      <c r="AZ189" s="85"/>
      <c r="BA189" s="85"/>
    </row>
    <row r="190" spans="22:53" x14ac:dyDescent="0.2">
      <c r="V190" s="7">
        <v>11685</v>
      </c>
      <c r="W190" s="7" t="s">
        <v>74</v>
      </c>
      <c r="X190" s="7">
        <v>228</v>
      </c>
      <c r="Y190" s="56" t="s">
        <v>100</v>
      </c>
      <c r="Z190" s="7" t="s">
        <v>75</v>
      </c>
      <c r="AA190" s="7">
        <v>5930000</v>
      </c>
      <c r="AB190" s="7">
        <v>367797</v>
      </c>
      <c r="AC190" s="54">
        <v>41730.353125000001</v>
      </c>
      <c r="AD190" s="55">
        <v>6463.83</v>
      </c>
      <c r="AF190">
        <f t="shared" si="29"/>
        <v>367797</v>
      </c>
      <c r="AG190">
        <f>SUMIF('Data - Contractor Labor Hours'!$B$5:$B$590,'Test Year 2014'!$AF190,'Data - Contractor Labor Hours'!E$5:E$590)</f>
        <v>141</v>
      </c>
      <c r="AH190">
        <f>SUMIF('Data - Contractor Labor Hours'!$B$5:$B$590,'Test Year 2014'!$AF190,'Data - Contractor Labor Hours'!F$5:F$590)</f>
        <v>79.5</v>
      </c>
      <c r="AI190">
        <f>SUMIF('Data - Contractor Labor Hours'!$B$5:$B$590,'Test Year 2014'!$AF190,'Data - Contractor Labor Hours'!G$5:G$590)</f>
        <v>0</v>
      </c>
      <c r="AJ190" s="60"/>
      <c r="AK190">
        <f t="shared" si="30"/>
        <v>141</v>
      </c>
      <c r="AL190">
        <f t="shared" si="31"/>
        <v>119.25</v>
      </c>
      <c r="AM190">
        <f t="shared" si="32"/>
        <v>0</v>
      </c>
      <c r="AO190" s="90">
        <f t="shared" si="33"/>
        <v>0.5417867435158501</v>
      </c>
      <c r="AP190" s="90">
        <f t="shared" si="34"/>
        <v>0.45821325648414984</v>
      </c>
      <c r="AQ190" s="90">
        <f t="shared" si="35"/>
        <v>0</v>
      </c>
      <c r="AS190" s="55">
        <f t="shared" si="36"/>
        <v>3502.0174063400573</v>
      </c>
      <c r="AT190" s="55">
        <f t="shared" si="37"/>
        <v>2961.8125936599422</v>
      </c>
      <c r="AU190" s="55">
        <f t="shared" si="38"/>
        <v>0</v>
      </c>
      <c r="AY190" s="85"/>
      <c r="AZ190" s="85"/>
      <c r="BA190" s="85"/>
    </row>
    <row r="191" spans="22:53" x14ac:dyDescent="0.2">
      <c r="V191" s="7">
        <v>10695</v>
      </c>
      <c r="W191" s="7" t="s">
        <v>74</v>
      </c>
      <c r="X191" s="7">
        <v>228</v>
      </c>
      <c r="Y191" s="56" t="s">
        <v>100</v>
      </c>
      <c r="Z191" s="7" t="s">
        <v>75</v>
      </c>
      <c r="AA191" s="7">
        <v>5930000</v>
      </c>
      <c r="AB191" s="7">
        <v>367824</v>
      </c>
      <c r="AC191" s="54">
        <v>41730.354513888888</v>
      </c>
      <c r="AD191" s="55">
        <v>3801.84</v>
      </c>
      <c r="AF191">
        <f t="shared" si="29"/>
        <v>367824</v>
      </c>
      <c r="AG191">
        <f>SUMIF('Data - Contractor Labor Hours'!$B$5:$B$590,'Test Year 2014'!$AF191,'Data - Contractor Labor Hours'!E$5:E$590)</f>
        <v>33</v>
      </c>
      <c r="AH191">
        <f>SUMIF('Data - Contractor Labor Hours'!$B$5:$B$590,'Test Year 2014'!$AF191,'Data - Contractor Labor Hours'!F$5:F$590)</f>
        <v>42.5</v>
      </c>
      <c r="AI191">
        <f>SUMIF('Data - Contractor Labor Hours'!$B$5:$B$590,'Test Year 2014'!$AF191,'Data - Contractor Labor Hours'!G$5:G$590)</f>
        <v>18</v>
      </c>
      <c r="AJ191" s="60"/>
      <c r="AK191">
        <f t="shared" si="30"/>
        <v>33</v>
      </c>
      <c r="AL191">
        <f t="shared" si="31"/>
        <v>63.75</v>
      </c>
      <c r="AM191">
        <f t="shared" si="32"/>
        <v>36</v>
      </c>
      <c r="AO191" s="90">
        <f t="shared" si="33"/>
        <v>0.24858757062146894</v>
      </c>
      <c r="AP191" s="90">
        <f t="shared" si="34"/>
        <v>0.48022598870056499</v>
      </c>
      <c r="AQ191" s="90">
        <f t="shared" si="35"/>
        <v>0.2711864406779661</v>
      </c>
      <c r="AS191" s="55">
        <f t="shared" si="36"/>
        <v>945.09016949152556</v>
      </c>
      <c r="AT191" s="55">
        <f t="shared" si="37"/>
        <v>1825.742372881356</v>
      </c>
      <c r="AU191" s="55">
        <f t="shared" si="38"/>
        <v>1031.0074576271186</v>
      </c>
      <c r="AY191" s="85"/>
      <c r="AZ191" s="85"/>
      <c r="BA191" s="85"/>
    </row>
    <row r="192" spans="22:53" x14ac:dyDescent="0.2">
      <c r="V192" s="7">
        <v>11685</v>
      </c>
      <c r="W192" s="7" t="s">
        <v>74</v>
      </c>
      <c r="X192" s="7">
        <v>228</v>
      </c>
      <c r="Y192" s="56" t="s">
        <v>100</v>
      </c>
      <c r="Z192" s="7" t="s">
        <v>75</v>
      </c>
      <c r="AA192" s="7">
        <v>5930000</v>
      </c>
      <c r="AB192" s="7">
        <v>366978</v>
      </c>
      <c r="AC192" s="54">
        <v>41730.362129629626</v>
      </c>
      <c r="AD192" s="55">
        <v>2315.11</v>
      </c>
      <c r="AF192">
        <f t="shared" si="29"/>
        <v>366978</v>
      </c>
      <c r="AG192">
        <f>SUMIF('Data - Contractor Labor Hours'!$B$5:$B$590,'Test Year 2014'!$AF192,'Data - Contractor Labor Hours'!E$5:E$590)</f>
        <v>90</v>
      </c>
      <c r="AH192">
        <f>SUMIF('Data - Contractor Labor Hours'!$B$5:$B$590,'Test Year 2014'!$AF192,'Data - Contractor Labor Hours'!F$5:F$590)</f>
        <v>0</v>
      </c>
      <c r="AI192">
        <f>SUMIF('Data - Contractor Labor Hours'!$B$5:$B$590,'Test Year 2014'!$AF192,'Data - Contractor Labor Hours'!G$5:G$590)</f>
        <v>0</v>
      </c>
      <c r="AJ192" s="60"/>
      <c r="AK192">
        <f t="shared" si="30"/>
        <v>90</v>
      </c>
      <c r="AL192">
        <f t="shared" si="31"/>
        <v>0</v>
      </c>
      <c r="AM192">
        <f t="shared" si="32"/>
        <v>0</v>
      </c>
      <c r="AO192" s="90">
        <f t="shared" si="33"/>
        <v>1</v>
      </c>
      <c r="AP192" s="90">
        <f t="shared" si="34"/>
        <v>0</v>
      </c>
      <c r="AQ192" s="90">
        <f t="shared" si="35"/>
        <v>0</v>
      </c>
      <c r="AS192" s="55">
        <f t="shared" si="36"/>
        <v>2315.11</v>
      </c>
      <c r="AT192" s="55">
        <f t="shared" si="37"/>
        <v>0</v>
      </c>
      <c r="AU192" s="55">
        <f t="shared" si="38"/>
        <v>0</v>
      </c>
      <c r="AY192" s="85"/>
      <c r="AZ192" s="85"/>
      <c r="BA192" s="85"/>
    </row>
    <row r="193" spans="22:53" x14ac:dyDescent="0.2">
      <c r="V193" s="7">
        <v>10216</v>
      </c>
      <c r="W193" s="7" t="s">
        <v>74</v>
      </c>
      <c r="X193" s="7">
        <v>228</v>
      </c>
      <c r="Y193" s="56" t="s">
        <v>100</v>
      </c>
      <c r="Z193" s="7" t="s">
        <v>102</v>
      </c>
      <c r="AA193" s="7">
        <v>1070001</v>
      </c>
      <c r="AB193" s="7">
        <v>367803</v>
      </c>
      <c r="AC193" s="54">
        <v>41731.407592592594</v>
      </c>
      <c r="AD193" s="55">
        <v>1648.53</v>
      </c>
      <c r="AF193">
        <f t="shared" si="29"/>
        <v>367803</v>
      </c>
      <c r="AG193">
        <f>SUMIF('Data - Contractor Labor Hours'!$B$5:$B$590,'Test Year 2014'!$AF193,'Data - Contractor Labor Hours'!E$5:E$590)</f>
        <v>30</v>
      </c>
      <c r="AH193">
        <f>SUMIF('Data - Contractor Labor Hours'!$B$5:$B$590,'Test Year 2014'!$AF193,'Data - Contractor Labor Hours'!F$5:F$590)</f>
        <v>21.5</v>
      </c>
      <c r="AI193">
        <f>SUMIF('Data - Contractor Labor Hours'!$B$5:$B$590,'Test Year 2014'!$AF193,'Data - Contractor Labor Hours'!G$5:G$590)</f>
        <v>42</v>
      </c>
      <c r="AJ193" s="60"/>
      <c r="AK193">
        <f t="shared" si="30"/>
        <v>30</v>
      </c>
      <c r="AL193">
        <f t="shared" si="31"/>
        <v>32.25</v>
      </c>
      <c r="AM193">
        <f t="shared" si="32"/>
        <v>84</v>
      </c>
      <c r="AO193" s="90">
        <f t="shared" si="33"/>
        <v>0.20512820512820512</v>
      </c>
      <c r="AP193" s="90">
        <f t="shared" si="34"/>
        <v>0.22051282051282051</v>
      </c>
      <c r="AQ193" s="90">
        <f t="shared" si="35"/>
        <v>0.57435897435897432</v>
      </c>
      <c r="AS193" s="55">
        <f t="shared" si="36"/>
        <v>338.15999999999997</v>
      </c>
      <c r="AT193" s="55">
        <f t="shared" si="37"/>
        <v>363.52199999999999</v>
      </c>
      <c r="AU193" s="55">
        <f t="shared" si="38"/>
        <v>946.84799999999996</v>
      </c>
      <c r="AY193" s="85"/>
      <c r="AZ193" s="85"/>
      <c r="BA193" s="85"/>
    </row>
    <row r="194" spans="22:53" x14ac:dyDescent="0.2">
      <c r="V194" s="7">
        <v>10216</v>
      </c>
      <c r="W194" s="7" t="s">
        <v>74</v>
      </c>
      <c r="X194" s="7">
        <v>228</v>
      </c>
      <c r="Y194" s="56" t="s">
        <v>100</v>
      </c>
      <c r="Z194" s="7" t="s">
        <v>101</v>
      </c>
      <c r="AA194" s="7">
        <v>5930000</v>
      </c>
      <c r="AB194" s="7">
        <v>367803</v>
      </c>
      <c r="AC194" s="54">
        <v>41731.407592592594</v>
      </c>
      <c r="AD194" s="55">
        <v>1453.65</v>
      </c>
      <c r="AF194">
        <f t="shared" si="29"/>
        <v>367803</v>
      </c>
      <c r="AG194">
        <f>SUMIF('Data - Contractor Labor Hours'!$B$5:$B$590,'Test Year 2014'!$AF194,'Data - Contractor Labor Hours'!E$5:E$590)</f>
        <v>30</v>
      </c>
      <c r="AH194">
        <f>SUMIF('Data - Contractor Labor Hours'!$B$5:$B$590,'Test Year 2014'!$AF194,'Data - Contractor Labor Hours'!F$5:F$590)</f>
        <v>21.5</v>
      </c>
      <c r="AI194">
        <f>SUMIF('Data - Contractor Labor Hours'!$B$5:$B$590,'Test Year 2014'!$AF194,'Data - Contractor Labor Hours'!G$5:G$590)</f>
        <v>42</v>
      </c>
      <c r="AJ194" s="60"/>
      <c r="AK194">
        <f t="shared" si="30"/>
        <v>30</v>
      </c>
      <c r="AL194">
        <f t="shared" si="31"/>
        <v>32.25</v>
      </c>
      <c r="AM194">
        <f t="shared" si="32"/>
        <v>84</v>
      </c>
      <c r="AO194" s="90">
        <f t="shared" si="33"/>
        <v>0.20512820512820512</v>
      </c>
      <c r="AP194" s="90">
        <f t="shared" si="34"/>
        <v>0.22051282051282051</v>
      </c>
      <c r="AQ194" s="90">
        <f t="shared" si="35"/>
        <v>0.57435897435897432</v>
      </c>
      <c r="AS194" s="55">
        <f t="shared" si="36"/>
        <v>298.18461538461537</v>
      </c>
      <c r="AT194" s="55">
        <f t="shared" si="37"/>
        <v>320.54846153846154</v>
      </c>
      <c r="AU194" s="55">
        <f t="shared" si="38"/>
        <v>834.91692307692301</v>
      </c>
      <c r="AY194" s="85"/>
      <c r="AZ194" s="85"/>
      <c r="BA194" s="85"/>
    </row>
    <row r="195" spans="22:53" x14ac:dyDescent="0.2">
      <c r="V195" s="7">
        <v>10216</v>
      </c>
      <c r="W195" s="7" t="s">
        <v>74</v>
      </c>
      <c r="X195" s="7">
        <v>228</v>
      </c>
      <c r="Y195" s="56" t="s">
        <v>122</v>
      </c>
      <c r="Z195" s="7" t="s">
        <v>123</v>
      </c>
      <c r="AA195" s="7">
        <v>5930000</v>
      </c>
      <c r="AB195" s="7">
        <v>367803</v>
      </c>
      <c r="AC195" s="54">
        <v>41731.407592592594</v>
      </c>
      <c r="AD195" s="55">
        <v>56.4</v>
      </c>
      <c r="AF195">
        <f t="shared" si="29"/>
        <v>367803</v>
      </c>
      <c r="AG195">
        <f>SUMIF('Data - Contractor Labor Hours'!$B$5:$B$590,'Test Year 2014'!$AF195,'Data - Contractor Labor Hours'!E$5:E$590)</f>
        <v>30</v>
      </c>
      <c r="AH195">
        <f>SUMIF('Data - Contractor Labor Hours'!$B$5:$B$590,'Test Year 2014'!$AF195,'Data - Contractor Labor Hours'!F$5:F$590)</f>
        <v>21.5</v>
      </c>
      <c r="AI195">
        <f>SUMIF('Data - Contractor Labor Hours'!$B$5:$B$590,'Test Year 2014'!$AF195,'Data - Contractor Labor Hours'!G$5:G$590)</f>
        <v>42</v>
      </c>
      <c r="AJ195" s="60"/>
      <c r="AK195">
        <f t="shared" si="30"/>
        <v>30</v>
      </c>
      <c r="AL195">
        <f t="shared" si="31"/>
        <v>32.25</v>
      </c>
      <c r="AM195">
        <f t="shared" si="32"/>
        <v>84</v>
      </c>
      <c r="AO195" s="90">
        <f t="shared" si="33"/>
        <v>0.20512820512820512</v>
      </c>
      <c r="AP195" s="90">
        <f t="shared" si="34"/>
        <v>0.22051282051282051</v>
      </c>
      <c r="AQ195" s="90">
        <f t="shared" si="35"/>
        <v>0.57435897435897432</v>
      </c>
      <c r="AS195" s="55">
        <f t="shared" si="36"/>
        <v>11.569230769230769</v>
      </c>
      <c r="AT195" s="55">
        <f t="shared" si="37"/>
        <v>12.436923076923076</v>
      </c>
      <c r="AU195" s="55">
        <f t="shared" si="38"/>
        <v>32.393846153846148</v>
      </c>
      <c r="AY195" s="85"/>
      <c r="AZ195" s="85"/>
      <c r="BA195" s="85"/>
    </row>
    <row r="196" spans="22:53" x14ac:dyDescent="0.2">
      <c r="V196" s="7">
        <v>11683</v>
      </c>
      <c r="W196" s="7" t="s">
        <v>74</v>
      </c>
      <c r="X196" s="7">
        <v>228</v>
      </c>
      <c r="Y196" s="56" t="s">
        <v>100</v>
      </c>
      <c r="Z196" s="7" t="s">
        <v>75</v>
      </c>
      <c r="AA196" s="7">
        <v>5930000</v>
      </c>
      <c r="AB196" s="7">
        <v>368336</v>
      </c>
      <c r="AC196" s="54">
        <v>41736.438379629632</v>
      </c>
      <c r="AD196" s="55">
        <v>4064.52</v>
      </c>
      <c r="AF196">
        <f t="shared" si="29"/>
        <v>368336</v>
      </c>
      <c r="AG196">
        <f>SUMIF('Data - Contractor Labor Hours'!$B$5:$B$590,'Test Year 2014'!$AF196,'Data - Contractor Labor Hours'!E$5:E$590)</f>
        <v>102</v>
      </c>
      <c r="AH196">
        <f>SUMIF('Data - Contractor Labor Hours'!$B$5:$B$590,'Test Year 2014'!$AF196,'Data - Contractor Labor Hours'!F$5:F$590)</f>
        <v>12</v>
      </c>
      <c r="AI196">
        <f>SUMIF('Data - Contractor Labor Hours'!$B$5:$B$590,'Test Year 2014'!$AF196,'Data - Contractor Labor Hours'!G$5:G$590)</f>
        <v>19</v>
      </c>
      <c r="AJ196" s="60"/>
      <c r="AK196">
        <f t="shared" si="30"/>
        <v>102</v>
      </c>
      <c r="AL196">
        <f t="shared" si="31"/>
        <v>18</v>
      </c>
      <c r="AM196">
        <f t="shared" si="32"/>
        <v>38</v>
      </c>
      <c r="AO196" s="90">
        <f t="shared" si="33"/>
        <v>0.64556962025316456</v>
      </c>
      <c r="AP196" s="90">
        <f t="shared" si="34"/>
        <v>0.11392405063291139</v>
      </c>
      <c r="AQ196" s="90">
        <f t="shared" si="35"/>
        <v>0.24050632911392406</v>
      </c>
      <c r="AS196" s="55">
        <f t="shared" si="36"/>
        <v>2623.9306329113924</v>
      </c>
      <c r="AT196" s="55">
        <f t="shared" si="37"/>
        <v>463.04658227848097</v>
      </c>
      <c r="AU196" s="55">
        <f t="shared" si="38"/>
        <v>977.54278481012659</v>
      </c>
      <c r="AY196" s="85"/>
      <c r="AZ196" s="85"/>
      <c r="BA196" s="85"/>
    </row>
    <row r="197" spans="22:53" x14ac:dyDescent="0.2">
      <c r="V197" s="7">
        <v>10216</v>
      </c>
      <c r="W197" s="7" t="s">
        <v>74</v>
      </c>
      <c r="X197" s="7">
        <v>228</v>
      </c>
      <c r="Y197" s="56" t="s">
        <v>100</v>
      </c>
      <c r="Z197" s="7" t="s">
        <v>101</v>
      </c>
      <c r="AA197" s="7">
        <v>5930000</v>
      </c>
      <c r="AB197" s="7">
        <v>368290</v>
      </c>
      <c r="AC197" s="54">
        <v>41736.438796296294</v>
      </c>
      <c r="AD197" s="55">
        <v>2579.2399999999998</v>
      </c>
      <c r="AF197">
        <f t="shared" si="29"/>
        <v>368290</v>
      </c>
      <c r="AG197">
        <f>SUMIF('Data - Contractor Labor Hours'!$B$5:$B$590,'Test Year 2014'!$AF197,'Data - Contractor Labor Hours'!E$5:E$590)</f>
        <v>129.5</v>
      </c>
      <c r="AH197">
        <f>SUMIF('Data - Contractor Labor Hours'!$B$5:$B$590,'Test Year 2014'!$AF197,'Data - Contractor Labor Hours'!F$5:F$590)</f>
        <v>0</v>
      </c>
      <c r="AI197">
        <f>SUMIF('Data - Contractor Labor Hours'!$B$5:$B$590,'Test Year 2014'!$AF197,'Data - Contractor Labor Hours'!G$5:G$590)</f>
        <v>0</v>
      </c>
      <c r="AJ197" s="60"/>
      <c r="AK197">
        <f t="shared" si="30"/>
        <v>129.5</v>
      </c>
      <c r="AL197">
        <f t="shared" si="31"/>
        <v>0</v>
      </c>
      <c r="AM197">
        <f t="shared" si="32"/>
        <v>0</v>
      </c>
      <c r="AO197" s="90">
        <f t="shared" si="33"/>
        <v>1</v>
      </c>
      <c r="AP197" s="90">
        <f t="shared" si="34"/>
        <v>0</v>
      </c>
      <c r="AQ197" s="90">
        <f t="shared" si="35"/>
        <v>0</v>
      </c>
      <c r="AS197" s="55">
        <f t="shared" si="36"/>
        <v>2579.2399999999998</v>
      </c>
      <c r="AT197" s="55">
        <f t="shared" si="37"/>
        <v>0</v>
      </c>
      <c r="AU197" s="55">
        <f t="shared" si="38"/>
        <v>0</v>
      </c>
      <c r="AY197" s="85"/>
      <c r="AZ197" s="85"/>
      <c r="BA197" s="85"/>
    </row>
    <row r="198" spans="22:53" x14ac:dyDescent="0.2">
      <c r="V198" s="7">
        <v>10216</v>
      </c>
      <c r="W198" s="7" t="s">
        <v>74</v>
      </c>
      <c r="X198" s="7">
        <v>228</v>
      </c>
      <c r="Y198" s="56" t="s">
        <v>100</v>
      </c>
      <c r="Z198" s="7" t="s">
        <v>75</v>
      </c>
      <c r="AA198" s="7">
        <v>5930000</v>
      </c>
      <c r="AB198" s="7">
        <v>368290</v>
      </c>
      <c r="AC198" s="54">
        <v>41736.438796296294</v>
      </c>
      <c r="AD198" s="55">
        <v>712.24</v>
      </c>
      <c r="AF198">
        <f t="shared" si="29"/>
        <v>368290</v>
      </c>
      <c r="AG198">
        <f>SUMIF('Data - Contractor Labor Hours'!$B$5:$B$590,'Test Year 2014'!$AF198,'Data - Contractor Labor Hours'!E$5:E$590)</f>
        <v>129.5</v>
      </c>
      <c r="AH198">
        <f>SUMIF('Data - Contractor Labor Hours'!$B$5:$B$590,'Test Year 2014'!$AF198,'Data - Contractor Labor Hours'!F$5:F$590)</f>
        <v>0</v>
      </c>
      <c r="AI198">
        <f>SUMIF('Data - Contractor Labor Hours'!$B$5:$B$590,'Test Year 2014'!$AF198,'Data - Contractor Labor Hours'!G$5:G$590)</f>
        <v>0</v>
      </c>
      <c r="AJ198" s="60"/>
      <c r="AK198">
        <f t="shared" si="30"/>
        <v>129.5</v>
      </c>
      <c r="AL198">
        <f t="shared" si="31"/>
        <v>0</v>
      </c>
      <c r="AM198">
        <f t="shared" si="32"/>
        <v>0</v>
      </c>
      <c r="AO198" s="90">
        <f t="shared" si="33"/>
        <v>1</v>
      </c>
      <c r="AP198" s="90">
        <f t="shared" si="34"/>
        <v>0</v>
      </c>
      <c r="AQ198" s="90">
        <f t="shared" si="35"/>
        <v>0</v>
      </c>
      <c r="AS198" s="55">
        <f t="shared" si="36"/>
        <v>712.24</v>
      </c>
      <c r="AT198" s="55">
        <f t="shared" si="37"/>
        <v>0</v>
      </c>
      <c r="AU198" s="55">
        <f t="shared" si="38"/>
        <v>0</v>
      </c>
      <c r="AY198" s="85"/>
      <c r="AZ198" s="85"/>
      <c r="BA198" s="85"/>
    </row>
    <row r="199" spans="22:53" x14ac:dyDescent="0.2">
      <c r="V199" s="7">
        <v>10695</v>
      </c>
      <c r="W199" s="7" t="s">
        <v>74</v>
      </c>
      <c r="X199" s="7">
        <v>228</v>
      </c>
      <c r="Y199" s="56" t="s">
        <v>100</v>
      </c>
      <c r="Z199" s="7" t="s">
        <v>75</v>
      </c>
      <c r="AA199" s="7">
        <v>5930000</v>
      </c>
      <c r="AB199" s="7">
        <v>368289</v>
      </c>
      <c r="AC199" s="54">
        <v>41736.439212962963</v>
      </c>
      <c r="AD199" s="55">
        <v>1605.96</v>
      </c>
      <c r="AF199">
        <f t="shared" si="29"/>
        <v>368289</v>
      </c>
      <c r="AG199">
        <f>SUMIF('Data - Contractor Labor Hours'!$B$5:$B$590,'Test Year 2014'!$AF199,'Data - Contractor Labor Hours'!E$5:E$590)</f>
        <v>0</v>
      </c>
      <c r="AH199">
        <f>SUMIF('Data - Contractor Labor Hours'!$B$5:$B$590,'Test Year 2014'!$AF199,'Data - Contractor Labor Hours'!F$5:F$590)</f>
        <v>13.5</v>
      </c>
      <c r="AI199">
        <f>SUMIF('Data - Contractor Labor Hours'!$B$5:$B$590,'Test Year 2014'!$AF199,'Data - Contractor Labor Hours'!G$5:G$590)</f>
        <v>0</v>
      </c>
      <c r="AJ199" s="60"/>
      <c r="AK199">
        <f t="shared" si="30"/>
        <v>0</v>
      </c>
      <c r="AL199">
        <f t="shared" si="31"/>
        <v>20.25</v>
      </c>
      <c r="AM199">
        <f t="shared" si="32"/>
        <v>0</v>
      </c>
      <c r="AO199" s="90">
        <f t="shared" si="33"/>
        <v>0</v>
      </c>
      <c r="AP199" s="90">
        <f t="shared" si="34"/>
        <v>1</v>
      </c>
      <c r="AQ199" s="90">
        <f t="shared" si="35"/>
        <v>0</v>
      </c>
      <c r="AS199" s="55">
        <f t="shared" si="36"/>
        <v>0</v>
      </c>
      <c r="AT199" s="55">
        <f t="shared" si="37"/>
        <v>1605.96</v>
      </c>
      <c r="AU199" s="55">
        <f t="shared" si="38"/>
        <v>0</v>
      </c>
      <c r="AY199" s="85"/>
      <c r="AZ199" s="85"/>
      <c r="BA199" s="85"/>
    </row>
    <row r="200" spans="22:53" x14ac:dyDescent="0.2">
      <c r="V200" s="7">
        <v>11685</v>
      </c>
      <c r="W200" s="7" t="s">
        <v>74</v>
      </c>
      <c r="X200" s="7">
        <v>228</v>
      </c>
      <c r="Y200" s="56" t="s">
        <v>100</v>
      </c>
      <c r="Z200" s="7" t="s">
        <v>75</v>
      </c>
      <c r="AA200" s="7">
        <v>5930000</v>
      </c>
      <c r="AB200" s="7">
        <v>368285</v>
      </c>
      <c r="AC200" s="54">
        <v>41736.43954861111</v>
      </c>
      <c r="AD200" s="55">
        <v>1375.07</v>
      </c>
      <c r="AF200">
        <f t="shared" si="29"/>
        <v>368285</v>
      </c>
      <c r="AG200">
        <f>SUMIF('Data - Contractor Labor Hours'!$B$5:$B$590,'Test Year 2014'!$AF200,'Data - Contractor Labor Hours'!E$5:E$590)</f>
        <v>54</v>
      </c>
      <c r="AH200">
        <f>SUMIF('Data - Contractor Labor Hours'!$B$5:$B$590,'Test Year 2014'!$AF200,'Data - Contractor Labor Hours'!F$5:F$590)</f>
        <v>0</v>
      </c>
      <c r="AI200">
        <f>SUMIF('Data - Contractor Labor Hours'!$B$5:$B$590,'Test Year 2014'!$AF200,'Data - Contractor Labor Hours'!G$5:G$590)</f>
        <v>0</v>
      </c>
      <c r="AJ200" s="60"/>
      <c r="AK200">
        <f t="shared" si="30"/>
        <v>54</v>
      </c>
      <c r="AL200">
        <f t="shared" si="31"/>
        <v>0</v>
      </c>
      <c r="AM200">
        <f t="shared" si="32"/>
        <v>0</v>
      </c>
      <c r="AO200" s="90">
        <f t="shared" si="33"/>
        <v>1</v>
      </c>
      <c r="AP200" s="90">
        <f t="shared" si="34"/>
        <v>0</v>
      </c>
      <c r="AQ200" s="90">
        <f t="shared" si="35"/>
        <v>0</v>
      </c>
      <c r="AS200" s="55">
        <f t="shared" si="36"/>
        <v>1375.07</v>
      </c>
      <c r="AT200" s="55">
        <f t="shared" si="37"/>
        <v>0</v>
      </c>
      <c r="AU200" s="55">
        <f t="shared" si="38"/>
        <v>0</v>
      </c>
      <c r="AY200" s="85"/>
      <c r="AZ200" s="85"/>
      <c r="BA200" s="85"/>
    </row>
    <row r="201" spans="22:53" x14ac:dyDescent="0.2">
      <c r="V201" s="7">
        <v>11685</v>
      </c>
      <c r="W201" s="7" t="s">
        <v>74</v>
      </c>
      <c r="X201" s="7">
        <v>228</v>
      </c>
      <c r="Y201" s="56" t="s">
        <v>100</v>
      </c>
      <c r="Z201" s="7" t="s">
        <v>75</v>
      </c>
      <c r="AA201" s="7">
        <v>5930000</v>
      </c>
      <c r="AB201" s="7">
        <v>369049</v>
      </c>
      <c r="AC201" s="54">
        <v>41743.527175925927</v>
      </c>
      <c r="AD201" s="55">
        <v>578.44000000000005</v>
      </c>
      <c r="AF201">
        <f t="shared" si="29"/>
        <v>369049</v>
      </c>
      <c r="AG201">
        <f>SUMIF('Data - Contractor Labor Hours'!$B$5:$B$590,'Test Year 2014'!$AF201,'Data - Contractor Labor Hours'!E$5:E$590)</f>
        <v>24</v>
      </c>
      <c r="AH201">
        <f>SUMIF('Data - Contractor Labor Hours'!$B$5:$B$590,'Test Year 2014'!$AF201,'Data - Contractor Labor Hours'!F$5:F$590)</f>
        <v>0</v>
      </c>
      <c r="AI201">
        <f>SUMIF('Data - Contractor Labor Hours'!$B$5:$B$590,'Test Year 2014'!$AF201,'Data - Contractor Labor Hours'!G$5:G$590)</f>
        <v>0</v>
      </c>
      <c r="AJ201" s="60"/>
      <c r="AK201">
        <f t="shared" si="30"/>
        <v>24</v>
      </c>
      <c r="AL201">
        <f t="shared" si="31"/>
        <v>0</v>
      </c>
      <c r="AM201">
        <f t="shared" si="32"/>
        <v>0</v>
      </c>
      <c r="AO201" s="90">
        <f t="shared" si="33"/>
        <v>1</v>
      </c>
      <c r="AP201" s="90">
        <f t="shared" si="34"/>
        <v>0</v>
      </c>
      <c r="AQ201" s="90">
        <f t="shared" si="35"/>
        <v>0</v>
      </c>
      <c r="AS201" s="55">
        <f t="shared" si="36"/>
        <v>578.44000000000005</v>
      </c>
      <c r="AT201" s="55">
        <f t="shared" si="37"/>
        <v>0</v>
      </c>
      <c r="AU201" s="55">
        <f t="shared" si="38"/>
        <v>0</v>
      </c>
      <c r="AY201" s="85"/>
      <c r="AZ201" s="85"/>
      <c r="BA201" s="85"/>
    </row>
    <row r="202" spans="22:53" x14ac:dyDescent="0.2">
      <c r="V202" s="7">
        <v>11683</v>
      </c>
      <c r="W202" s="7" t="s">
        <v>74</v>
      </c>
      <c r="X202" s="7">
        <v>228</v>
      </c>
      <c r="Y202" s="56" t="s">
        <v>100</v>
      </c>
      <c r="Z202" s="7" t="s">
        <v>75</v>
      </c>
      <c r="AA202" s="7">
        <v>5930000</v>
      </c>
      <c r="AB202" s="7">
        <v>369050</v>
      </c>
      <c r="AC202" s="54">
        <v>41743.527928240743</v>
      </c>
      <c r="AD202" s="55">
        <v>3633.98</v>
      </c>
      <c r="AF202">
        <f t="shared" si="29"/>
        <v>369050</v>
      </c>
      <c r="AG202">
        <f>SUMIF('Data - Contractor Labor Hours'!$B$5:$B$590,'Test Year 2014'!$AF202,'Data - Contractor Labor Hours'!E$5:E$590)</f>
        <v>92</v>
      </c>
      <c r="AH202">
        <f>SUMIF('Data - Contractor Labor Hours'!$B$5:$B$590,'Test Year 2014'!$AF202,'Data - Contractor Labor Hours'!F$5:F$590)</f>
        <v>30</v>
      </c>
      <c r="AI202">
        <f>SUMIF('Data - Contractor Labor Hours'!$B$5:$B$590,'Test Year 2014'!$AF202,'Data - Contractor Labor Hours'!G$5:G$590)</f>
        <v>0</v>
      </c>
      <c r="AJ202" s="60"/>
      <c r="AK202">
        <f t="shared" si="30"/>
        <v>92</v>
      </c>
      <c r="AL202">
        <f t="shared" si="31"/>
        <v>45</v>
      </c>
      <c r="AM202">
        <f t="shared" si="32"/>
        <v>0</v>
      </c>
      <c r="AO202" s="90">
        <f t="shared" si="33"/>
        <v>0.67153284671532842</v>
      </c>
      <c r="AP202" s="90">
        <f t="shared" si="34"/>
        <v>0.32846715328467152</v>
      </c>
      <c r="AQ202" s="90">
        <f t="shared" si="35"/>
        <v>0</v>
      </c>
      <c r="AS202" s="55">
        <f t="shared" si="36"/>
        <v>2440.3369343065692</v>
      </c>
      <c r="AT202" s="55">
        <f t="shared" si="37"/>
        <v>1193.6430656934306</v>
      </c>
      <c r="AU202" s="55">
        <f t="shared" si="38"/>
        <v>0</v>
      </c>
      <c r="AY202" s="85"/>
      <c r="AZ202" s="85"/>
      <c r="BA202" s="85"/>
    </row>
    <row r="203" spans="22:53" x14ac:dyDescent="0.2">
      <c r="V203" s="7">
        <v>10216</v>
      </c>
      <c r="W203" s="7" t="s">
        <v>74</v>
      </c>
      <c r="X203" s="7">
        <v>228</v>
      </c>
      <c r="Y203" s="56" t="s">
        <v>100</v>
      </c>
      <c r="Z203" s="7" t="s">
        <v>101</v>
      </c>
      <c r="AA203" s="7">
        <v>5930000</v>
      </c>
      <c r="AB203" s="7">
        <v>369071</v>
      </c>
      <c r="AC203" s="54">
        <v>41743.528449074074</v>
      </c>
      <c r="AD203" s="55">
        <v>1151.9000000000001</v>
      </c>
      <c r="AF203">
        <f t="shared" si="29"/>
        <v>369071</v>
      </c>
      <c r="AG203">
        <f>SUMIF('Data - Contractor Labor Hours'!$B$5:$B$590,'Test Year 2014'!$AF203,'Data - Contractor Labor Hours'!E$5:E$590)</f>
        <v>41</v>
      </c>
      <c r="AH203">
        <f>SUMIF('Data - Contractor Labor Hours'!$B$5:$B$590,'Test Year 2014'!$AF203,'Data - Contractor Labor Hours'!F$5:F$590)</f>
        <v>5</v>
      </c>
      <c r="AI203">
        <f>SUMIF('Data - Contractor Labor Hours'!$B$5:$B$590,'Test Year 2014'!$AF203,'Data - Contractor Labor Hours'!G$5:G$590)</f>
        <v>0</v>
      </c>
      <c r="AJ203" s="60"/>
      <c r="AK203">
        <f t="shared" si="30"/>
        <v>41</v>
      </c>
      <c r="AL203">
        <f t="shared" si="31"/>
        <v>7.5</v>
      </c>
      <c r="AM203">
        <f t="shared" si="32"/>
        <v>0</v>
      </c>
      <c r="AO203" s="90">
        <f t="shared" si="33"/>
        <v>0.84536082474226804</v>
      </c>
      <c r="AP203" s="90">
        <f t="shared" si="34"/>
        <v>0.15463917525773196</v>
      </c>
      <c r="AQ203" s="90">
        <f t="shared" si="35"/>
        <v>0</v>
      </c>
      <c r="AS203" s="55">
        <f t="shared" si="36"/>
        <v>973.77113402061866</v>
      </c>
      <c r="AT203" s="55">
        <f t="shared" si="37"/>
        <v>178.12886597938146</v>
      </c>
      <c r="AU203" s="55">
        <f t="shared" si="38"/>
        <v>0</v>
      </c>
      <c r="AY203" s="85"/>
      <c r="AZ203" s="85"/>
      <c r="BA203" s="85"/>
    </row>
    <row r="204" spans="22:53" x14ac:dyDescent="0.2">
      <c r="V204" s="7">
        <v>10695</v>
      </c>
      <c r="W204" s="7" t="s">
        <v>74</v>
      </c>
      <c r="X204" s="7">
        <v>228</v>
      </c>
      <c r="Y204" s="56" t="s">
        <v>100</v>
      </c>
      <c r="Z204" s="7" t="s">
        <v>75</v>
      </c>
      <c r="AA204" s="7">
        <v>5930000</v>
      </c>
      <c r="AB204" s="7">
        <v>369100</v>
      </c>
      <c r="AC204" s="54">
        <v>41743.601481481484</v>
      </c>
      <c r="AD204" s="55">
        <v>6177.6</v>
      </c>
      <c r="AF204">
        <f t="shared" si="29"/>
        <v>369100</v>
      </c>
      <c r="AG204">
        <f>SUMIF('Data - Contractor Labor Hours'!$B$5:$B$590,'Test Year 2014'!$AF204,'Data - Contractor Labor Hours'!E$5:E$590)</f>
        <v>48.5</v>
      </c>
      <c r="AH204">
        <f>SUMIF('Data - Contractor Labor Hours'!$B$5:$B$590,'Test Year 2014'!$AF204,'Data - Contractor Labor Hours'!F$5:F$590)</f>
        <v>5</v>
      </c>
      <c r="AI204">
        <f>SUMIF('Data - Contractor Labor Hours'!$B$5:$B$590,'Test Year 2014'!$AF204,'Data - Contractor Labor Hours'!G$5:G$590)</f>
        <v>0</v>
      </c>
      <c r="AJ204" s="60"/>
      <c r="AK204">
        <f t="shared" si="30"/>
        <v>48.5</v>
      </c>
      <c r="AL204">
        <f t="shared" si="31"/>
        <v>7.5</v>
      </c>
      <c r="AM204">
        <f t="shared" si="32"/>
        <v>0</v>
      </c>
      <c r="AO204" s="90">
        <f t="shared" si="33"/>
        <v>0.8660714285714286</v>
      </c>
      <c r="AP204" s="90">
        <f t="shared" si="34"/>
        <v>0.13392857142857142</v>
      </c>
      <c r="AQ204" s="90">
        <f t="shared" si="35"/>
        <v>0</v>
      </c>
      <c r="AS204" s="55">
        <f t="shared" si="36"/>
        <v>5350.2428571428572</v>
      </c>
      <c r="AT204" s="55">
        <f t="shared" si="37"/>
        <v>827.35714285714289</v>
      </c>
      <c r="AU204" s="55">
        <f t="shared" si="38"/>
        <v>0</v>
      </c>
      <c r="AY204" s="85"/>
      <c r="AZ204" s="85"/>
      <c r="BA204" s="85"/>
    </row>
    <row r="205" spans="22:53" x14ac:dyDescent="0.2">
      <c r="V205" s="7">
        <v>11683</v>
      </c>
      <c r="W205" s="7" t="s">
        <v>74</v>
      </c>
      <c r="X205" s="7">
        <v>228</v>
      </c>
      <c r="Y205" s="56" t="s">
        <v>100</v>
      </c>
      <c r="Z205" s="7" t="s">
        <v>75</v>
      </c>
      <c r="AA205" s="7">
        <v>5930000</v>
      </c>
      <c r="AB205" s="7">
        <v>368883</v>
      </c>
      <c r="AC205" s="54">
        <v>41750.62940972222</v>
      </c>
      <c r="AD205" s="55">
        <v>1703.47</v>
      </c>
      <c r="AF205">
        <f t="shared" si="29"/>
        <v>368883</v>
      </c>
      <c r="AG205">
        <f>SUMIF('Data - Contractor Labor Hours'!$B$5:$B$590,'Test Year 2014'!$AF205,'Data - Contractor Labor Hours'!E$5:E$590)</f>
        <v>296</v>
      </c>
      <c r="AH205">
        <f>SUMIF('Data - Contractor Labor Hours'!$B$5:$B$590,'Test Year 2014'!$AF205,'Data - Contractor Labor Hours'!F$5:F$590)</f>
        <v>6</v>
      </c>
      <c r="AI205">
        <f>SUMIF('Data - Contractor Labor Hours'!$B$5:$B$590,'Test Year 2014'!$AF205,'Data - Contractor Labor Hours'!G$5:G$590)</f>
        <v>0</v>
      </c>
      <c r="AJ205" s="60"/>
      <c r="AK205">
        <f t="shared" si="30"/>
        <v>296</v>
      </c>
      <c r="AL205">
        <f t="shared" si="31"/>
        <v>9</v>
      </c>
      <c r="AM205">
        <f t="shared" si="32"/>
        <v>0</v>
      </c>
      <c r="AO205" s="90">
        <f t="shared" si="33"/>
        <v>0.97049180327868856</v>
      </c>
      <c r="AP205" s="90">
        <f t="shared" si="34"/>
        <v>2.9508196721311476E-2</v>
      </c>
      <c r="AQ205" s="90">
        <f t="shared" si="35"/>
        <v>0</v>
      </c>
      <c r="AS205" s="55">
        <f t="shared" si="36"/>
        <v>1653.2036721311476</v>
      </c>
      <c r="AT205" s="55">
        <f t="shared" si="37"/>
        <v>50.266327868852464</v>
      </c>
      <c r="AU205" s="55">
        <f t="shared" si="38"/>
        <v>0</v>
      </c>
      <c r="AY205" s="85"/>
      <c r="AZ205" s="85"/>
      <c r="BA205" s="85"/>
    </row>
    <row r="206" spans="22:53" x14ac:dyDescent="0.2">
      <c r="V206" s="7">
        <v>11683</v>
      </c>
      <c r="W206" s="7" t="s">
        <v>74</v>
      </c>
      <c r="X206" s="7">
        <v>228</v>
      </c>
      <c r="Y206" s="56" t="s">
        <v>122</v>
      </c>
      <c r="Z206" s="7" t="s">
        <v>123</v>
      </c>
      <c r="AA206" s="7">
        <v>5930000</v>
      </c>
      <c r="AB206" s="7">
        <v>368883</v>
      </c>
      <c r="AC206" s="54">
        <v>41750.62940972222</v>
      </c>
      <c r="AD206" s="55">
        <v>6783.66</v>
      </c>
      <c r="AF206">
        <f t="shared" ref="AF206:AF269" si="39">AB206</f>
        <v>368883</v>
      </c>
      <c r="AG206">
        <f>SUMIF('Data - Contractor Labor Hours'!$B$5:$B$590,'Test Year 2014'!$AF206,'Data - Contractor Labor Hours'!E$5:E$590)</f>
        <v>296</v>
      </c>
      <c r="AH206">
        <f>SUMIF('Data - Contractor Labor Hours'!$B$5:$B$590,'Test Year 2014'!$AF206,'Data - Contractor Labor Hours'!F$5:F$590)</f>
        <v>6</v>
      </c>
      <c r="AI206">
        <f>SUMIF('Data - Contractor Labor Hours'!$B$5:$B$590,'Test Year 2014'!$AF206,'Data - Contractor Labor Hours'!G$5:G$590)</f>
        <v>0</v>
      </c>
      <c r="AJ206" s="60"/>
      <c r="AK206">
        <f t="shared" ref="AK206:AK269" si="40">AG206</f>
        <v>296</v>
      </c>
      <c r="AL206">
        <f t="shared" ref="AL206:AL269" si="41">AH206*1.5</f>
        <v>9</v>
      </c>
      <c r="AM206">
        <f t="shared" ref="AM206:AM269" si="42">AI206*2</f>
        <v>0</v>
      </c>
      <c r="AO206" s="90">
        <f t="shared" ref="AO206:AO269" si="43">IF(SUM($AK206:$AM206)=0,0,AK206/SUM($AK206:$AM206))</f>
        <v>0.97049180327868856</v>
      </c>
      <c r="AP206" s="90">
        <f t="shared" ref="AP206:AP269" si="44">IF(SUM($AK206:$AM206)=0,0,AL206/SUM($AK206:$AM206))</f>
        <v>2.9508196721311476E-2</v>
      </c>
      <c r="AQ206" s="90">
        <f t="shared" ref="AQ206:AQ269" si="45">IF(SUM($AK206:$AM206)=0,0,AM206/SUM($AK206:$AM206))</f>
        <v>0</v>
      </c>
      <c r="AS206" s="55">
        <f t="shared" ref="AS206:AS269" si="46">AO206*$AD206</f>
        <v>6583.4864262295087</v>
      </c>
      <c r="AT206" s="55">
        <f t="shared" ref="AT206:AT269" si="47">AP206*$AD206</f>
        <v>200.1735737704918</v>
      </c>
      <c r="AU206" s="55">
        <f t="shared" ref="AU206:AU269" si="48">AQ206*$AD206</f>
        <v>0</v>
      </c>
      <c r="AY206" s="85"/>
      <c r="AZ206" s="85"/>
      <c r="BA206" s="85"/>
    </row>
    <row r="207" spans="22:53" x14ac:dyDescent="0.2">
      <c r="V207" s="7">
        <v>11683</v>
      </c>
      <c r="W207" s="7" t="s">
        <v>74</v>
      </c>
      <c r="X207" s="7">
        <v>228</v>
      </c>
      <c r="Y207" s="56" t="s">
        <v>118</v>
      </c>
      <c r="Z207" s="7" t="s">
        <v>119</v>
      </c>
      <c r="AA207" s="7">
        <v>1070001</v>
      </c>
      <c r="AB207" s="7">
        <v>368834</v>
      </c>
      <c r="AC207" s="54">
        <v>41752.671134259261</v>
      </c>
      <c r="AD207" s="55">
        <v>860.49</v>
      </c>
      <c r="AF207">
        <f t="shared" si="39"/>
        <v>368834</v>
      </c>
      <c r="AG207">
        <f>SUMIF('Data - Contractor Labor Hours'!$B$5:$B$590,'Test Year 2014'!$AF207,'Data - Contractor Labor Hours'!E$5:E$590)</f>
        <v>10</v>
      </c>
      <c r="AH207">
        <f>SUMIF('Data - Contractor Labor Hours'!$B$5:$B$590,'Test Year 2014'!$AF207,'Data - Contractor Labor Hours'!F$5:F$590)</f>
        <v>8.5</v>
      </c>
      <c r="AI207">
        <f>SUMIF('Data - Contractor Labor Hours'!$B$5:$B$590,'Test Year 2014'!$AF207,'Data - Contractor Labor Hours'!G$5:G$590)</f>
        <v>0</v>
      </c>
      <c r="AJ207" s="60"/>
      <c r="AK207">
        <f t="shared" si="40"/>
        <v>10</v>
      </c>
      <c r="AL207">
        <f t="shared" si="41"/>
        <v>12.75</v>
      </c>
      <c r="AM207">
        <f t="shared" si="42"/>
        <v>0</v>
      </c>
      <c r="AO207" s="90">
        <f t="shared" si="43"/>
        <v>0.43956043956043955</v>
      </c>
      <c r="AP207" s="90">
        <f t="shared" si="44"/>
        <v>0.56043956043956045</v>
      </c>
      <c r="AQ207" s="90">
        <f t="shared" si="45"/>
        <v>0</v>
      </c>
      <c r="AS207" s="55">
        <f t="shared" si="46"/>
        <v>378.23736263736265</v>
      </c>
      <c r="AT207" s="55">
        <f t="shared" si="47"/>
        <v>482.25263736263736</v>
      </c>
      <c r="AU207" s="55">
        <f t="shared" si="48"/>
        <v>0</v>
      </c>
      <c r="AY207" s="85"/>
      <c r="AZ207" s="85"/>
      <c r="BA207" s="85"/>
    </row>
    <row r="208" spans="22:53" x14ac:dyDescent="0.2">
      <c r="V208" s="7">
        <v>10216</v>
      </c>
      <c r="W208" s="7" t="s">
        <v>74</v>
      </c>
      <c r="X208" s="7">
        <v>228</v>
      </c>
      <c r="Y208" s="56" t="s">
        <v>100</v>
      </c>
      <c r="Z208" s="7" t="s">
        <v>101</v>
      </c>
      <c r="AA208" s="7">
        <v>5930000</v>
      </c>
      <c r="AB208" s="7">
        <v>369892</v>
      </c>
      <c r="AC208" s="54">
        <v>41757.442870370367</v>
      </c>
      <c r="AD208" s="55">
        <v>1012.24</v>
      </c>
      <c r="AF208">
        <f t="shared" si="39"/>
        <v>369892</v>
      </c>
      <c r="AG208">
        <f>SUMIF('Data - Contractor Labor Hours'!$B$5:$B$590,'Test Year 2014'!$AF208,'Data - Contractor Labor Hours'!E$5:E$590)</f>
        <v>24</v>
      </c>
      <c r="AH208">
        <f>SUMIF('Data - Contractor Labor Hours'!$B$5:$B$590,'Test Year 2014'!$AF208,'Data - Contractor Labor Hours'!F$5:F$590)</f>
        <v>6</v>
      </c>
      <c r="AI208">
        <f>SUMIF('Data - Contractor Labor Hours'!$B$5:$B$590,'Test Year 2014'!$AF208,'Data - Contractor Labor Hours'!G$5:G$590)</f>
        <v>0</v>
      </c>
      <c r="AJ208" s="60"/>
      <c r="AK208">
        <f t="shared" si="40"/>
        <v>24</v>
      </c>
      <c r="AL208">
        <f t="shared" si="41"/>
        <v>9</v>
      </c>
      <c r="AM208">
        <f t="shared" si="42"/>
        <v>0</v>
      </c>
      <c r="AO208" s="90">
        <f t="shared" si="43"/>
        <v>0.72727272727272729</v>
      </c>
      <c r="AP208" s="90">
        <f t="shared" si="44"/>
        <v>0.27272727272727271</v>
      </c>
      <c r="AQ208" s="90">
        <f t="shared" si="45"/>
        <v>0</v>
      </c>
      <c r="AS208" s="55">
        <f t="shared" si="46"/>
        <v>736.17454545454552</v>
      </c>
      <c r="AT208" s="55">
        <f t="shared" si="47"/>
        <v>276.06545454545454</v>
      </c>
      <c r="AU208" s="55">
        <f t="shared" si="48"/>
        <v>0</v>
      </c>
      <c r="AY208" s="85"/>
      <c r="AZ208" s="85"/>
      <c r="BA208" s="85"/>
    </row>
    <row r="209" spans="22:53" x14ac:dyDescent="0.2">
      <c r="V209" s="7">
        <v>10695</v>
      </c>
      <c r="W209" s="7" t="s">
        <v>74</v>
      </c>
      <c r="X209" s="7">
        <v>228</v>
      </c>
      <c r="Y209" s="56" t="s">
        <v>100</v>
      </c>
      <c r="Z209" s="7" t="s">
        <v>75</v>
      </c>
      <c r="AA209" s="7">
        <v>5930000</v>
      </c>
      <c r="AB209" s="7">
        <v>369945</v>
      </c>
      <c r="AC209" s="54">
        <v>41757.443379629629</v>
      </c>
      <c r="AD209" s="55">
        <v>3055.78</v>
      </c>
      <c r="AF209">
        <f t="shared" si="39"/>
        <v>369945</v>
      </c>
      <c r="AG209">
        <f>SUMIF('Data - Contractor Labor Hours'!$B$5:$B$590,'Test Year 2014'!$AF209,'Data - Contractor Labor Hours'!E$5:E$590)</f>
        <v>71</v>
      </c>
      <c r="AH209">
        <f>SUMIF('Data - Contractor Labor Hours'!$B$5:$B$590,'Test Year 2014'!$AF209,'Data - Contractor Labor Hours'!F$5:F$590)</f>
        <v>37.5</v>
      </c>
      <c r="AI209">
        <f>SUMIF('Data - Contractor Labor Hours'!$B$5:$B$590,'Test Year 2014'!$AF209,'Data - Contractor Labor Hours'!G$5:G$590)</f>
        <v>0</v>
      </c>
      <c r="AJ209" s="60"/>
      <c r="AK209">
        <f t="shared" si="40"/>
        <v>71</v>
      </c>
      <c r="AL209">
        <f t="shared" si="41"/>
        <v>56.25</v>
      </c>
      <c r="AM209">
        <f t="shared" si="42"/>
        <v>0</v>
      </c>
      <c r="AO209" s="90">
        <f t="shared" si="43"/>
        <v>0.55795677799607069</v>
      </c>
      <c r="AP209" s="90">
        <f t="shared" si="44"/>
        <v>0.44204322200392926</v>
      </c>
      <c r="AQ209" s="90">
        <f t="shared" si="45"/>
        <v>0</v>
      </c>
      <c r="AS209" s="55">
        <f t="shared" si="46"/>
        <v>1704.993163064833</v>
      </c>
      <c r="AT209" s="55">
        <f t="shared" si="47"/>
        <v>1350.786836935167</v>
      </c>
      <c r="AU209" s="55">
        <f t="shared" si="48"/>
        <v>0</v>
      </c>
      <c r="AY209" s="85"/>
      <c r="AZ209" s="85"/>
      <c r="BA209" s="85"/>
    </row>
    <row r="210" spans="22:53" x14ac:dyDescent="0.2">
      <c r="V210" s="7">
        <v>10216</v>
      </c>
      <c r="W210" s="7" t="s">
        <v>74</v>
      </c>
      <c r="X210" s="7">
        <v>228</v>
      </c>
      <c r="Y210" s="56" t="s">
        <v>100</v>
      </c>
      <c r="Z210" s="7" t="s">
        <v>102</v>
      </c>
      <c r="AA210" s="7">
        <v>1070001</v>
      </c>
      <c r="AB210" s="7">
        <v>369946</v>
      </c>
      <c r="AC210" s="54">
        <v>41757.443831018521</v>
      </c>
      <c r="AD210" s="55">
        <v>614.32000000000005</v>
      </c>
      <c r="AF210">
        <f t="shared" si="39"/>
        <v>369946</v>
      </c>
      <c r="AG210">
        <f>SUMIF('Data - Contractor Labor Hours'!$B$5:$B$590,'Test Year 2014'!$AF210,'Data - Contractor Labor Hours'!E$5:E$590)</f>
        <v>39</v>
      </c>
      <c r="AH210">
        <f>SUMIF('Data - Contractor Labor Hours'!$B$5:$B$590,'Test Year 2014'!$AF210,'Data - Contractor Labor Hours'!F$5:F$590)</f>
        <v>69.5</v>
      </c>
      <c r="AI210">
        <f>SUMIF('Data - Contractor Labor Hours'!$B$5:$B$590,'Test Year 2014'!$AF210,'Data - Contractor Labor Hours'!G$5:G$590)</f>
        <v>0</v>
      </c>
      <c r="AJ210" s="60"/>
      <c r="AK210">
        <f t="shared" si="40"/>
        <v>39</v>
      </c>
      <c r="AL210">
        <f t="shared" si="41"/>
        <v>104.25</v>
      </c>
      <c r="AM210">
        <f t="shared" si="42"/>
        <v>0</v>
      </c>
      <c r="AO210" s="90">
        <f t="shared" si="43"/>
        <v>0.27225130890052357</v>
      </c>
      <c r="AP210" s="90">
        <f t="shared" si="44"/>
        <v>0.72774869109947649</v>
      </c>
      <c r="AQ210" s="90">
        <f t="shared" si="45"/>
        <v>0</v>
      </c>
      <c r="AS210" s="55">
        <f t="shared" si="46"/>
        <v>167.24942408376964</v>
      </c>
      <c r="AT210" s="55">
        <f t="shared" si="47"/>
        <v>447.07057591623044</v>
      </c>
      <c r="AU210" s="55">
        <f t="shared" si="48"/>
        <v>0</v>
      </c>
      <c r="AY210" s="85"/>
      <c r="AZ210" s="85"/>
      <c r="BA210" s="85"/>
    </row>
    <row r="211" spans="22:53" x14ac:dyDescent="0.2">
      <c r="V211" s="7">
        <v>10216</v>
      </c>
      <c r="W211" s="7" t="s">
        <v>74</v>
      </c>
      <c r="X211" s="7">
        <v>228</v>
      </c>
      <c r="Y211" s="56" t="s">
        <v>100</v>
      </c>
      <c r="Z211" s="7" t="s">
        <v>101</v>
      </c>
      <c r="AA211" s="7">
        <v>5930000</v>
      </c>
      <c r="AB211" s="7">
        <v>369946</v>
      </c>
      <c r="AC211" s="54">
        <v>41757.443831018521</v>
      </c>
      <c r="AD211" s="55">
        <v>2746.9</v>
      </c>
      <c r="AF211">
        <f t="shared" si="39"/>
        <v>369946</v>
      </c>
      <c r="AG211">
        <f>SUMIF('Data - Contractor Labor Hours'!$B$5:$B$590,'Test Year 2014'!$AF211,'Data - Contractor Labor Hours'!E$5:E$590)</f>
        <v>39</v>
      </c>
      <c r="AH211">
        <f>SUMIF('Data - Contractor Labor Hours'!$B$5:$B$590,'Test Year 2014'!$AF211,'Data - Contractor Labor Hours'!F$5:F$590)</f>
        <v>69.5</v>
      </c>
      <c r="AI211">
        <f>SUMIF('Data - Contractor Labor Hours'!$B$5:$B$590,'Test Year 2014'!$AF211,'Data - Contractor Labor Hours'!G$5:G$590)</f>
        <v>0</v>
      </c>
      <c r="AJ211" s="60"/>
      <c r="AK211">
        <f t="shared" si="40"/>
        <v>39</v>
      </c>
      <c r="AL211">
        <f t="shared" si="41"/>
        <v>104.25</v>
      </c>
      <c r="AM211">
        <f t="shared" si="42"/>
        <v>0</v>
      </c>
      <c r="AO211" s="90">
        <f t="shared" si="43"/>
        <v>0.27225130890052357</v>
      </c>
      <c r="AP211" s="90">
        <f t="shared" si="44"/>
        <v>0.72774869109947649</v>
      </c>
      <c r="AQ211" s="90">
        <f t="shared" si="45"/>
        <v>0</v>
      </c>
      <c r="AS211" s="55">
        <f t="shared" si="46"/>
        <v>747.84712041884825</v>
      </c>
      <c r="AT211" s="55">
        <f t="shared" si="47"/>
        <v>1999.052879581152</v>
      </c>
      <c r="AU211" s="55">
        <f t="shared" si="48"/>
        <v>0</v>
      </c>
      <c r="AY211" s="85"/>
      <c r="AZ211" s="85"/>
      <c r="BA211" s="85"/>
    </row>
    <row r="212" spans="22:53" x14ac:dyDescent="0.2">
      <c r="V212" s="7">
        <v>11685</v>
      </c>
      <c r="W212" s="7" t="s">
        <v>74</v>
      </c>
      <c r="X212" s="7">
        <v>228</v>
      </c>
      <c r="Y212" s="56" t="s">
        <v>100</v>
      </c>
      <c r="Z212" s="7" t="s">
        <v>75</v>
      </c>
      <c r="AA212" s="7">
        <v>5930000</v>
      </c>
      <c r="AB212" s="7">
        <v>369947</v>
      </c>
      <c r="AC212" s="54">
        <v>41757.44425925926</v>
      </c>
      <c r="AD212" s="55">
        <v>4320.95</v>
      </c>
      <c r="AF212">
        <f t="shared" si="39"/>
        <v>369947</v>
      </c>
      <c r="AG212">
        <f>SUMIF('Data - Contractor Labor Hours'!$B$5:$B$590,'Test Year 2014'!$AF212,'Data - Contractor Labor Hours'!E$5:E$590)</f>
        <v>21</v>
      </c>
      <c r="AH212">
        <f>SUMIF('Data - Contractor Labor Hours'!$B$5:$B$590,'Test Year 2014'!$AF212,'Data - Contractor Labor Hours'!F$5:F$590)</f>
        <v>81</v>
      </c>
      <c r="AI212">
        <f>SUMIF('Data - Contractor Labor Hours'!$B$5:$B$590,'Test Year 2014'!$AF212,'Data - Contractor Labor Hours'!G$5:G$590)</f>
        <v>18</v>
      </c>
      <c r="AJ212" s="60"/>
      <c r="AK212">
        <f t="shared" si="40"/>
        <v>21</v>
      </c>
      <c r="AL212">
        <f t="shared" si="41"/>
        <v>121.5</v>
      </c>
      <c r="AM212">
        <f t="shared" si="42"/>
        <v>36</v>
      </c>
      <c r="AO212" s="90">
        <f t="shared" si="43"/>
        <v>0.11764705882352941</v>
      </c>
      <c r="AP212" s="90">
        <f t="shared" si="44"/>
        <v>0.68067226890756305</v>
      </c>
      <c r="AQ212" s="90">
        <f t="shared" si="45"/>
        <v>0.20168067226890757</v>
      </c>
      <c r="AS212" s="55">
        <f t="shared" si="46"/>
        <v>508.34705882352938</v>
      </c>
      <c r="AT212" s="55">
        <f t="shared" si="47"/>
        <v>2941.1508403361345</v>
      </c>
      <c r="AU212" s="55">
        <f t="shared" si="48"/>
        <v>871.45210084033613</v>
      </c>
      <c r="AY212" s="85"/>
      <c r="AZ212" s="85"/>
      <c r="BA212" s="85"/>
    </row>
    <row r="213" spans="22:53" x14ac:dyDescent="0.2">
      <c r="V213" s="7">
        <v>11683</v>
      </c>
      <c r="W213" s="7" t="s">
        <v>74</v>
      </c>
      <c r="X213" s="7">
        <v>228</v>
      </c>
      <c r="Y213" s="56" t="s">
        <v>100</v>
      </c>
      <c r="Z213" s="7" t="s">
        <v>75</v>
      </c>
      <c r="AA213" s="7">
        <v>5930000</v>
      </c>
      <c r="AB213" s="7">
        <v>370167</v>
      </c>
      <c r="AC213" s="54">
        <v>41757.444849537038</v>
      </c>
      <c r="AD213" s="55">
        <v>9096.7999999999993</v>
      </c>
      <c r="AF213">
        <f t="shared" si="39"/>
        <v>370167</v>
      </c>
      <c r="AG213">
        <f>SUMIF('Data - Contractor Labor Hours'!$B$5:$B$590,'Test Year 2014'!$AF213,'Data - Contractor Labor Hours'!E$5:E$590)</f>
        <v>174</v>
      </c>
      <c r="AH213">
        <f>SUMIF('Data - Contractor Labor Hours'!$B$5:$B$590,'Test Year 2014'!$AF213,'Data - Contractor Labor Hours'!F$5:F$590)</f>
        <v>71</v>
      </c>
      <c r="AI213">
        <f>SUMIF('Data - Contractor Labor Hours'!$B$5:$B$590,'Test Year 2014'!$AF213,'Data - Contractor Labor Hours'!G$5:G$590)</f>
        <v>30</v>
      </c>
      <c r="AJ213" s="60"/>
      <c r="AK213">
        <f t="shared" si="40"/>
        <v>174</v>
      </c>
      <c r="AL213">
        <f t="shared" si="41"/>
        <v>106.5</v>
      </c>
      <c r="AM213">
        <f t="shared" si="42"/>
        <v>60</v>
      </c>
      <c r="AO213" s="90">
        <f t="shared" si="43"/>
        <v>0.51101321585903081</v>
      </c>
      <c r="AP213" s="90">
        <f t="shared" si="44"/>
        <v>0.31277533039647576</v>
      </c>
      <c r="AQ213" s="90">
        <f t="shared" si="45"/>
        <v>0.1762114537444934</v>
      </c>
      <c r="AS213" s="55">
        <f t="shared" si="46"/>
        <v>4648.585022026431</v>
      </c>
      <c r="AT213" s="55">
        <f t="shared" si="47"/>
        <v>2845.2546255506604</v>
      </c>
      <c r="AU213" s="55">
        <f t="shared" si="48"/>
        <v>1602.9603524229074</v>
      </c>
      <c r="AY213" s="85"/>
      <c r="AZ213" s="85"/>
      <c r="BA213" s="85"/>
    </row>
    <row r="214" spans="22:53" x14ac:dyDescent="0.2">
      <c r="V214" s="7">
        <v>10695</v>
      </c>
      <c r="W214" s="7" t="s">
        <v>74</v>
      </c>
      <c r="X214" s="7">
        <v>228</v>
      </c>
      <c r="Y214" s="56" t="s">
        <v>100</v>
      </c>
      <c r="Z214" s="7" t="s">
        <v>75</v>
      </c>
      <c r="AA214" s="7">
        <v>5930000</v>
      </c>
      <c r="AB214" s="7">
        <v>369985</v>
      </c>
      <c r="AC214" s="54">
        <v>41757.445185185185</v>
      </c>
      <c r="AD214" s="55">
        <v>251.51</v>
      </c>
      <c r="AF214">
        <f t="shared" si="39"/>
        <v>369985</v>
      </c>
      <c r="AG214">
        <f>SUMIF('Data - Contractor Labor Hours'!$B$5:$B$590,'Test Year 2014'!$AF214,'Data - Contractor Labor Hours'!E$5:E$590)</f>
        <v>0</v>
      </c>
      <c r="AH214">
        <f>SUMIF('Data - Contractor Labor Hours'!$B$5:$B$590,'Test Year 2014'!$AF214,'Data - Contractor Labor Hours'!F$5:F$590)</f>
        <v>6</v>
      </c>
      <c r="AI214">
        <f>SUMIF('Data - Contractor Labor Hours'!$B$5:$B$590,'Test Year 2014'!$AF214,'Data - Contractor Labor Hours'!G$5:G$590)</f>
        <v>0</v>
      </c>
      <c r="AJ214" s="60"/>
      <c r="AK214">
        <f t="shared" si="40"/>
        <v>0</v>
      </c>
      <c r="AL214">
        <f t="shared" si="41"/>
        <v>9</v>
      </c>
      <c r="AM214">
        <f t="shared" si="42"/>
        <v>0</v>
      </c>
      <c r="AO214" s="90">
        <f t="shared" si="43"/>
        <v>0</v>
      </c>
      <c r="AP214" s="90">
        <f t="shared" si="44"/>
        <v>1</v>
      </c>
      <c r="AQ214" s="90">
        <f t="shared" si="45"/>
        <v>0</v>
      </c>
      <c r="AS214" s="55">
        <f t="shared" si="46"/>
        <v>0</v>
      </c>
      <c r="AT214" s="55">
        <f t="shared" si="47"/>
        <v>251.51</v>
      </c>
      <c r="AU214" s="55">
        <f t="shared" si="48"/>
        <v>0</v>
      </c>
      <c r="AY214" s="85"/>
      <c r="AZ214" s="85"/>
      <c r="BA214" s="85"/>
    </row>
    <row r="215" spans="22:53" x14ac:dyDescent="0.2">
      <c r="V215" s="7">
        <v>11683</v>
      </c>
      <c r="W215" s="7" t="s">
        <v>74</v>
      </c>
      <c r="X215" s="7">
        <v>228</v>
      </c>
      <c r="Y215" s="56" t="s">
        <v>100</v>
      </c>
      <c r="Z215" s="7" t="s">
        <v>75</v>
      </c>
      <c r="AA215" s="7">
        <v>5930000</v>
      </c>
      <c r="AB215" s="7">
        <v>370174</v>
      </c>
      <c r="AC215" s="54">
        <v>41757.636747685188</v>
      </c>
      <c r="AD215" s="55">
        <v>5936.69</v>
      </c>
      <c r="AF215">
        <f t="shared" si="39"/>
        <v>370174</v>
      </c>
      <c r="AG215">
        <f>SUMIF('Data - Contractor Labor Hours'!$B$5:$B$590,'Test Year 2014'!$AF215,'Data - Contractor Labor Hours'!E$5:E$590)</f>
        <v>61</v>
      </c>
      <c r="AH215">
        <f>SUMIF('Data - Contractor Labor Hours'!$B$5:$B$590,'Test Year 2014'!$AF215,'Data - Contractor Labor Hours'!F$5:F$590)</f>
        <v>89.5</v>
      </c>
      <c r="AI215">
        <f>SUMIF('Data - Contractor Labor Hours'!$B$5:$B$590,'Test Year 2014'!$AF215,'Data - Contractor Labor Hours'!G$5:G$590)</f>
        <v>20</v>
      </c>
      <c r="AJ215" s="60"/>
      <c r="AK215">
        <f t="shared" si="40"/>
        <v>61</v>
      </c>
      <c r="AL215">
        <f t="shared" si="41"/>
        <v>134.25</v>
      </c>
      <c r="AM215">
        <f t="shared" si="42"/>
        <v>40</v>
      </c>
      <c r="AO215" s="90">
        <f t="shared" si="43"/>
        <v>0.25929861849096708</v>
      </c>
      <c r="AP215" s="90">
        <f t="shared" si="44"/>
        <v>0.57066950053134968</v>
      </c>
      <c r="AQ215" s="90">
        <f t="shared" si="45"/>
        <v>0.17003188097768332</v>
      </c>
      <c r="AS215" s="55">
        <f t="shared" si="46"/>
        <v>1539.3755154091393</v>
      </c>
      <c r="AT215" s="55">
        <f t="shared" si="47"/>
        <v>3387.8879171094582</v>
      </c>
      <c r="AU215" s="55">
        <f t="shared" si="48"/>
        <v>1009.4265674814027</v>
      </c>
      <c r="AY215" s="85"/>
      <c r="AZ215" s="85"/>
      <c r="BA215" s="85"/>
    </row>
    <row r="216" spans="22:53" x14ac:dyDescent="0.2">
      <c r="V216" s="7">
        <v>10695</v>
      </c>
      <c r="W216" s="7" t="s">
        <v>74</v>
      </c>
      <c r="X216" s="7">
        <v>228</v>
      </c>
      <c r="Y216" s="56" t="s">
        <v>100</v>
      </c>
      <c r="Z216" s="7" t="s">
        <v>75</v>
      </c>
      <c r="AA216" s="7">
        <v>5930000</v>
      </c>
      <c r="AB216" s="7">
        <v>370171</v>
      </c>
      <c r="AC216" s="54">
        <v>41757.637060185189</v>
      </c>
      <c r="AD216" s="55">
        <v>499.64</v>
      </c>
      <c r="AF216">
        <f t="shared" si="39"/>
        <v>370171</v>
      </c>
      <c r="AG216">
        <f>SUMIF('Data - Contractor Labor Hours'!$B$5:$B$590,'Test Year 2014'!$AF216,'Data - Contractor Labor Hours'!E$5:E$590)</f>
        <v>0</v>
      </c>
      <c r="AH216">
        <f>SUMIF('Data - Contractor Labor Hours'!$B$5:$B$590,'Test Year 2014'!$AF216,'Data - Contractor Labor Hours'!F$5:F$590)</f>
        <v>9</v>
      </c>
      <c r="AI216">
        <f>SUMIF('Data - Contractor Labor Hours'!$B$5:$B$590,'Test Year 2014'!$AF216,'Data - Contractor Labor Hours'!G$5:G$590)</f>
        <v>4</v>
      </c>
      <c r="AJ216" s="60"/>
      <c r="AK216">
        <f t="shared" si="40"/>
        <v>0</v>
      </c>
      <c r="AL216">
        <f t="shared" si="41"/>
        <v>13.5</v>
      </c>
      <c r="AM216">
        <f t="shared" si="42"/>
        <v>8</v>
      </c>
      <c r="AO216" s="90">
        <f t="shared" si="43"/>
        <v>0</v>
      </c>
      <c r="AP216" s="90">
        <f t="shared" si="44"/>
        <v>0.62790697674418605</v>
      </c>
      <c r="AQ216" s="90">
        <f t="shared" si="45"/>
        <v>0.37209302325581395</v>
      </c>
      <c r="AS216" s="55">
        <f t="shared" si="46"/>
        <v>0</v>
      </c>
      <c r="AT216" s="55">
        <f t="shared" si="47"/>
        <v>313.72744186046509</v>
      </c>
      <c r="AU216" s="55">
        <f t="shared" si="48"/>
        <v>185.91255813953487</v>
      </c>
      <c r="AY216" s="85"/>
      <c r="AZ216" s="85"/>
      <c r="BA216" s="85"/>
    </row>
    <row r="217" spans="22:53" x14ac:dyDescent="0.2">
      <c r="V217" s="7">
        <v>11685</v>
      </c>
      <c r="W217" s="7" t="s">
        <v>74</v>
      </c>
      <c r="X217" s="7">
        <v>228</v>
      </c>
      <c r="Y217" s="56" t="s">
        <v>100</v>
      </c>
      <c r="Z217" s="7" t="s">
        <v>75</v>
      </c>
      <c r="AA217" s="7">
        <v>5930000</v>
      </c>
      <c r="AB217" s="7">
        <v>371057</v>
      </c>
      <c r="AC217" s="54">
        <v>41765.703333333331</v>
      </c>
      <c r="AD217" s="55">
        <v>350.73</v>
      </c>
      <c r="AF217">
        <f t="shared" si="39"/>
        <v>371057</v>
      </c>
      <c r="AG217">
        <f>SUMIF('Data - Contractor Labor Hours'!$B$5:$B$590,'Test Year 2014'!$AF217,'Data - Contractor Labor Hours'!E$5:E$590)</f>
        <v>0</v>
      </c>
      <c r="AH217">
        <f>SUMIF('Data - Contractor Labor Hours'!$B$5:$B$590,'Test Year 2014'!$AF217,'Data - Contractor Labor Hours'!F$5:F$590)</f>
        <v>0</v>
      </c>
      <c r="AI217">
        <f>SUMIF('Data - Contractor Labor Hours'!$B$5:$B$590,'Test Year 2014'!$AF217,'Data - Contractor Labor Hours'!G$5:G$590)</f>
        <v>0</v>
      </c>
      <c r="AJ217" s="60"/>
      <c r="AK217">
        <f t="shared" si="40"/>
        <v>0</v>
      </c>
      <c r="AL217">
        <f t="shared" si="41"/>
        <v>0</v>
      </c>
      <c r="AM217">
        <f t="shared" si="42"/>
        <v>0</v>
      </c>
      <c r="AO217" s="90">
        <f t="shared" si="43"/>
        <v>0</v>
      </c>
      <c r="AP217" s="90">
        <f t="shared" si="44"/>
        <v>0</v>
      </c>
      <c r="AQ217" s="90">
        <f t="shared" si="45"/>
        <v>0</v>
      </c>
      <c r="AS217" s="55">
        <f t="shared" si="46"/>
        <v>0</v>
      </c>
      <c r="AT217" s="55">
        <f t="shared" si="47"/>
        <v>0</v>
      </c>
      <c r="AU217" s="55">
        <f t="shared" si="48"/>
        <v>0</v>
      </c>
      <c r="AY217" s="85"/>
      <c r="AZ217" s="85"/>
      <c r="BA217" s="85"/>
    </row>
    <row r="218" spans="22:53" x14ac:dyDescent="0.2">
      <c r="V218" s="7">
        <v>10216</v>
      </c>
      <c r="W218" s="7" t="s">
        <v>74</v>
      </c>
      <c r="X218" s="7">
        <v>228</v>
      </c>
      <c r="Y218" s="56" t="s">
        <v>100</v>
      </c>
      <c r="Z218" s="7" t="s">
        <v>101</v>
      </c>
      <c r="AA218" s="7">
        <v>5930000</v>
      </c>
      <c r="AB218" s="7">
        <v>371069</v>
      </c>
      <c r="AC218" s="54">
        <v>41765.703761574077</v>
      </c>
      <c r="AD218" s="55">
        <v>1900.34</v>
      </c>
      <c r="AF218">
        <f t="shared" si="39"/>
        <v>371069</v>
      </c>
      <c r="AG218">
        <f>SUMIF('Data - Contractor Labor Hours'!$B$5:$B$590,'Test Year 2014'!$AF218,'Data - Contractor Labor Hours'!E$5:E$590)</f>
        <v>33</v>
      </c>
      <c r="AH218">
        <f>SUMIF('Data - Contractor Labor Hours'!$B$5:$B$590,'Test Year 2014'!$AF218,'Data - Contractor Labor Hours'!F$5:F$590)</f>
        <v>33.5</v>
      </c>
      <c r="AI218">
        <f>SUMIF('Data - Contractor Labor Hours'!$B$5:$B$590,'Test Year 2014'!$AF218,'Data - Contractor Labor Hours'!G$5:G$590)</f>
        <v>0</v>
      </c>
      <c r="AJ218" s="60"/>
      <c r="AK218">
        <f t="shared" si="40"/>
        <v>33</v>
      </c>
      <c r="AL218">
        <f t="shared" si="41"/>
        <v>50.25</v>
      </c>
      <c r="AM218">
        <f t="shared" si="42"/>
        <v>0</v>
      </c>
      <c r="AO218" s="90">
        <f t="shared" si="43"/>
        <v>0.3963963963963964</v>
      </c>
      <c r="AP218" s="90">
        <f t="shared" si="44"/>
        <v>0.60360360360360366</v>
      </c>
      <c r="AQ218" s="90">
        <f t="shared" si="45"/>
        <v>0</v>
      </c>
      <c r="AS218" s="55">
        <f t="shared" si="46"/>
        <v>753.28792792792785</v>
      </c>
      <c r="AT218" s="55">
        <f t="shared" si="47"/>
        <v>1147.0520720720722</v>
      </c>
      <c r="AU218" s="55">
        <f t="shared" si="48"/>
        <v>0</v>
      </c>
      <c r="AY218" s="85"/>
      <c r="AZ218" s="85"/>
      <c r="BA218" s="85"/>
    </row>
    <row r="219" spans="22:53" x14ac:dyDescent="0.2">
      <c r="V219" s="7">
        <v>11683</v>
      </c>
      <c r="W219" s="7" t="s">
        <v>74</v>
      </c>
      <c r="X219" s="7">
        <v>228</v>
      </c>
      <c r="Y219" s="56" t="s">
        <v>100</v>
      </c>
      <c r="Z219" s="7" t="s">
        <v>75</v>
      </c>
      <c r="AA219" s="7">
        <v>5930000</v>
      </c>
      <c r="AB219" s="7">
        <v>371064</v>
      </c>
      <c r="AC219" s="54">
        <v>41765.704444444447</v>
      </c>
      <c r="AD219" s="55">
        <v>3970.36</v>
      </c>
      <c r="AF219">
        <f t="shared" si="39"/>
        <v>371064</v>
      </c>
      <c r="AG219">
        <f>SUMIF('Data - Contractor Labor Hours'!$B$5:$B$590,'Test Year 2014'!$AF219,'Data - Contractor Labor Hours'!E$5:E$590)</f>
        <v>68</v>
      </c>
      <c r="AH219">
        <f>SUMIF('Data - Contractor Labor Hours'!$B$5:$B$590,'Test Year 2014'!$AF219,'Data - Contractor Labor Hours'!F$5:F$590)</f>
        <v>60</v>
      </c>
      <c r="AI219">
        <f>SUMIF('Data - Contractor Labor Hours'!$B$5:$B$590,'Test Year 2014'!$AF219,'Data - Contractor Labor Hours'!G$5:G$590)</f>
        <v>0</v>
      </c>
      <c r="AJ219" s="60"/>
      <c r="AK219">
        <f t="shared" si="40"/>
        <v>68</v>
      </c>
      <c r="AL219">
        <f t="shared" si="41"/>
        <v>90</v>
      </c>
      <c r="AM219">
        <f t="shared" si="42"/>
        <v>0</v>
      </c>
      <c r="AO219" s="90">
        <f t="shared" si="43"/>
        <v>0.43037974683544306</v>
      </c>
      <c r="AP219" s="90">
        <f t="shared" si="44"/>
        <v>0.569620253164557</v>
      </c>
      <c r="AQ219" s="90">
        <f t="shared" si="45"/>
        <v>0</v>
      </c>
      <c r="AS219" s="55">
        <f t="shared" si="46"/>
        <v>1708.7625316455697</v>
      </c>
      <c r="AT219" s="55">
        <f t="shared" si="47"/>
        <v>2261.5974683544305</v>
      </c>
      <c r="AU219" s="55">
        <f t="shared" si="48"/>
        <v>0</v>
      </c>
      <c r="AY219" s="85"/>
      <c r="AZ219" s="85"/>
      <c r="BA219" s="85"/>
    </row>
    <row r="220" spans="22:53" x14ac:dyDescent="0.2">
      <c r="V220" s="7">
        <v>11683</v>
      </c>
      <c r="W220" s="7" t="s">
        <v>74</v>
      </c>
      <c r="X220" s="7">
        <v>228</v>
      </c>
      <c r="Y220" s="56" t="s">
        <v>100</v>
      </c>
      <c r="Z220" s="7" t="s">
        <v>75</v>
      </c>
      <c r="AA220" s="7">
        <v>5930000</v>
      </c>
      <c r="AB220" s="7">
        <v>371627</v>
      </c>
      <c r="AC220" s="54">
        <v>41772.591944444444</v>
      </c>
      <c r="AD220" s="55">
        <v>5638.24</v>
      </c>
      <c r="AF220">
        <f t="shared" si="39"/>
        <v>371627</v>
      </c>
      <c r="AG220">
        <f>SUMIF('Data - Contractor Labor Hours'!$B$5:$B$590,'Test Year 2014'!$AF220,'Data - Contractor Labor Hours'!E$5:E$590)</f>
        <v>125</v>
      </c>
      <c r="AH220">
        <f>SUMIF('Data - Contractor Labor Hours'!$B$5:$B$590,'Test Year 2014'!$AF220,'Data - Contractor Labor Hours'!F$5:F$590)</f>
        <v>12</v>
      </c>
      <c r="AI220">
        <f>SUMIF('Data - Contractor Labor Hours'!$B$5:$B$590,'Test Year 2014'!$AF220,'Data - Contractor Labor Hours'!G$5:G$590)</f>
        <v>44</v>
      </c>
      <c r="AJ220" s="60"/>
      <c r="AK220">
        <f t="shared" si="40"/>
        <v>125</v>
      </c>
      <c r="AL220">
        <f t="shared" si="41"/>
        <v>18</v>
      </c>
      <c r="AM220">
        <f t="shared" si="42"/>
        <v>88</v>
      </c>
      <c r="AO220" s="90">
        <f t="shared" si="43"/>
        <v>0.54112554112554112</v>
      </c>
      <c r="AP220" s="90">
        <f t="shared" si="44"/>
        <v>7.792207792207792E-2</v>
      </c>
      <c r="AQ220" s="90">
        <f t="shared" si="45"/>
        <v>0.38095238095238093</v>
      </c>
      <c r="AS220" s="55">
        <f t="shared" si="46"/>
        <v>3050.9956709956709</v>
      </c>
      <c r="AT220" s="55">
        <f t="shared" si="47"/>
        <v>439.34337662337657</v>
      </c>
      <c r="AU220" s="55">
        <f t="shared" si="48"/>
        <v>2147.9009523809523</v>
      </c>
      <c r="AY220" s="85"/>
      <c r="AZ220" s="85"/>
      <c r="BA220" s="85"/>
    </row>
    <row r="221" spans="22:53" x14ac:dyDescent="0.2">
      <c r="V221" s="7">
        <v>10216</v>
      </c>
      <c r="W221" s="7" t="s">
        <v>74</v>
      </c>
      <c r="X221" s="7">
        <v>228</v>
      </c>
      <c r="Y221" s="56" t="s">
        <v>100</v>
      </c>
      <c r="Z221" s="7" t="s">
        <v>101</v>
      </c>
      <c r="AA221" s="7">
        <v>5930000</v>
      </c>
      <c r="AB221" s="7">
        <v>371667</v>
      </c>
      <c r="AC221" s="54">
        <v>41772.594988425924</v>
      </c>
      <c r="AD221" s="55">
        <v>646.53</v>
      </c>
      <c r="AF221">
        <f t="shared" si="39"/>
        <v>371667</v>
      </c>
      <c r="AG221">
        <f>SUMIF('Data - Contractor Labor Hours'!$B$5:$B$590,'Test Year 2014'!$AF221,'Data - Contractor Labor Hours'!E$5:E$590)</f>
        <v>21</v>
      </c>
      <c r="AH221">
        <f>SUMIF('Data - Contractor Labor Hours'!$B$5:$B$590,'Test Year 2014'!$AF221,'Data - Contractor Labor Hours'!F$5:F$590)</f>
        <v>0</v>
      </c>
      <c r="AI221">
        <f>SUMIF('Data - Contractor Labor Hours'!$B$5:$B$590,'Test Year 2014'!$AF221,'Data - Contractor Labor Hours'!G$5:G$590)</f>
        <v>0</v>
      </c>
      <c r="AJ221" s="60"/>
      <c r="AK221">
        <f t="shared" si="40"/>
        <v>21</v>
      </c>
      <c r="AL221">
        <f t="shared" si="41"/>
        <v>0</v>
      </c>
      <c r="AM221">
        <f t="shared" si="42"/>
        <v>0</v>
      </c>
      <c r="AO221" s="90">
        <f t="shared" si="43"/>
        <v>1</v>
      </c>
      <c r="AP221" s="90">
        <f t="shared" si="44"/>
        <v>0</v>
      </c>
      <c r="AQ221" s="90">
        <f t="shared" si="45"/>
        <v>0</v>
      </c>
      <c r="AS221" s="55">
        <f t="shared" si="46"/>
        <v>646.53</v>
      </c>
      <c r="AT221" s="55">
        <f t="shared" si="47"/>
        <v>0</v>
      </c>
      <c r="AU221" s="55">
        <f t="shared" si="48"/>
        <v>0</v>
      </c>
      <c r="AY221" s="85"/>
      <c r="AZ221" s="85"/>
      <c r="BA221" s="85"/>
    </row>
    <row r="222" spans="22:53" x14ac:dyDescent="0.2">
      <c r="V222" s="7">
        <v>10695</v>
      </c>
      <c r="W222" s="7" t="s">
        <v>74</v>
      </c>
      <c r="X222" s="7">
        <v>228</v>
      </c>
      <c r="Y222" s="56" t="s">
        <v>100</v>
      </c>
      <c r="Z222" s="7" t="s">
        <v>75</v>
      </c>
      <c r="AA222" s="7">
        <v>5930000</v>
      </c>
      <c r="AB222" s="7">
        <v>371649</v>
      </c>
      <c r="AC222" s="54">
        <v>41772.595231481479</v>
      </c>
      <c r="AD222" s="55">
        <v>384.65</v>
      </c>
      <c r="AF222">
        <f t="shared" si="39"/>
        <v>371649</v>
      </c>
      <c r="AG222">
        <f>SUMIF('Data - Contractor Labor Hours'!$B$5:$B$590,'Test Year 2014'!$AF222,'Data - Contractor Labor Hours'!E$5:E$590)</f>
        <v>0</v>
      </c>
      <c r="AH222">
        <f>SUMIF('Data - Contractor Labor Hours'!$B$5:$B$590,'Test Year 2014'!$AF222,'Data - Contractor Labor Hours'!F$5:F$590)</f>
        <v>0</v>
      </c>
      <c r="AI222">
        <f>SUMIF('Data - Contractor Labor Hours'!$B$5:$B$590,'Test Year 2014'!$AF222,'Data - Contractor Labor Hours'!G$5:G$590)</f>
        <v>0</v>
      </c>
      <c r="AJ222" s="60"/>
      <c r="AK222">
        <f t="shared" si="40"/>
        <v>0</v>
      </c>
      <c r="AL222">
        <f t="shared" si="41"/>
        <v>0</v>
      </c>
      <c r="AM222">
        <f t="shared" si="42"/>
        <v>0</v>
      </c>
      <c r="AO222" s="90">
        <f t="shared" si="43"/>
        <v>0</v>
      </c>
      <c r="AP222" s="90">
        <f t="shared" si="44"/>
        <v>0</v>
      </c>
      <c r="AQ222" s="90">
        <f t="shared" si="45"/>
        <v>0</v>
      </c>
      <c r="AS222" s="55">
        <f t="shared" si="46"/>
        <v>0</v>
      </c>
      <c r="AT222" s="55">
        <f t="shared" si="47"/>
        <v>0</v>
      </c>
      <c r="AU222" s="55">
        <f t="shared" si="48"/>
        <v>0</v>
      </c>
      <c r="AY222" s="85"/>
      <c r="AZ222" s="85"/>
      <c r="BA222" s="85"/>
    </row>
    <row r="223" spans="22:53" x14ac:dyDescent="0.2">
      <c r="V223" s="7">
        <v>11685</v>
      </c>
      <c r="W223" s="7" t="s">
        <v>74</v>
      </c>
      <c r="X223" s="7">
        <v>228</v>
      </c>
      <c r="Y223" s="56" t="s">
        <v>100</v>
      </c>
      <c r="Z223" s="7" t="s">
        <v>75</v>
      </c>
      <c r="AA223" s="7">
        <v>5930000</v>
      </c>
      <c r="AB223" s="7">
        <v>372394</v>
      </c>
      <c r="AC223" s="54">
        <v>41782.342245370368</v>
      </c>
      <c r="AD223" s="55">
        <v>1226.32</v>
      </c>
      <c r="AF223">
        <f t="shared" si="39"/>
        <v>372394</v>
      </c>
      <c r="AG223">
        <f>SUMIF('Data - Contractor Labor Hours'!$B$5:$B$590,'Test Year 2014'!$AF223,'Data - Contractor Labor Hours'!E$5:E$590)</f>
        <v>30</v>
      </c>
      <c r="AH223">
        <f>SUMIF('Data - Contractor Labor Hours'!$B$5:$B$590,'Test Year 2014'!$AF223,'Data - Contractor Labor Hours'!F$5:F$590)</f>
        <v>0</v>
      </c>
      <c r="AI223">
        <f>SUMIF('Data - Contractor Labor Hours'!$B$5:$B$590,'Test Year 2014'!$AF223,'Data - Contractor Labor Hours'!G$5:G$590)</f>
        <v>0</v>
      </c>
      <c r="AJ223" s="60"/>
      <c r="AK223">
        <f t="shared" si="40"/>
        <v>30</v>
      </c>
      <c r="AL223">
        <f t="shared" si="41"/>
        <v>0</v>
      </c>
      <c r="AM223">
        <f t="shared" si="42"/>
        <v>0</v>
      </c>
      <c r="AO223" s="90">
        <f t="shared" si="43"/>
        <v>1</v>
      </c>
      <c r="AP223" s="90">
        <f t="shared" si="44"/>
        <v>0</v>
      </c>
      <c r="AQ223" s="90">
        <f t="shared" si="45"/>
        <v>0</v>
      </c>
      <c r="AS223" s="55">
        <f t="shared" si="46"/>
        <v>1226.32</v>
      </c>
      <c r="AT223" s="55">
        <f t="shared" si="47"/>
        <v>0</v>
      </c>
      <c r="AU223" s="55">
        <f t="shared" si="48"/>
        <v>0</v>
      </c>
      <c r="AY223" s="85"/>
      <c r="AZ223" s="85"/>
      <c r="BA223" s="85"/>
    </row>
    <row r="224" spans="22:53" x14ac:dyDescent="0.2">
      <c r="V224" s="7">
        <v>10216</v>
      </c>
      <c r="W224" s="7" t="s">
        <v>74</v>
      </c>
      <c r="X224" s="7">
        <v>228</v>
      </c>
      <c r="Y224" s="56" t="s">
        <v>100</v>
      </c>
      <c r="Z224" s="7" t="s">
        <v>101</v>
      </c>
      <c r="AA224" s="7">
        <v>5930000</v>
      </c>
      <c r="AB224" s="7">
        <v>372260</v>
      </c>
      <c r="AC224" s="54">
        <v>41782.343009259261</v>
      </c>
      <c r="AD224" s="55">
        <v>2527.33</v>
      </c>
      <c r="AF224">
        <f t="shared" si="39"/>
        <v>372260</v>
      </c>
      <c r="AG224">
        <f>SUMIF('Data - Contractor Labor Hours'!$B$5:$B$590,'Test Year 2014'!$AF224,'Data - Contractor Labor Hours'!E$5:E$590)</f>
        <v>89.5</v>
      </c>
      <c r="AH224">
        <f>SUMIF('Data - Contractor Labor Hours'!$B$5:$B$590,'Test Year 2014'!$AF224,'Data - Contractor Labor Hours'!F$5:F$590)</f>
        <v>4.5</v>
      </c>
      <c r="AI224">
        <f>SUMIF('Data - Contractor Labor Hours'!$B$5:$B$590,'Test Year 2014'!$AF224,'Data - Contractor Labor Hours'!G$5:G$590)</f>
        <v>0</v>
      </c>
      <c r="AJ224" s="60"/>
      <c r="AK224">
        <f t="shared" si="40"/>
        <v>89.5</v>
      </c>
      <c r="AL224">
        <f t="shared" si="41"/>
        <v>6.75</v>
      </c>
      <c r="AM224">
        <f t="shared" si="42"/>
        <v>0</v>
      </c>
      <c r="AO224" s="90">
        <f t="shared" si="43"/>
        <v>0.92987012987012985</v>
      </c>
      <c r="AP224" s="90">
        <f t="shared" si="44"/>
        <v>7.0129870129870125E-2</v>
      </c>
      <c r="AQ224" s="90">
        <f t="shared" si="45"/>
        <v>0</v>
      </c>
      <c r="AS224" s="55">
        <f t="shared" si="46"/>
        <v>2350.088675324675</v>
      </c>
      <c r="AT224" s="55">
        <f t="shared" si="47"/>
        <v>177.24132467532465</v>
      </c>
      <c r="AU224" s="55">
        <f t="shared" si="48"/>
        <v>0</v>
      </c>
      <c r="AY224" s="85"/>
      <c r="AZ224" s="85"/>
      <c r="BA224" s="85"/>
    </row>
    <row r="225" spans="22:53" x14ac:dyDescent="0.2">
      <c r="V225" s="7">
        <v>10216</v>
      </c>
      <c r="W225" s="7" t="s">
        <v>74</v>
      </c>
      <c r="X225" s="7">
        <v>228</v>
      </c>
      <c r="Y225" s="56" t="s">
        <v>100</v>
      </c>
      <c r="Z225" s="7" t="s">
        <v>75</v>
      </c>
      <c r="AA225" s="7">
        <v>5930000</v>
      </c>
      <c r="AB225" s="7">
        <v>372260</v>
      </c>
      <c r="AC225" s="54">
        <v>41782.343009259261</v>
      </c>
      <c r="AD225" s="55">
        <v>506.86</v>
      </c>
      <c r="AF225">
        <f t="shared" si="39"/>
        <v>372260</v>
      </c>
      <c r="AG225">
        <f>SUMIF('Data - Contractor Labor Hours'!$B$5:$B$590,'Test Year 2014'!$AF225,'Data - Contractor Labor Hours'!E$5:E$590)</f>
        <v>89.5</v>
      </c>
      <c r="AH225">
        <f>SUMIF('Data - Contractor Labor Hours'!$B$5:$B$590,'Test Year 2014'!$AF225,'Data - Contractor Labor Hours'!F$5:F$590)</f>
        <v>4.5</v>
      </c>
      <c r="AI225">
        <f>SUMIF('Data - Contractor Labor Hours'!$B$5:$B$590,'Test Year 2014'!$AF225,'Data - Contractor Labor Hours'!G$5:G$590)</f>
        <v>0</v>
      </c>
      <c r="AJ225" s="60"/>
      <c r="AK225">
        <f t="shared" si="40"/>
        <v>89.5</v>
      </c>
      <c r="AL225">
        <f t="shared" si="41"/>
        <v>6.75</v>
      </c>
      <c r="AM225">
        <f t="shared" si="42"/>
        <v>0</v>
      </c>
      <c r="AO225" s="90">
        <f t="shared" si="43"/>
        <v>0.92987012987012985</v>
      </c>
      <c r="AP225" s="90">
        <f t="shared" si="44"/>
        <v>7.0129870129870125E-2</v>
      </c>
      <c r="AQ225" s="90">
        <f t="shared" si="45"/>
        <v>0</v>
      </c>
      <c r="AS225" s="55">
        <f t="shared" si="46"/>
        <v>471.31397402597401</v>
      </c>
      <c r="AT225" s="55">
        <f t="shared" si="47"/>
        <v>35.546025974025973</v>
      </c>
      <c r="AU225" s="55">
        <f t="shared" si="48"/>
        <v>0</v>
      </c>
      <c r="AY225" s="85"/>
      <c r="AZ225" s="85"/>
      <c r="BA225" s="85"/>
    </row>
    <row r="226" spans="22:53" x14ac:dyDescent="0.2">
      <c r="V226" s="7">
        <v>10695</v>
      </c>
      <c r="W226" s="7" t="s">
        <v>74</v>
      </c>
      <c r="X226" s="7">
        <v>228</v>
      </c>
      <c r="Y226" s="56" t="s">
        <v>100</v>
      </c>
      <c r="Z226" s="7" t="s">
        <v>75</v>
      </c>
      <c r="AA226" s="7">
        <v>5930000</v>
      </c>
      <c r="AB226" s="7">
        <v>372225</v>
      </c>
      <c r="AC226" s="54">
        <v>41782.344560185185</v>
      </c>
      <c r="AD226" s="55">
        <v>2053.11</v>
      </c>
      <c r="AF226">
        <f t="shared" si="39"/>
        <v>372225</v>
      </c>
      <c r="AG226">
        <f>SUMIF('Data - Contractor Labor Hours'!$B$5:$B$590,'Test Year 2014'!$AF226,'Data - Contractor Labor Hours'!E$5:E$590)</f>
        <v>18</v>
      </c>
      <c r="AH226">
        <f>SUMIF('Data - Contractor Labor Hours'!$B$5:$B$590,'Test Year 2014'!$AF226,'Data - Contractor Labor Hours'!F$5:F$590)</f>
        <v>40</v>
      </c>
      <c r="AI226">
        <f>SUMIF('Data - Contractor Labor Hours'!$B$5:$B$590,'Test Year 2014'!$AF226,'Data - Contractor Labor Hours'!G$5:G$590)</f>
        <v>0</v>
      </c>
      <c r="AJ226" s="60"/>
      <c r="AK226">
        <f t="shared" si="40"/>
        <v>18</v>
      </c>
      <c r="AL226">
        <f t="shared" si="41"/>
        <v>60</v>
      </c>
      <c r="AM226">
        <f t="shared" si="42"/>
        <v>0</v>
      </c>
      <c r="AO226" s="90">
        <f t="shared" si="43"/>
        <v>0.23076923076923078</v>
      </c>
      <c r="AP226" s="90">
        <f t="shared" si="44"/>
        <v>0.76923076923076927</v>
      </c>
      <c r="AQ226" s="90">
        <f t="shared" si="45"/>
        <v>0</v>
      </c>
      <c r="AS226" s="55">
        <f t="shared" si="46"/>
        <v>473.79461538461544</v>
      </c>
      <c r="AT226" s="55">
        <f t="shared" si="47"/>
        <v>1579.3153846153848</v>
      </c>
      <c r="AU226" s="55">
        <f t="shared" si="48"/>
        <v>0</v>
      </c>
      <c r="AY226" s="85"/>
      <c r="AZ226" s="85"/>
      <c r="BA226" s="85"/>
    </row>
    <row r="227" spans="22:53" x14ac:dyDescent="0.2">
      <c r="V227" s="7">
        <v>11683</v>
      </c>
      <c r="W227" s="7" t="s">
        <v>74</v>
      </c>
      <c r="X227" s="7">
        <v>228</v>
      </c>
      <c r="Y227" s="56" t="s">
        <v>100</v>
      </c>
      <c r="Z227" s="7" t="s">
        <v>75</v>
      </c>
      <c r="AA227" s="7">
        <v>5930000</v>
      </c>
      <c r="AB227" s="7">
        <v>372222</v>
      </c>
      <c r="AC227" s="54">
        <v>41782.344895833332</v>
      </c>
      <c r="AD227" s="55">
        <v>3243.2</v>
      </c>
      <c r="AF227">
        <f t="shared" si="39"/>
        <v>372222</v>
      </c>
      <c r="AG227">
        <f>SUMIF('Data - Contractor Labor Hours'!$B$5:$B$590,'Test Year 2014'!$AF227,'Data - Contractor Labor Hours'!E$5:E$590)</f>
        <v>50</v>
      </c>
      <c r="AH227">
        <f>SUMIF('Data - Contractor Labor Hours'!$B$5:$B$590,'Test Year 2014'!$AF227,'Data - Contractor Labor Hours'!F$5:F$590)</f>
        <v>47</v>
      </c>
      <c r="AI227">
        <f>SUMIF('Data - Contractor Labor Hours'!$B$5:$B$590,'Test Year 2014'!$AF227,'Data - Contractor Labor Hours'!G$5:G$590)</f>
        <v>0</v>
      </c>
      <c r="AJ227" s="60"/>
      <c r="AK227">
        <f t="shared" si="40"/>
        <v>50</v>
      </c>
      <c r="AL227">
        <f t="shared" si="41"/>
        <v>70.5</v>
      </c>
      <c r="AM227">
        <f t="shared" si="42"/>
        <v>0</v>
      </c>
      <c r="AO227" s="90">
        <f t="shared" si="43"/>
        <v>0.41493775933609961</v>
      </c>
      <c r="AP227" s="90">
        <f t="shared" si="44"/>
        <v>0.58506224066390045</v>
      </c>
      <c r="AQ227" s="90">
        <f t="shared" si="45"/>
        <v>0</v>
      </c>
      <c r="AS227" s="55">
        <f t="shared" si="46"/>
        <v>1345.7261410788383</v>
      </c>
      <c r="AT227" s="55">
        <f t="shared" si="47"/>
        <v>1897.4738589211618</v>
      </c>
      <c r="AU227" s="55">
        <f t="shared" si="48"/>
        <v>0</v>
      </c>
      <c r="AY227" s="85"/>
      <c r="AZ227" s="85"/>
      <c r="BA227" s="85"/>
    </row>
    <row r="228" spans="22:53" x14ac:dyDescent="0.2">
      <c r="V228" s="7">
        <v>10695</v>
      </c>
      <c r="W228" s="7" t="s">
        <v>74</v>
      </c>
      <c r="X228" s="7">
        <v>228</v>
      </c>
      <c r="Y228" s="56" t="s">
        <v>100</v>
      </c>
      <c r="Z228" s="7" t="s">
        <v>75</v>
      </c>
      <c r="AA228" s="7">
        <v>5930000</v>
      </c>
      <c r="AB228" s="7">
        <v>372422</v>
      </c>
      <c r="AC228" s="54">
        <v>41782.362974537034</v>
      </c>
      <c r="AD228" s="55">
        <v>4128.3100000000004</v>
      </c>
      <c r="AF228">
        <f t="shared" si="39"/>
        <v>372422</v>
      </c>
      <c r="AG228">
        <f>SUMIF('Data - Contractor Labor Hours'!$B$5:$B$590,'Test Year 2014'!$AF228,'Data - Contractor Labor Hours'!E$5:E$590)</f>
        <v>90</v>
      </c>
      <c r="AH228">
        <f>SUMIF('Data - Contractor Labor Hours'!$B$5:$B$590,'Test Year 2014'!$AF228,'Data - Contractor Labor Hours'!F$5:F$590)</f>
        <v>48</v>
      </c>
      <c r="AI228">
        <f>SUMIF('Data - Contractor Labor Hours'!$B$5:$B$590,'Test Year 2014'!$AF228,'Data - Contractor Labor Hours'!G$5:G$590)</f>
        <v>0</v>
      </c>
      <c r="AJ228" s="60"/>
      <c r="AK228">
        <f t="shared" si="40"/>
        <v>90</v>
      </c>
      <c r="AL228">
        <f t="shared" si="41"/>
        <v>72</v>
      </c>
      <c r="AM228">
        <f t="shared" si="42"/>
        <v>0</v>
      </c>
      <c r="AO228" s="90">
        <f t="shared" si="43"/>
        <v>0.55555555555555558</v>
      </c>
      <c r="AP228" s="90">
        <f t="shared" si="44"/>
        <v>0.44444444444444442</v>
      </c>
      <c r="AQ228" s="90">
        <f t="shared" si="45"/>
        <v>0</v>
      </c>
      <c r="AS228" s="55">
        <f t="shared" si="46"/>
        <v>2293.5055555555559</v>
      </c>
      <c r="AT228" s="55">
        <f t="shared" si="47"/>
        <v>1834.8044444444445</v>
      </c>
      <c r="AU228" s="55">
        <f t="shared" si="48"/>
        <v>0</v>
      </c>
      <c r="AY228" s="85"/>
      <c r="AZ228" s="85"/>
      <c r="BA228" s="85"/>
    </row>
    <row r="229" spans="22:53" x14ac:dyDescent="0.2">
      <c r="V229" s="7">
        <v>10216</v>
      </c>
      <c r="W229" s="7" t="s">
        <v>74</v>
      </c>
      <c r="X229" s="7">
        <v>228</v>
      </c>
      <c r="Y229" s="56" t="s">
        <v>100</v>
      </c>
      <c r="Z229" s="7" t="s">
        <v>102</v>
      </c>
      <c r="AA229" s="7">
        <v>1070001</v>
      </c>
      <c r="AB229" s="7">
        <v>372538</v>
      </c>
      <c r="AC229" s="54">
        <v>41782.469490740739</v>
      </c>
      <c r="AD229" s="55">
        <v>102.74</v>
      </c>
      <c r="AF229">
        <f t="shared" si="39"/>
        <v>372538</v>
      </c>
      <c r="AG229">
        <f>SUMIF('Data - Contractor Labor Hours'!$B$5:$B$590,'Test Year 2014'!$AF229,'Data - Contractor Labor Hours'!E$5:E$590)</f>
        <v>54</v>
      </c>
      <c r="AH229">
        <f>SUMIF('Data - Contractor Labor Hours'!$B$5:$B$590,'Test Year 2014'!$AF229,'Data - Contractor Labor Hours'!F$5:F$590)</f>
        <v>23</v>
      </c>
      <c r="AI229">
        <f>SUMIF('Data - Contractor Labor Hours'!$B$5:$B$590,'Test Year 2014'!$AF229,'Data - Contractor Labor Hours'!G$5:G$590)</f>
        <v>0</v>
      </c>
      <c r="AJ229" s="60"/>
      <c r="AK229">
        <f t="shared" si="40"/>
        <v>54</v>
      </c>
      <c r="AL229">
        <f t="shared" si="41"/>
        <v>34.5</v>
      </c>
      <c r="AM229">
        <f t="shared" si="42"/>
        <v>0</v>
      </c>
      <c r="AO229" s="90">
        <f t="shared" si="43"/>
        <v>0.61016949152542377</v>
      </c>
      <c r="AP229" s="90">
        <f t="shared" si="44"/>
        <v>0.38983050847457629</v>
      </c>
      <c r="AQ229" s="90">
        <f t="shared" si="45"/>
        <v>0</v>
      </c>
      <c r="AS229" s="55">
        <f t="shared" si="46"/>
        <v>62.688813559322035</v>
      </c>
      <c r="AT229" s="55">
        <f t="shared" si="47"/>
        <v>40.051186440677967</v>
      </c>
      <c r="AU229" s="55">
        <f t="shared" si="48"/>
        <v>0</v>
      </c>
      <c r="AY229" s="85"/>
      <c r="AZ229" s="85"/>
      <c r="BA229" s="85"/>
    </row>
    <row r="230" spans="22:53" x14ac:dyDescent="0.2">
      <c r="V230" s="7">
        <v>10216</v>
      </c>
      <c r="W230" s="7" t="s">
        <v>74</v>
      </c>
      <c r="X230" s="7">
        <v>228</v>
      </c>
      <c r="Y230" s="56" t="s">
        <v>100</v>
      </c>
      <c r="Z230" s="7" t="s">
        <v>101</v>
      </c>
      <c r="AA230" s="7">
        <v>5930000</v>
      </c>
      <c r="AB230" s="7">
        <v>372538</v>
      </c>
      <c r="AC230" s="54">
        <v>41782.469490740739</v>
      </c>
      <c r="AD230" s="55">
        <v>2305.23</v>
      </c>
      <c r="AF230">
        <f t="shared" si="39"/>
        <v>372538</v>
      </c>
      <c r="AG230">
        <f>SUMIF('Data - Contractor Labor Hours'!$B$5:$B$590,'Test Year 2014'!$AF230,'Data - Contractor Labor Hours'!E$5:E$590)</f>
        <v>54</v>
      </c>
      <c r="AH230">
        <f>SUMIF('Data - Contractor Labor Hours'!$B$5:$B$590,'Test Year 2014'!$AF230,'Data - Contractor Labor Hours'!F$5:F$590)</f>
        <v>23</v>
      </c>
      <c r="AI230">
        <f>SUMIF('Data - Contractor Labor Hours'!$B$5:$B$590,'Test Year 2014'!$AF230,'Data - Contractor Labor Hours'!G$5:G$590)</f>
        <v>0</v>
      </c>
      <c r="AJ230" s="60"/>
      <c r="AK230">
        <f t="shared" si="40"/>
        <v>54</v>
      </c>
      <c r="AL230">
        <f t="shared" si="41"/>
        <v>34.5</v>
      </c>
      <c r="AM230">
        <f t="shared" si="42"/>
        <v>0</v>
      </c>
      <c r="AO230" s="90">
        <f t="shared" si="43"/>
        <v>0.61016949152542377</v>
      </c>
      <c r="AP230" s="90">
        <f t="shared" si="44"/>
        <v>0.38983050847457629</v>
      </c>
      <c r="AQ230" s="90">
        <f t="shared" si="45"/>
        <v>0</v>
      </c>
      <c r="AS230" s="55">
        <f t="shared" si="46"/>
        <v>1406.5810169491526</v>
      </c>
      <c r="AT230" s="55">
        <f t="shared" si="47"/>
        <v>898.64898305084751</v>
      </c>
      <c r="AU230" s="55">
        <f t="shared" si="48"/>
        <v>0</v>
      </c>
      <c r="AY230" s="85"/>
      <c r="AZ230" s="85"/>
      <c r="BA230" s="85"/>
    </row>
    <row r="231" spans="22:53" x14ac:dyDescent="0.2">
      <c r="V231" s="7">
        <v>10216</v>
      </c>
      <c r="W231" s="7" t="s">
        <v>74</v>
      </c>
      <c r="X231" s="7">
        <v>228</v>
      </c>
      <c r="Y231" s="56" t="s">
        <v>100</v>
      </c>
      <c r="Z231" s="7" t="s">
        <v>75</v>
      </c>
      <c r="AA231" s="7">
        <v>5930000</v>
      </c>
      <c r="AB231" s="7">
        <v>372538</v>
      </c>
      <c r="AC231" s="54">
        <v>41782.469490740739</v>
      </c>
      <c r="AD231" s="55">
        <v>904.1</v>
      </c>
      <c r="AF231">
        <f t="shared" si="39"/>
        <v>372538</v>
      </c>
      <c r="AG231">
        <f>SUMIF('Data - Contractor Labor Hours'!$B$5:$B$590,'Test Year 2014'!$AF231,'Data - Contractor Labor Hours'!E$5:E$590)</f>
        <v>54</v>
      </c>
      <c r="AH231">
        <f>SUMIF('Data - Contractor Labor Hours'!$B$5:$B$590,'Test Year 2014'!$AF231,'Data - Contractor Labor Hours'!F$5:F$590)</f>
        <v>23</v>
      </c>
      <c r="AI231">
        <f>SUMIF('Data - Contractor Labor Hours'!$B$5:$B$590,'Test Year 2014'!$AF231,'Data - Contractor Labor Hours'!G$5:G$590)</f>
        <v>0</v>
      </c>
      <c r="AJ231" s="60"/>
      <c r="AK231">
        <f t="shared" si="40"/>
        <v>54</v>
      </c>
      <c r="AL231">
        <f t="shared" si="41"/>
        <v>34.5</v>
      </c>
      <c r="AM231">
        <f t="shared" si="42"/>
        <v>0</v>
      </c>
      <c r="AO231" s="90">
        <f t="shared" si="43"/>
        <v>0.61016949152542377</v>
      </c>
      <c r="AP231" s="90">
        <f t="shared" si="44"/>
        <v>0.38983050847457629</v>
      </c>
      <c r="AQ231" s="90">
        <f t="shared" si="45"/>
        <v>0</v>
      </c>
      <c r="AS231" s="55">
        <f t="shared" si="46"/>
        <v>551.65423728813562</v>
      </c>
      <c r="AT231" s="55">
        <f t="shared" si="47"/>
        <v>352.4457627118644</v>
      </c>
      <c r="AU231" s="55">
        <f t="shared" si="48"/>
        <v>0</v>
      </c>
      <c r="AY231" s="85"/>
      <c r="AZ231" s="85"/>
      <c r="BA231" s="85"/>
    </row>
    <row r="232" spans="22:53" x14ac:dyDescent="0.2">
      <c r="V232" s="7">
        <v>11683</v>
      </c>
      <c r="W232" s="7" t="s">
        <v>74</v>
      </c>
      <c r="X232" s="7">
        <v>228</v>
      </c>
      <c r="Y232" s="56" t="s">
        <v>100</v>
      </c>
      <c r="Z232" s="7" t="s">
        <v>75</v>
      </c>
      <c r="AA232" s="7">
        <v>5930000</v>
      </c>
      <c r="AB232" s="7">
        <v>372582</v>
      </c>
      <c r="AC232" s="54">
        <v>41782.62908564815</v>
      </c>
      <c r="AD232" s="55">
        <v>1729.02</v>
      </c>
      <c r="AF232">
        <f t="shared" si="39"/>
        <v>372582</v>
      </c>
      <c r="AG232">
        <f>SUMIF('Data - Contractor Labor Hours'!$B$5:$B$590,'Test Year 2014'!$AF232,'Data - Contractor Labor Hours'!E$5:E$590)</f>
        <v>55</v>
      </c>
      <c r="AH232">
        <f>SUMIF('Data - Contractor Labor Hours'!$B$5:$B$590,'Test Year 2014'!$AF232,'Data - Contractor Labor Hours'!F$5:F$590)</f>
        <v>0</v>
      </c>
      <c r="AI232">
        <f>SUMIF('Data - Contractor Labor Hours'!$B$5:$B$590,'Test Year 2014'!$AF232,'Data - Contractor Labor Hours'!G$5:G$590)</f>
        <v>0</v>
      </c>
      <c r="AJ232" s="60"/>
      <c r="AK232">
        <f t="shared" si="40"/>
        <v>55</v>
      </c>
      <c r="AL232">
        <f t="shared" si="41"/>
        <v>0</v>
      </c>
      <c r="AM232">
        <f t="shared" si="42"/>
        <v>0</v>
      </c>
      <c r="AO232" s="90">
        <f t="shared" si="43"/>
        <v>1</v>
      </c>
      <c r="AP232" s="90">
        <f t="shared" si="44"/>
        <v>0</v>
      </c>
      <c r="AQ232" s="90">
        <f t="shared" si="45"/>
        <v>0</v>
      </c>
      <c r="AS232" s="55">
        <f t="shared" si="46"/>
        <v>1729.02</v>
      </c>
      <c r="AT232" s="55">
        <f t="shared" si="47"/>
        <v>0</v>
      </c>
      <c r="AU232" s="55">
        <f t="shared" si="48"/>
        <v>0</v>
      </c>
      <c r="AY232" s="85"/>
      <c r="AZ232" s="85"/>
      <c r="BA232" s="85"/>
    </row>
    <row r="233" spans="22:53" x14ac:dyDescent="0.2">
      <c r="V233" s="7">
        <v>11683</v>
      </c>
      <c r="W233" s="7" t="s">
        <v>74</v>
      </c>
      <c r="X233" s="7">
        <v>228</v>
      </c>
      <c r="Y233" s="56" t="s">
        <v>100</v>
      </c>
      <c r="Z233" s="7" t="s">
        <v>75</v>
      </c>
      <c r="AA233" s="7">
        <v>5930000</v>
      </c>
      <c r="AB233" s="7">
        <v>373357</v>
      </c>
      <c r="AC233" s="54">
        <v>41793.490937499999</v>
      </c>
      <c r="AD233" s="55">
        <v>19036.23</v>
      </c>
      <c r="AF233">
        <f t="shared" si="39"/>
        <v>373357</v>
      </c>
      <c r="AG233">
        <f>SUMIF('Data - Contractor Labor Hours'!$B$5:$B$590,'Test Year 2014'!$AF233,'Data - Contractor Labor Hours'!E$5:E$590)</f>
        <v>282</v>
      </c>
      <c r="AH233">
        <f>SUMIF('Data - Contractor Labor Hours'!$B$5:$B$590,'Test Year 2014'!$AF233,'Data - Contractor Labor Hours'!F$5:F$590)</f>
        <v>152</v>
      </c>
      <c r="AI233">
        <f>SUMIF('Data - Contractor Labor Hours'!$B$5:$B$590,'Test Year 2014'!$AF233,'Data - Contractor Labor Hours'!G$5:G$590)</f>
        <v>115.5</v>
      </c>
      <c r="AJ233" s="60"/>
      <c r="AK233">
        <f t="shared" si="40"/>
        <v>282</v>
      </c>
      <c r="AL233">
        <f t="shared" si="41"/>
        <v>228</v>
      </c>
      <c r="AM233">
        <f t="shared" si="42"/>
        <v>231</v>
      </c>
      <c r="AO233" s="90">
        <f t="shared" si="43"/>
        <v>0.38056680161943318</v>
      </c>
      <c r="AP233" s="90">
        <f t="shared" si="44"/>
        <v>0.30769230769230771</v>
      </c>
      <c r="AQ233" s="90">
        <f t="shared" si="45"/>
        <v>0.31174089068825911</v>
      </c>
      <c r="AS233" s="55">
        <f t="shared" si="46"/>
        <v>7244.5571659919024</v>
      </c>
      <c r="AT233" s="55">
        <f t="shared" si="47"/>
        <v>5857.3015384615383</v>
      </c>
      <c r="AU233" s="55">
        <f t="shared" si="48"/>
        <v>5934.3712955465589</v>
      </c>
      <c r="AY233" s="85"/>
      <c r="AZ233" s="85"/>
      <c r="BA233" s="85"/>
    </row>
    <row r="234" spans="22:53" x14ac:dyDescent="0.2">
      <c r="V234" s="7">
        <v>11683</v>
      </c>
      <c r="W234" s="7" t="s">
        <v>74</v>
      </c>
      <c r="X234" s="7">
        <v>228</v>
      </c>
      <c r="Y234" s="56" t="s">
        <v>124</v>
      </c>
      <c r="Z234" s="7" t="s">
        <v>125</v>
      </c>
      <c r="AA234" s="7">
        <v>5930000</v>
      </c>
      <c r="AB234" s="7">
        <v>373302</v>
      </c>
      <c r="AC234" s="54">
        <v>41793.491296296299</v>
      </c>
      <c r="AD234" s="55">
        <v>314.16000000000003</v>
      </c>
      <c r="AF234">
        <f t="shared" si="39"/>
        <v>373302</v>
      </c>
      <c r="AG234">
        <f>SUMIF('Data - Contractor Labor Hours'!$B$5:$B$590,'Test Year 2014'!$AF234,'Data - Contractor Labor Hours'!E$5:E$590)</f>
        <v>10</v>
      </c>
      <c r="AH234">
        <f>SUMIF('Data - Contractor Labor Hours'!$B$5:$B$590,'Test Year 2014'!$AF234,'Data - Contractor Labor Hours'!F$5:F$590)</f>
        <v>0</v>
      </c>
      <c r="AI234">
        <f>SUMIF('Data - Contractor Labor Hours'!$B$5:$B$590,'Test Year 2014'!$AF234,'Data - Contractor Labor Hours'!G$5:G$590)</f>
        <v>0</v>
      </c>
      <c r="AJ234" s="60"/>
      <c r="AK234">
        <f t="shared" si="40"/>
        <v>10</v>
      </c>
      <c r="AL234">
        <f t="shared" si="41"/>
        <v>0</v>
      </c>
      <c r="AM234">
        <f t="shared" si="42"/>
        <v>0</v>
      </c>
      <c r="AO234" s="90">
        <f t="shared" si="43"/>
        <v>1</v>
      </c>
      <c r="AP234" s="90">
        <f t="shared" si="44"/>
        <v>0</v>
      </c>
      <c r="AQ234" s="90">
        <f t="shared" si="45"/>
        <v>0</v>
      </c>
      <c r="AS234" s="55">
        <f t="shared" si="46"/>
        <v>314.16000000000003</v>
      </c>
      <c r="AT234" s="55">
        <f t="shared" si="47"/>
        <v>0</v>
      </c>
      <c r="AU234" s="55">
        <f t="shared" si="48"/>
        <v>0</v>
      </c>
      <c r="AY234" s="85"/>
      <c r="AZ234" s="85"/>
      <c r="BA234" s="85"/>
    </row>
    <row r="235" spans="22:53" x14ac:dyDescent="0.2">
      <c r="V235" s="7">
        <v>11685</v>
      </c>
      <c r="W235" s="7" t="s">
        <v>74</v>
      </c>
      <c r="X235" s="7">
        <v>228</v>
      </c>
      <c r="Y235" s="56" t="s">
        <v>100</v>
      </c>
      <c r="Z235" s="7" t="s">
        <v>75</v>
      </c>
      <c r="AA235" s="7">
        <v>5930000</v>
      </c>
      <c r="AB235" s="7">
        <v>373286</v>
      </c>
      <c r="AC235" s="54">
        <v>41793.491666666669</v>
      </c>
      <c r="AD235" s="55">
        <v>2176.58</v>
      </c>
      <c r="AF235">
        <f t="shared" si="39"/>
        <v>373286</v>
      </c>
      <c r="AG235">
        <f>SUMIF('Data - Contractor Labor Hours'!$B$5:$B$590,'Test Year 2014'!$AF235,'Data - Contractor Labor Hours'!E$5:E$590)</f>
        <v>72</v>
      </c>
      <c r="AH235">
        <f>SUMIF('Data - Contractor Labor Hours'!$B$5:$B$590,'Test Year 2014'!$AF235,'Data - Contractor Labor Hours'!F$5:F$590)</f>
        <v>0</v>
      </c>
      <c r="AI235">
        <f>SUMIF('Data - Contractor Labor Hours'!$B$5:$B$590,'Test Year 2014'!$AF235,'Data - Contractor Labor Hours'!G$5:G$590)</f>
        <v>0</v>
      </c>
      <c r="AJ235" s="60"/>
      <c r="AK235">
        <f t="shared" si="40"/>
        <v>72</v>
      </c>
      <c r="AL235">
        <f t="shared" si="41"/>
        <v>0</v>
      </c>
      <c r="AM235">
        <f t="shared" si="42"/>
        <v>0</v>
      </c>
      <c r="AO235" s="90">
        <f t="shared" si="43"/>
        <v>1</v>
      </c>
      <c r="AP235" s="90">
        <f t="shared" si="44"/>
        <v>0</v>
      </c>
      <c r="AQ235" s="90">
        <f t="shared" si="45"/>
        <v>0</v>
      </c>
      <c r="AS235" s="55">
        <f t="shared" si="46"/>
        <v>2176.58</v>
      </c>
      <c r="AT235" s="55">
        <f t="shared" si="47"/>
        <v>0</v>
      </c>
      <c r="AU235" s="55">
        <f t="shared" si="48"/>
        <v>0</v>
      </c>
      <c r="AY235" s="85"/>
      <c r="AZ235" s="85"/>
      <c r="BA235" s="85"/>
    </row>
    <row r="236" spans="22:53" x14ac:dyDescent="0.2">
      <c r="V236" s="7">
        <v>11683</v>
      </c>
      <c r="W236" s="7" t="s">
        <v>74</v>
      </c>
      <c r="X236" s="7">
        <v>228</v>
      </c>
      <c r="Y236" s="56" t="s">
        <v>100</v>
      </c>
      <c r="Z236" s="7" t="s">
        <v>75</v>
      </c>
      <c r="AA236" s="7">
        <v>5930000</v>
      </c>
      <c r="AB236" s="7">
        <v>373282</v>
      </c>
      <c r="AC236" s="54">
        <v>41793.491967592592</v>
      </c>
      <c r="AD236" s="55">
        <v>456.25</v>
      </c>
      <c r="AF236">
        <f t="shared" si="39"/>
        <v>373282</v>
      </c>
      <c r="AG236">
        <f>SUMIF('Data - Contractor Labor Hours'!$B$5:$B$590,'Test Year 2014'!$AF236,'Data - Contractor Labor Hours'!E$5:E$590)</f>
        <v>0</v>
      </c>
      <c r="AH236">
        <f>SUMIF('Data - Contractor Labor Hours'!$B$5:$B$590,'Test Year 2014'!$AF236,'Data - Contractor Labor Hours'!F$5:F$590)</f>
        <v>15</v>
      </c>
      <c r="AI236">
        <f>SUMIF('Data - Contractor Labor Hours'!$B$5:$B$590,'Test Year 2014'!$AF236,'Data - Contractor Labor Hours'!G$5:G$590)</f>
        <v>0</v>
      </c>
      <c r="AJ236" s="60"/>
      <c r="AK236">
        <f t="shared" si="40"/>
        <v>0</v>
      </c>
      <c r="AL236">
        <f t="shared" si="41"/>
        <v>22.5</v>
      </c>
      <c r="AM236">
        <f t="shared" si="42"/>
        <v>0</v>
      </c>
      <c r="AO236" s="90">
        <f t="shared" si="43"/>
        <v>0</v>
      </c>
      <c r="AP236" s="90">
        <f t="shared" si="44"/>
        <v>1</v>
      </c>
      <c r="AQ236" s="90">
        <f t="shared" si="45"/>
        <v>0</v>
      </c>
      <c r="AS236" s="55">
        <f t="shared" si="46"/>
        <v>0</v>
      </c>
      <c r="AT236" s="55">
        <f t="shared" si="47"/>
        <v>456.25</v>
      </c>
      <c r="AU236" s="55">
        <f t="shared" si="48"/>
        <v>0</v>
      </c>
      <c r="AY236" s="85"/>
      <c r="AZ236" s="85"/>
      <c r="BA236" s="85"/>
    </row>
    <row r="237" spans="22:53" x14ac:dyDescent="0.2">
      <c r="V237" s="7">
        <v>10216</v>
      </c>
      <c r="W237" s="7" t="s">
        <v>74</v>
      </c>
      <c r="X237" s="7">
        <v>228</v>
      </c>
      <c r="Y237" s="56" t="s">
        <v>100</v>
      </c>
      <c r="Z237" s="7" t="s">
        <v>102</v>
      </c>
      <c r="AA237" s="7">
        <v>1070001</v>
      </c>
      <c r="AB237" s="7">
        <v>373276</v>
      </c>
      <c r="AC237" s="54">
        <v>41793.498310185183</v>
      </c>
      <c r="AD237" s="55">
        <v>268.17</v>
      </c>
      <c r="AF237">
        <f t="shared" si="39"/>
        <v>373276</v>
      </c>
      <c r="AG237">
        <f>SUMIF('Data - Contractor Labor Hours'!$B$5:$B$590,'Test Year 2014'!$AF237,'Data - Contractor Labor Hours'!E$5:E$590)</f>
        <v>155</v>
      </c>
      <c r="AH237">
        <f>SUMIF('Data - Contractor Labor Hours'!$B$5:$B$590,'Test Year 2014'!$AF237,'Data - Contractor Labor Hours'!F$5:F$590)</f>
        <v>21.5</v>
      </c>
      <c r="AI237">
        <f>SUMIF('Data - Contractor Labor Hours'!$B$5:$B$590,'Test Year 2014'!$AF237,'Data - Contractor Labor Hours'!G$5:G$590)</f>
        <v>0</v>
      </c>
      <c r="AJ237" s="60"/>
      <c r="AK237">
        <f t="shared" si="40"/>
        <v>155</v>
      </c>
      <c r="AL237">
        <f t="shared" si="41"/>
        <v>32.25</v>
      </c>
      <c r="AM237">
        <f t="shared" si="42"/>
        <v>0</v>
      </c>
      <c r="AO237" s="90">
        <f t="shared" si="43"/>
        <v>0.8277703604806409</v>
      </c>
      <c r="AP237" s="90">
        <f t="shared" si="44"/>
        <v>0.17222963951935916</v>
      </c>
      <c r="AQ237" s="90">
        <f t="shared" si="45"/>
        <v>0</v>
      </c>
      <c r="AS237" s="55">
        <f t="shared" si="46"/>
        <v>221.98317757009349</v>
      </c>
      <c r="AT237" s="55">
        <f t="shared" si="47"/>
        <v>46.186822429906549</v>
      </c>
      <c r="AU237" s="55">
        <f t="shared" si="48"/>
        <v>0</v>
      </c>
      <c r="AY237" s="85"/>
      <c r="AZ237" s="85"/>
      <c r="BA237" s="85"/>
    </row>
    <row r="238" spans="22:53" x14ac:dyDescent="0.2">
      <c r="V238" s="7">
        <v>10216</v>
      </c>
      <c r="W238" s="7" t="s">
        <v>74</v>
      </c>
      <c r="X238" s="7">
        <v>228</v>
      </c>
      <c r="Y238" s="56" t="s">
        <v>100</v>
      </c>
      <c r="Z238" s="7" t="s">
        <v>101</v>
      </c>
      <c r="AA238" s="7">
        <v>5930000</v>
      </c>
      <c r="AB238" s="7">
        <v>373276</v>
      </c>
      <c r="AC238" s="54">
        <v>41793.498310185183</v>
      </c>
      <c r="AD238" s="55">
        <v>5292.94</v>
      </c>
      <c r="AF238">
        <f t="shared" si="39"/>
        <v>373276</v>
      </c>
      <c r="AG238">
        <f>SUMIF('Data - Contractor Labor Hours'!$B$5:$B$590,'Test Year 2014'!$AF238,'Data - Contractor Labor Hours'!E$5:E$590)</f>
        <v>155</v>
      </c>
      <c r="AH238">
        <f>SUMIF('Data - Contractor Labor Hours'!$B$5:$B$590,'Test Year 2014'!$AF238,'Data - Contractor Labor Hours'!F$5:F$590)</f>
        <v>21.5</v>
      </c>
      <c r="AI238">
        <f>SUMIF('Data - Contractor Labor Hours'!$B$5:$B$590,'Test Year 2014'!$AF238,'Data - Contractor Labor Hours'!G$5:G$590)</f>
        <v>0</v>
      </c>
      <c r="AJ238" s="60"/>
      <c r="AK238">
        <f t="shared" si="40"/>
        <v>155</v>
      </c>
      <c r="AL238">
        <f t="shared" si="41"/>
        <v>32.25</v>
      </c>
      <c r="AM238">
        <f t="shared" si="42"/>
        <v>0</v>
      </c>
      <c r="AO238" s="90">
        <f t="shared" si="43"/>
        <v>0.8277703604806409</v>
      </c>
      <c r="AP238" s="90">
        <f t="shared" si="44"/>
        <v>0.17222963951935916</v>
      </c>
      <c r="AQ238" s="90">
        <f t="shared" si="45"/>
        <v>0</v>
      </c>
      <c r="AS238" s="55">
        <f t="shared" si="46"/>
        <v>4381.338851802403</v>
      </c>
      <c r="AT238" s="55">
        <f t="shared" si="47"/>
        <v>911.60114819759679</v>
      </c>
      <c r="AU238" s="55">
        <f t="shared" si="48"/>
        <v>0</v>
      </c>
      <c r="AY238" s="85"/>
      <c r="AZ238" s="85"/>
      <c r="BA238" s="85"/>
    </row>
    <row r="239" spans="22:53" x14ac:dyDescent="0.2">
      <c r="V239" s="7">
        <v>10695</v>
      </c>
      <c r="W239" s="7" t="s">
        <v>74</v>
      </c>
      <c r="X239" s="7">
        <v>228</v>
      </c>
      <c r="Y239" s="56" t="s">
        <v>100</v>
      </c>
      <c r="Z239" s="7" t="s">
        <v>75</v>
      </c>
      <c r="AA239" s="7">
        <v>5930000</v>
      </c>
      <c r="AB239" s="7">
        <v>373275</v>
      </c>
      <c r="AC239" s="54">
        <v>41793.498599537037</v>
      </c>
      <c r="AD239" s="55">
        <v>2963.51</v>
      </c>
      <c r="AF239">
        <f t="shared" si="39"/>
        <v>373275</v>
      </c>
      <c r="AG239">
        <f>SUMIF('Data - Contractor Labor Hours'!$B$5:$B$590,'Test Year 2014'!$AF239,'Data - Contractor Labor Hours'!E$5:E$590)</f>
        <v>36</v>
      </c>
      <c r="AH239">
        <f>SUMIF('Data - Contractor Labor Hours'!$B$5:$B$590,'Test Year 2014'!$AF239,'Data - Contractor Labor Hours'!F$5:F$590)</f>
        <v>27.5</v>
      </c>
      <c r="AI239">
        <f>SUMIF('Data - Contractor Labor Hours'!$B$5:$B$590,'Test Year 2014'!$AF239,'Data - Contractor Labor Hours'!G$5:G$590)</f>
        <v>0</v>
      </c>
      <c r="AJ239" s="60"/>
      <c r="AK239">
        <f t="shared" si="40"/>
        <v>36</v>
      </c>
      <c r="AL239">
        <f t="shared" si="41"/>
        <v>41.25</v>
      </c>
      <c r="AM239">
        <f t="shared" si="42"/>
        <v>0</v>
      </c>
      <c r="AO239" s="90">
        <f t="shared" si="43"/>
        <v>0.46601941747572817</v>
      </c>
      <c r="AP239" s="90">
        <f t="shared" si="44"/>
        <v>0.53398058252427183</v>
      </c>
      <c r="AQ239" s="90">
        <f t="shared" si="45"/>
        <v>0</v>
      </c>
      <c r="AS239" s="55">
        <f t="shared" si="46"/>
        <v>1381.0532038834954</v>
      </c>
      <c r="AT239" s="55">
        <f t="shared" si="47"/>
        <v>1582.4567961165048</v>
      </c>
      <c r="AU239" s="55">
        <f t="shared" si="48"/>
        <v>0</v>
      </c>
      <c r="AY239" s="85"/>
      <c r="AZ239" s="85"/>
      <c r="BA239" s="85"/>
    </row>
    <row r="240" spans="22:53" x14ac:dyDescent="0.2">
      <c r="V240" s="7">
        <v>11683</v>
      </c>
      <c r="W240" s="7" t="s">
        <v>74</v>
      </c>
      <c r="X240" s="7">
        <v>228</v>
      </c>
      <c r="Y240" s="56" t="s">
        <v>100</v>
      </c>
      <c r="Z240" s="7" t="s">
        <v>75</v>
      </c>
      <c r="AA240" s="7">
        <v>5930000</v>
      </c>
      <c r="AB240" s="7">
        <v>374761</v>
      </c>
      <c r="AC240" s="54">
        <v>41801.697187500002</v>
      </c>
      <c r="AD240" s="55">
        <v>7267.54</v>
      </c>
      <c r="AF240">
        <f t="shared" si="39"/>
        <v>374761</v>
      </c>
      <c r="AG240">
        <f>SUMIF('Data - Contractor Labor Hours'!$B$5:$B$590,'Test Year 2014'!$AF240,'Data - Contractor Labor Hours'!E$5:E$590)</f>
        <v>1436</v>
      </c>
      <c r="AH240">
        <f>SUMIF('Data - Contractor Labor Hours'!$B$5:$B$590,'Test Year 2014'!$AF240,'Data - Contractor Labor Hours'!F$5:F$590)</f>
        <v>853</v>
      </c>
      <c r="AI240">
        <f>SUMIF('Data - Contractor Labor Hours'!$B$5:$B$590,'Test Year 2014'!$AF240,'Data - Contractor Labor Hours'!G$5:G$590)</f>
        <v>0</v>
      </c>
      <c r="AJ240" s="60"/>
      <c r="AK240">
        <f t="shared" si="40"/>
        <v>1436</v>
      </c>
      <c r="AL240">
        <f t="shared" si="41"/>
        <v>1279.5</v>
      </c>
      <c r="AM240">
        <f t="shared" si="42"/>
        <v>0</v>
      </c>
      <c r="AO240" s="90">
        <f t="shared" si="43"/>
        <v>0.52881605597495862</v>
      </c>
      <c r="AP240" s="90">
        <f t="shared" si="44"/>
        <v>0.47118394402504143</v>
      </c>
      <c r="AQ240" s="90">
        <f t="shared" si="45"/>
        <v>0</v>
      </c>
      <c r="AS240" s="55">
        <f t="shared" si="46"/>
        <v>3843.1918394402505</v>
      </c>
      <c r="AT240" s="55">
        <f t="shared" si="47"/>
        <v>3424.3481605597494</v>
      </c>
      <c r="AU240" s="55">
        <f t="shared" si="48"/>
        <v>0</v>
      </c>
      <c r="AY240" s="85"/>
      <c r="AZ240" s="85"/>
      <c r="BA240" s="85"/>
    </row>
    <row r="241" spans="22:53" x14ac:dyDescent="0.2">
      <c r="V241" s="7">
        <v>11683</v>
      </c>
      <c r="W241" s="7" t="s">
        <v>74</v>
      </c>
      <c r="X241" s="7">
        <v>228</v>
      </c>
      <c r="Y241" s="56" t="s">
        <v>124</v>
      </c>
      <c r="Z241" s="7" t="s">
        <v>125</v>
      </c>
      <c r="AA241" s="7">
        <v>5930000</v>
      </c>
      <c r="AB241" s="7">
        <v>374761</v>
      </c>
      <c r="AC241" s="54">
        <v>41801.697187500002</v>
      </c>
      <c r="AD241" s="55">
        <v>64672.41</v>
      </c>
      <c r="AF241">
        <f t="shared" si="39"/>
        <v>374761</v>
      </c>
      <c r="AG241">
        <f>SUMIF('Data - Contractor Labor Hours'!$B$5:$B$590,'Test Year 2014'!$AF241,'Data - Contractor Labor Hours'!E$5:E$590)</f>
        <v>1436</v>
      </c>
      <c r="AH241">
        <f>SUMIF('Data - Contractor Labor Hours'!$B$5:$B$590,'Test Year 2014'!$AF241,'Data - Contractor Labor Hours'!F$5:F$590)</f>
        <v>853</v>
      </c>
      <c r="AI241">
        <f>SUMIF('Data - Contractor Labor Hours'!$B$5:$B$590,'Test Year 2014'!$AF241,'Data - Contractor Labor Hours'!G$5:G$590)</f>
        <v>0</v>
      </c>
      <c r="AJ241" s="60"/>
      <c r="AK241">
        <f t="shared" si="40"/>
        <v>1436</v>
      </c>
      <c r="AL241">
        <f t="shared" si="41"/>
        <v>1279.5</v>
      </c>
      <c r="AM241">
        <f t="shared" si="42"/>
        <v>0</v>
      </c>
      <c r="AO241" s="90">
        <f t="shared" si="43"/>
        <v>0.52881605597495862</v>
      </c>
      <c r="AP241" s="90">
        <f t="shared" si="44"/>
        <v>0.47118394402504143</v>
      </c>
      <c r="AQ241" s="90">
        <f t="shared" si="45"/>
        <v>0</v>
      </c>
      <c r="AS241" s="55">
        <f t="shared" si="46"/>
        <v>34199.808786595473</v>
      </c>
      <c r="AT241" s="55">
        <f t="shared" si="47"/>
        <v>30472.60121340453</v>
      </c>
      <c r="AU241" s="55">
        <f t="shared" si="48"/>
        <v>0</v>
      </c>
      <c r="AY241" s="85"/>
      <c r="AZ241" s="85"/>
      <c r="BA241" s="85"/>
    </row>
    <row r="242" spans="22:53" x14ac:dyDescent="0.2">
      <c r="V242" s="7">
        <v>10216</v>
      </c>
      <c r="W242" s="7" t="s">
        <v>74</v>
      </c>
      <c r="X242" s="7">
        <v>228</v>
      </c>
      <c r="Y242" s="56" t="s">
        <v>100</v>
      </c>
      <c r="Z242" s="7" t="s">
        <v>102</v>
      </c>
      <c r="AA242" s="7">
        <v>1070001</v>
      </c>
      <c r="AB242" s="7">
        <v>374760</v>
      </c>
      <c r="AC242" s="54">
        <v>41801.697731481479</v>
      </c>
      <c r="AD242" s="55">
        <v>413.61</v>
      </c>
      <c r="AF242">
        <f t="shared" si="39"/>
        <v>374760</v>
      </c>
      <c r="AG242">
        <f>SUMIF('Data - Contractor Labor Hours'!$B$5:$B$590,'Test Year 2014'!$AF242,'Data - Contractor Labor Hours'!E$5:E$590)</f>
        <v>72</v>
      </c>
      <c r="AH242">
        <f>SUMIF('Data - Contractor Labor Hours'!$B$5:$B$590,'Test Year 2014'!$AF242,'Data - Contractor Labor Hours'!F$5:F$590)</f>
        <v>43</v>
      </c>
      <c r="AI242">
        <f>SUMIF('Data - Contractor Labor Hours'!$B$5:$B$590,'Test Year 2014'!$AF242,'Data - Contractor Labor Hours'!G$5:G$590)</f>
        <v>0</v>
      </c>
      <c r="AJ242" s="60"/>
      <c r="AK242">
        <f t="shared" si="40"/>
        <v>72</v>
      </c>
      <c r="AL242">
        <f t="shared" si="41"/>
        <v>64.5</v>
      </c>
      <c r="AM242">
        <f t="shared" si="42"/>
        <v>0</v>
      </c>
      <c r="AO242" s="90">
        <f t="shared" si="43"/>
        <v>0.52747252747252749</v>
      </c>
      <c r="AP242" s="90">
        <f t="shared" si="44"/>
        <v>0.47252747252747251</v>
      </c>
      <c r="AQ242" s="90">
        <f t="shared" si="45"/>
        <v>0</v>
      </c>
      <c r="AS242" s="55">
        <f t="shared" si="46"/>
        <v>218.1679120879121</v>
      </c>
      <c r="AT242" s="55">
        <f t="shared" si="47"/>
        <v>195.44208791208791</v>
      </c>
      <c r="AU242" s="55">
        <f t="shared" si="48"/>
        <v>0</v>
      </c>
      <c r="AY242" s="85"/>
      <c r="AZ242" s="85"/>
      <c r="BA242" s="85"/>
    </row>
    <row r="243" spans="22:53" x14ac:dyDescent="0.2">
      <c r="V243" s="7">
        <v>10216</v>
      </c>
      <c r="W243" s="7" t="s">
        <v>74</v>
      </c>
      <c r="X243" s="7">
        <v>228</v>
      </c>
      <c r="Y243" s="56" t="s">
        <v>100</v>
      </c>
      <c r="Z243" s="7" t="s">
        <v>101</v>
      </c>
      <c r="AA243" s="7">
        <v>5930000</v>
      </c>
      <c r="AB243" s="7">
        <v>374760</v>
      </c>
      <c r="AC243" s="54">
        <v>41801.697731481479</v>
      </c>
      <c r="AD243" s="55">
        <v>3088.93</v>
      </c>
      <c r="AF243">
        <f t="shared" si="39"/>
        <v>374760</v>
      </c>
      <c r="AG243">
        <f>SUMIF('Data - Contractor Labor Hours'!$B$5:$B$590,'Test Year 2014'!$AF243,'Data - Contractor Labor Hours'!E$5:E$590)</f>
        <v>72</v>
      </c>
      <c r="AH243">
        <f>SUMIF('Data - Contractor Labor Hours'!$B$5:$B$590,'Test Year 2014'!$AF243,'Data - Contractor Labor Hours'!F$5:F$590)</f>
        <v>43</v>
      </c>
      <c r="AI243">
        <f>SUMIF('Data - Contractor Labor Hours'!$B$5:$B$590,'Test Year 2014'!$AF243,'Data - Contractor Labor Hours'!G$5:G$590)</f>
        <v>0</v>
      </c>
      <c r="AJ243" s="60"/>
      <c r="AK243">
        <f t="shared" si="40"/>
        <v>72</v>
      </c>
      <c r="AL243">
        <f t="shared" si="41"/>
        <v>64.5</v>
      </c>
      <c r="AM243">
        <f t="shared" si="42"/>
        <v>0</v>
      </c>
      <c r="AO243" s="90">
        <f t="shared" si="43"/>
        <v>0.52747252747252749</v>
      </c>
      <c r="AP243" s="90">
        <f t="shared" si="44"/>
        <v>0.47252747252747251</v>
      </c>
      <c r="AQ243" s="90">
        <f t="shared" si="45"/>
        <v>0</v>
      </c>
      <c r="AS243" s="55">
        <f t="shared" si="46"/>
        <v>1629.3257142857142</v>
      </c>
      <c r="AT243" s="55">
        <f t="shared" si="47"/>
        <v>1459.6042857142857</v>
      </c>
      <c r="AU243" s="55">
        <f t="shared" si="48"/>
        <v>0</v>
      </c>
      <c r="AY243" s="85"/>
      <c r="AZ243" s="85"/>
      <c r="BA243" s="85"/>
    </row>
    <row r="244" spans="22:53" x14ac:dyDescent="0.2">
      <c r="V244" s="7">
        <v>11685</v>
      </c>
      <c r="W244" s="7" t="s">
        <v>74</v>
      </c>
      <c r="X244" s="7">
        <v>228</v>
      </c>
      <c r="Y244" s="56" t="s">
        <v>100</v>
      </c>
      <c r="Z244" s="7" t="s">
        <v>75</v>
      </c>
      <c r="AA244" s="7">
        <v>5930000</v>
      </c>
      <c r="AB244" s="7">
        <v>374274</v>
      </c>
      <c r="AC244" s="54">
        <v>41801.698067129626</v>
      </c>
      <c r="AD244" s="55">
        <v>620.66999999999996</v>
      </c>
      <c r="AF244">
        <f t="shared" si="39"/>
        <v>374274</v>
      </c>
      <c r="AG244">
        <f>SUMIF('Data - Contractor Labor Hours'!$B$5:$B$590,'Test Year 2014'!$AF244,'Data - Contractor Labor Hours'!E$5:E$590)</f>
        <v>21</v>
      </c>
      <c r="AH244">
        <f>SUMIF('Data - Contractor Labor Hours'!$B$5:$B$590,'Test Year 2014'!$AF244,'Data - Contractor Labor Hours'!F$5:F$590)</f>
        <v>3</v>
      </c>
      <c r="AI244">
        <f>SUMIF('Data - Contractor Labor Hours'!$B$5:$B$590,'Test Year 2014'!$AF244,'Data - Contractor Labor Hours'!G$5:G$590)</f>
        <v>0</v>
      </c>
      <c r="AJ244" s="60"/>
      <c r="AK244">
        <f t="shared" si="40"/>
        <v>21</v>
      </c>
      <c r="AL244">
        <f t="shared" si="41"/>
        <v>4.5</v>
      </c>
      <c r="AM244">
        <f t="shared" si="42"/>
        <v>0</v>
      </c>
      <c r="AO244" s="90">
        <f t="shared" si="43"/>
        <v>0.82352941176470584</v>
      </c>
      <c r="AP244" s="90">
        <f t="shared" si="44"/>
        <v>0.17647058823529413</v>
      </c>
      <c r="AQ244" s="90">
        <f t="shared" si="45"/>
        <v>0</v>
      </c>
      <c r="AS244" s="55">
        <f t="shared" si="46"/>
        <v>511.13999999999993</v>
      </c>
      <c r="AT244" s="55">
        <f t="shared" si="47"/>
        <v>109.53</v>
      </c>
      <c r="AU244" s="55">
        <f t="shared" si="48"/>
        <v>0</v>
      </c>
      <c r="AY244" s="85"/>
      <c r="AZ244" s="85"/>
      <c r="BA244" s="85"/>
    </row>
    <row r="245" spans="22:53" x14ac:dyDescent="0.2">
      <c r="V245" s="7">
        <v>11683</v>
      </c>
      <c r="W245" s="7" t="s">
        <v>74</v>
      </c>
      <c r="X245" s="7">
        <v>228</v>
      </c>
      <c r="Y245" s="56" t="s">
        <v>100</v>
      </c>
      <c r="Z245" s="7" t="s">
        <v>75</v>
      </c>
      <c r="AA245" s="7">
        <v>5930000</v>
      </c>
      <c r="AB245" s="7">
        <v>374783</v>
      </c>
      <c r="AC245" s="54">
        <v>41801.699814814812</v>
      </c>
      <c r="AD245" s="55">
        <v>156.87</v>
      </c>
      <c r="AF245">
        <f t="shared" si="39"/>
        <v>374783</v>
      </c>
      <c r="AG245">
        <f>SUMIF('Data - Contractor Labor Hours'!$B$5:$B$590,'Test Year 2014'!$AF245,'Data - Contractor Labor Hours'!E$5:E$590)</f>
        <v>0</v>
      </c>
      <c r="AH245">
        <f>SUMIF('Data - Contractor Labor Hours'!$B$5:$B$590,'Test Year 2014'!$AF245,'Data - Contractor Labor Hours'!F$5:F$590)</f>
        <v>4</v>
      </c>
      <c r="AI245">
        <f>SUMIF('Data - Contractor Labor Hours'!$B$5:$B$590,'Test Year 2014'!$AF245,'Data - Contractor Labor Hours'!G$5:G$590)</f>
        <v>0</v>
      </c>
      <c r="AJ245" s="60"/>
      <c r="AK245">
        <f t="shared" si="40"/>
        <v>0</v>
      </c>
      <c r="AL245">
        <f t="shared" si="41"/>
        <v>6</v>
      </c>
      <c r="AM245">
        <f t="shared" si="42"/>
        <v>0</v>
      </c>
      <c r="AO245" s="90">
        <f t="shared" si="43"/>
        <v>0</v>
      </c>
      <c r="AP245" s="90">
        <f t="shared" si="44"/>
        <v>1</v>
      </c>
      <c r="AQ245" s="90">
        <f t="shared" si="45"/>
        <v>0</v>
      </c>
      <c r="AS245" s="55">
        <f t="shared" si="46"/>
        <v>0</v>
      </c>
      <c r="AT245" s="55">
        <f t="shared" si="47"/>
        <v>156.87</v>
      </c>
      <c r="AU245" s="55">
        <f t="shared" si="48"/>
        <v>0</v>
      </c>
      <c r="AY245" s="85"/>
      <c r="AZ245" s="85"/>
      <c r="BA245" s="85"/>
    </row>
    <row r="246" spans="22:53" x14ac:dyDescent="0.2">
      <c r="V246" s="7">
        <v>10695</v>
      </c>
      <c r="W246" s="7" t="s">
        <v>74</v>
      </c>
      <c r="X246" s="7">
        <v>228</v>
      </c>
      <c r="Y246" s="56" t="s">
        <v>100</v>
      </c>
      <c r="Z246" s="7" t="s">
        <v>75</v>
      </c>
      <c r="AA246" s="7">
        <v>5930000</v>
      </c>
      <c r="AB246" s="7">
        <v>374287</v>
      </c>
      <c r="AC246" s="54">
        <v>41801.700115740743</v>
      </c>
      <c r="AD246" s="55">
        <v>2043.84</v>
      </c>
      <c r="AF246">
        <f t="shared" si="39"/>
        <v>374287</v>
      </c>
      <c r="AG246">
        <f>SUMIF('Data - Contractor Labor Hours'!$B$5:$B$590,'Test Year 2014'!$AF246,'Data - Contractor Labor Hours'!E$5:E$590)</f>
        <v>6</v>
      </c>
      <c r="AH246">
        <f>SUMIF('Data - Contractor Labor Hours'!$B$5:$B$590,'Test Year 2014'!$AF246,'Data - Contractor Labor Hours'!F$5:F$590)</f>
        <v>30</v>
      </c>
      <c r="AI246">
        <f>SUMIF('Data - Contractor Labor Hours'!$B$5:$B$590,'Test Year 2014'!$AF246,'Data - Contractor Labor Hours'!G$5:G$590)</f>
        <v>0</v>
      </c>
      <c r="AJ246" s="60"/>
      <c r="AK246">
        <f t="shared" si="40"/>
        <v>6</v>
      </c>
      <c r="AL246">
        <f t="shared" si="41"/>
        <v>45</v>
      </c>
      <c r="AM246">
        <f t="shared" si="42"/>
        <v>0</v>
      </c>
      <c r="AO246" s="90">
        <f t="shared" si="43"/>
        <v>0.11764705882352941</v>
      </c>
      <c r="AP246" s="90">
        <f t="shared" si="44"/>
        <v>0.88235294117647056</v>
      </c>
      <c r="AQ246" s="90">
        <f t="shared" si="45"/>
        <v>0</v>
      </c>
      <c r="AS246" s="55">
        <f t="shared" si="46"/>
        <v>240.45176470588234</v>
      </c>
      <c r="AT246" s="55">
        <f t="shared" si="47"/>
        <v>1803.3882352941175</v>
      </c>
      <c r="AU246" s="55">
        <f t="shared" si="48"/>
        <v>0</v>
      </c>
      <c r="AY246" s="85"/>
      <c r="AZ246" s="85"/>
      <c r="BA246" s="85"/>
    </row>
    <row r="247" spans="22:53" x14ac:dyDescent="0.2">
      <c r="V247" s="7">
        <v>11685</v>
      </c>
      <c r="W247" s="7" t="s">
        <v>74</v>
      </c>
      <c r="X247" s="7">
        <v>228</v>
      </c>
      <c r="Y247" s="56" t="s">
        <v>100</v>
      </c>
      <c r="Z247" s="7" t="s">
        <v>75</v>
      </c>
      <c r="AA247" s="7">
        <v>5930000</v>
      </c>
      <c r="AB247" s="7">
        <v>374960</v>
      </c>
      <c r="AC247" s="54">
        <v>41803.41642361111</v>
      </c>
      <c r="AD247" s="55">
        <v>3143.83</v>
      </c>
      <c r="AF247">
        <f t="shared" si="39"/>
        <v>374960</v>
      </c>
      <c r="AG247">
        <f>SUMIF('Data - Contractor Labor Hours'!$B$5:$B$590,'Test Year 2014'!$AF247,'Data - Contractor Labor Hours'!E$5:E$590)</f>
        <v>52.5</v>
      </c>
      <c r="AH247">
        <f>SUMIF('Data - Contractor Labor Hours'!$B$5:$B$590,'Test Year 2014'!$AF247,'Data - Contractor Labor Hours'!F$5:F$590)</f>
        <v>57.5</v>
      </c>
      <c r="AI247">
        <f>SUMIF('Data - Contractor Labor Hours'!$B$5:$B$590,'Test Year 2014'!$AF247,'Data - Contractor Labor Hours'!G$5:G$590)</f>
        <v>0</v>
      </c>
      <c r="AJ247" s="60"/>
      <c r="AK247">
        <f t="shared" si="40"/>
        <v>52.5</v>
      </c>
      <c r="AL247">
        <f t="shared" si="41"/>
        <v>86.25</v>
      </c>
      <c r="AM247">
        <f t="shared" si="42"/>
        <v>0</v>
      </c>
      <c r="AO247" s="90">
        <f t="shared" si="43"/>
        <v>0.3783783783783784</v>
      </c>
      <c r="AP247" s="90">
        <f t="shared" si="44"/>
        <v>0.6216216216216216</v>
      </c>
      <c r="AQ247" s="90">
        <f t="shared" si="45"/>
        <v>0</v>
      </c>
      <c r="AS247" s="55">
        <f t="shared" si="46"/>
        <v>1189.5572972972973</v>
      </c>
      <c r="AT247" s="55">
        <f t="shared" si="47"/>
        <v>1954.2727027027026</v>
      </c>
      <c r="AU247" s="55">
        <f t="shared" si="48"/>
        <v>0</v>
      </c>
      <c r="AY247" s="85"/>
      <c r="AZ247" s="85"/>
      <c r="BA247" s="85"/>
    </row>
    <row r="248" spans="22:53" x14ac:dyDescent="0.2">
      <c r="V248" s="7">
        <v>10695</v>
      </c>
      <c r="W248" s="7" t="s">
        <v>74</v>
      </c>
      <c r="X248" s="7">
        <v>228</v>
      </c>
      <c r="Y248" s="56" t="s">
        <v>100</v>
      </c>
      <c r="Z248" s="7" t="s">
        <v>75</v>
      </c>
      <c r="AA248" s="7">
        <v>5930000</v>
      </c>
      <c r="AB248" s="7">
        <v>374979</v>
      </c>
      <c r="AC248" s="54">
        <v>41803.417546296296</v>
      </c>
      <c r="AD248" s="55">
        <v>9451.9699999999993</v>
      </c>
      <c r="AF248">
        <f t="shared" si="39"/>
        <v>374979</v>
      </c>
      <c r="AG248">
        <f>SUMIF('Data - Contractor Labor Hours'!$B$5:$B$590,'Test Year 2014'!$AF248,'Data - Contractor Labor Hours'!E$5:E$590)</f>
        <v>83</v>
      </c>
      <c r="AH248">
        <f>SUMIF('Data - Contractor Labor Hours'!$B$5:$B$590,'Test Year 2014'!$AF248,'Data - Contractor Labor Hours'!F$5:F$590)</f>
        <v>48</v>
      </c>
      <c r="AI248">
        <f>SUMIF('Data - Contractor Labor Hours'!$B$5:$B$590,'Test Year 2014'!$AF248,'Data - Contractor Labor Hours'!G$5:G$590)</f>
        <v>0</v>
      </c>
      <c r="AJ248" s="60"/>
      <c r="AK248">
        <f t="shared" si="40"/>
        <v>83</v>
      </c>
      <c r="AL248">
        <f t="shared" si="41"/>
        <v>72</v>
      </c>
      <c r="AM248">
        <f t="shared" si="42"/>
        <v>0</v>
      </c>
      <c r="AO248" s="90">
        <f t="shared" si="43"/>
        <v>0.53548387096774197</v>
      </c>
      <c r="AP248" s="90">
        <f t="shared" si="44"/>
        <v>0.46451612903225808</v>
      </c>
      <c r="AQ248" s="90">
        <f t="shared" si="45"/>
        <v>0</v>
      </c>
      <c r="AS248" s="55">
        <f t="shared" si="46"/>
        <v>5061.3774838709678</v>
      </c>
      <c r="AT248" s="55">
        <f t="shared" si="47"/>
        <v>4390.5925161290324</v>
      </c>
      <c r="AU248" s="55">
        <f t="shared" si="48"/>
        <v>0</v>
      </c>
      <c r="AY248" s="85"/>
      <c r="AZ248" s="85"/>
      <c r="BA248" s="85"/>
    </row>
    <row r="249" spans="22:53" x14ac:dyDescent="0.2">
      <c r="V249" s="7">
        <v>10216</v>
      </c>
      <c r="W249" s="7" t="s">
        <v>74</v>
      </c>
      <c r="X249" s="7">
        <v>228</v>
      </c>
      <c r="Y249" s="56" t="s">
        <v>100</v>
      </c>
      <c r="Z249" s="7" t="s">
        <v>102</v>
      </c>
      <c r="AA249" s="7">
        <v>1070001</v>
      </c>
      <c r="AB249" s="7">
        <v>374987</v>
      </c>
      <c r="AC249" s="54">
        <v>41803.41909722222</v>
      </c>
      <c r="AD249" s="55">
        <v>1068.17</v>
      </c>
      <c r="AF249">
        <f t="shared" si="39"/>
        <v>374987</v>
      </c>
      <c r="AG249">
        <f>SUMIF('Data - Contractor Labor Hours'!$B$5:$B$590,'Test Year 2014'!$AF249,'Data - Contractor Labor Hours'!E$5:E$590)</f>
        <v>143.5</v>
      </c>
      <c r="AH249">
        <f>SUMIF('Data - Contractor Labor Hours'!$B$5:$B$590,'Test Year 2014'!$AF249,'Data - Contractor Labor Hours'!F$5:F$590)</f>
        <v>94.5</v>
      </c>
      <c r="AI249">
        <f>SUMIF('Data - Contractor Labor Hours'!$B$5:$B$590,'Test Year 2014'!$AF249,'Data - Contractor Labor Hours'!G$5:G$590)</f>
        <v>0</v>
      </c>
      <c r="AJ249" s="60"/>
      <c r="AK249">
        <f t="shared" si="40"/>
        <v>143.5</v>
      </c>
      <c r="AL249">
        <f t="shared" si="41"/>
        <v>141.75</v>
      </c>
      <c r="AM249">
        <f t="shared" si="42"/>
        <v>0</v>
      </c>
      <c r="AO249" s="90">
        <f t="shared" si="43"/>
        <v>0.50306748466257667</v>
      </c>
      <c r="AP249" s="90">
        <f t="shared" si="44"/>
        <v>0.49693251533742333</v>
      </c>
      <c r="AQ249" s="90">
        <f t="shared" si="45"/>
        <v>0</v>
      </c>
      <c r="AS249" s="55">
        <f t="shared" si="46"/>
        <v>537.36159509202457</v>
      </c>
      <c r="AT249" s="55">
        <f t="shared" si="47"/>
        <v>530.8084049079755</v>
      </c>
      <c r="AU249" s="55">
        <f t="shared" si="48"/>
        <v>0</v>
      </c>
      <c r="AY249" s="85"/>
      <c r="AZ249" s="85"/>
      <c r="BA249" s="85"/>
    </row>
    <row r="250" spans="22:53" x14ac:dyDescent="0.2">
      <c r="V250" s="7">
        <v>10216</v>
      </c>
      <c r="W250" s="7" t="s">
        <v>74</v>
      </c>
      <c r="X250" s="7">
        <v>228</v>
      </c>
      <c r="Y250" s="56" t="s">
        <v>100</v>
      </c>
      <c r="Z250" s="7" t="s">
        <v>101</v>
      </c>
      <c r="AA250" s="7">
        <v>5930000</v>
      </c>
      <c r="AB250" s="7">
        <v>374987</v>
      </c>
      <c r="AC250" s="54">
        <v>41803.41909722222</v>
      </c>
      <c r="AD250" s="55">
        <v>6539.87</v>
      </c>
      <c r="AF250">
        <f t="shared" si="39"/>
        <v>374987</v>
      </c>
      <c r="AG250">
        <f>SUMIF('Data - Contractor Labor Hours'!$B$5:$B$590,'Test Year 2014'!$AF250,'Data - Contractor Labor Hours'!E$5:E$590)</f>
        <v>143.5</v>
      </c>
      <c r="AH250">
        <f>SUMIF('Data - Contractor Labor Hours'!$B$5:$B$590,'Test Year 2014'!$AF250,'Data - Contractor Labor Hours'!F$5:F$590)</f>
        <v>94.5</v>
      </c>
      <c r="AI250">
        <f>SUMIF('Data - Contractor Labor Hours'!$B$5:$B$590,'Test Year 2014'!$AF250,'Data - Contractor Labor Hours'!G$5:G$590)</f>
        <v>0</v>
      </c>
      <c r="AJ250" s="60"/>
      <c r="AK250">
        <f t="shared" si="40"/>
        <v>143.5</v>
      </c>
      <c r="AL250">
        <f t="shared" si="41"/>
        <v>141.75</v>
      </c>
      <c r="AM250">
        <f t="shared" si="42"/>
        <v>0</v>
      </c>
      <c r="AO250" s="90">
        <f t="shared" si="43"/>
        <v>0.50306748466257667</v>
      </c>
      <c r="AP250" s="90">
        <f t="shared" si="44"/>
        <v>0.49693251533742333</v>
      </c>
      <c r="AQ250" s="90">
        <f t="shared" si="45"/>
        <v>0</v>
      </c>
      <c r="AS250" s="55">
        <f t="shared" si="46"/>
        <v>3289.9959509202454</v>
      </c>
      <c r="AT250" s="55">
        <f t="shared" si="47"/>
        <v>3249.8740490797545</v>
      </c>
      <c r="AU250" s="55">
        <f t="shared" si="48"/>
        <v>0</v>
      </c>
      <c r="AY250" s="85"/>
      <c r="AZ250" s="85"/>
      <c r="BA250" s="85"/>
    </row>
    <row r="251" spans="22:53" x14ac:dyDescent="0.2">
      <c r="V251" s="7">
        <v>11683</v>
      </c>
      <c r="W251" s="7" t="s">
        <v>74</v>
      </c>
      <c r="X251" s="7">
        <v>228</v>
      </c>
      <c r="Y251" s="56" t="s">
        <v>100</v>
      </c>
      <c r="Z251" s="7" t="s">
        <v>75</v>
      </c>
      <c r="AA251" s="7">
        <v>5930000</v>
      </c>
      <c r="AB251" s="7">
        <v>374961</v>
      </c>
      <c r="AC251" s="54">
        <v>41803.419479166667</v>
      </c>
      <c r="AD251" s="55">
        <v>9219.4599999999991</v>
      </c>
      <c r="AF251">
        <f t="shared" si="39"/>
        <v>374961</v>
      </c>
      <c r="AG251">
        <f>SUMIF('Data - Contractor Labor Hours'!$B$5:$B$590,'Test Year 2014'!$AF251,'Data - Contractor Labor Hours'!E$5:E$590)</f>
        <v>172</v>
      </c>
      <c r="AH251">
        <f>SUMIF('Data - Contractor Labor Hours'!$B$5:$B$590,'Test Year 2014'!$AF251,'Data - Contractor Labor Hours'!F$5:F$590)</f>
        <v>135</v>
      </c>
      <c r="AI251">
        <f>SUMIF('Data - Contractor Labor Hours'!$B$5:$B$590,'Test Year 2014'!$AF251,'Data - Contractor Labor Hours'!G$5:G$590)</f>
        <v>0</v>
      </c>
      <c r="AJ251" s="60"/>
      <c r="AK251">
        <f t="shared" si="40"/>
        <v>172</v>
      </c>
      <c r="AL251">
        <f t="shared" si="41"/>
        <v>202.5</v>
      </c>
      <c r="AM251">
        <f t="shared" si="42"/>
        <v>0</v>
      </c>
      <c r="AO251" s="90">
        <f t="shared" si="43"/>
        <v>0.45927903871829107</v>
      </c>
      <c r="AP251" s="90">
        <f t="shared" si="44"/>
        <v>0.54072096128170899</v>
      </c>
      <c r="AQ251" s="90">
        <f t="shared" si="45"/>
        <v>0</v>
      </c>
      <c r="AS251" s="55">
        <f t="shared" si="46"/>
        <v>4234.3047263017352</v>
      </c>
      <c r="AT251" s="55">
        <f t="shared" si="47"/>
        <v>4985.155273698264</v>
      </c>
      <c r="AU251" s="55">
        <f t="shared" si="48"/>
        <v>0</v>
      </c>
      <c r="AY251" s="85"/>
      <c r="AZ251" s="85"/>
      <c r="BA251" s="85"/>
    </row>
    <row r="252" spans="22:53" x14ac:dyDescent="0.2">
      <c r="V252" s="7">
        <v>11683</v>
      </c>
      <c r="W252" s="7" t="s">
        <v>74</v>
      </c>
      <c r="X252" s="7">
        <v>228</v>
      </c>
      <c r="Y252" s="56" t="s">
        <v>124</v>
      </c>
      <c r="Z252" s="7" t="s">
        <v>125</v>
      </c>
      <c r="AA252" s="7">
        <v>5930000</v>
      </c>
      <c r="AB252" s="7">
        <v>374961</v>
      </c>
      <c r="AC252" s="54">
        <v>41803.419479166667</v>
      </c>
      <c r="AD252" s="55">
        <v>1098.83</v>
      </c>
      <c r="AF252">
        <f t="shared" si="39"/>
        <v>374961</v>
      </c>
      <c r="AG252">
        <f>SUMIF('Data - Contractor Labor Hours'!$B$5:$B$590,'Test Year 2014'!$AF252,'Data - Contractor Labor Hours'!E$5:E$590)</f>
        <v>172</v>
      </c>
      <c r="AH252">
        <f>SUMIF('Data - Contractor Labor Hours'!$B$5:$B$590,'Test Year 2014'!$AF252,'Data - Contractor Labor Hours'!F$5:F$590)</f>
        <v>135</v>
      </c>
      <c r="AI252">
        <f>SUMIF('Data - Contractor Labor Hours'!$B$5:$B$590,'Test Year 2014'!$AF252,'Data - Contractor Labor Hours'!G$5:G$590)</f>
        <v>0</v>
      </c>
      <c r="AJ252" s="60"/>
      <c r="AK252">
        <f t="shared" si="40"/>
        <v>172</v>
      </c>
      <c r="AL252">
        <f t="shared" si="41"/>
        <v>202.5</v>
      </c>
      <c r="AM252">
        <f t="shared" si="42"/>
        <v>0</v>
      </c>
      <c r="AO252" s="90">
        <f t="shared" si="43"/>
        <v>0.45927903871829107</v>
      </c>
      <c r="AP252" s="90">
        <f t="shared" si="44"/>
        <v>0.54072096128170899</v>
      </c>
      <c r="AQ252" s="90">
        <f t="shared" si="45"/>
        <v>0</v>
      </c>
      <c r="AS252" s="55">
        <f t="shared" si="46"/>
        <v>504.66958611481977</v>
      </c>
      <c r="AT252" s="55">
        <f t="shared" si="47"/>
        <v>594.16041388518022</v>
      </c>
      <c r="AU252" s="55">
        <f t="shared" si="48"/>
        <v>0</v>
      </c>
      <c r="AY252" s="85"/>
      <c r="AZ252" s="85"/>
      <c r="BA252" s="85"/>
    </row>
    <row r="253" spans="22:53" x14ac:dyDescent="0.2">
      <c r="V253" s="7">
        <v>11683</v>
      </c>
      <c r="W253" s="7" t="s">
        <v>74</v>
      </c>
      <c r="X253" s="7">
        <v>228</v>
      </c>
      <c r="Y253" s="56" t="s">
        <v>124</v>
      </c>
      <c r="Z253" s="7" t="s">
        <v>126</v>
      </c>
      <c r="AA253" s="7">
        <v>1070001</v>
      </c>
      <c r="AB253" s="7">
        <v>375321</v>
      </c>
      <c r="AC253" s="54">
        <v>41807.624768518515</v>
      </c>
      <c r="AD253" s="55">
        <v>975.56</v>
      </c>
      <c r="AF253">
        <f t="shared" si="39"/>
        <v>375321</v>
      </c>
      <c r="AG253">
        <f>SUMIF('Data - Contractor Labor Hours'!$B$5:$B$590,'Test Year 2014'!$AF253,'Data - Contractor Labor Hours'!E$5:E$590)</f>
        <v>10</v>
      </c>
      <c r="AH253">
        <f>SUMIF('Data - Contractor Labor Hours'!$B$5:$B$590,'Test Year 2014'!$AF253,'Data - Contractor Labor Hours'!F$5:F$590)</f>
        <v>10.5</v>
      </c>
      <c r="AI253">
        <f>SUMIF('Data - Contractor Labor Hours'!$B$5:$B$590,'Test Year 2014'!$AF253,'Data - Contractor Labor Hours'!G$5:G$590)</f>
        <v>0</v>
      </c>
      <c r="AJ253" s="60"/>
      <c r="AK253">
        <f t="shared" si="40"/>
        <v>10</v>
      </c>
      <c r="AL253">
        <f t="shared" si="41"/>
        <v>15.75</v>
      </c>
      <c r="AM253">
        <f t="shared" si="42"/>
        <v>0</v>
      </c>
      <c r="AO253" s="90">
        <f t="shared" si="43"/>
        <v>0.38834951456310679</v>
      </c>
      <c r="AP253" s="90">
        <f t="shared" si="44"/>
        <v>0.61165048543689315</v>
      </c>
      <c r="AQ253" s="90">
        <f t="shared" si="45"/>
        <v>0</v>
      </c>
      <c r="AS253" s="55">
        <f t="shared" si="46"/>
        <v>378.85825242718442</v>
      </c>
      <c r="AT253" s="55">
        <f t="shared" si="47"/>
        <v>596.70174757281541</v>
      </c>
      <c r="AU253" s="55">
        <f t="shared" si="48"/>
        <v>0</v>
      </c>
      <c r="AY253" s="85"/>
      <c r="AZ253" s="85"/>
      <c r="BA253" s="85"/>
    </row>
    <row r="254" spans="22:53" x14ac:dyDescent="0.2">
      <c r="V254" s="7">
        <v>10216</v>
      </c>
      <c r="W254" s="7" t="s">
        <v>74</v>
      </c>
      <c r="X254" s="7">
        <v>228</v>
      </c>
      <c r="Y254" s="56" t="s">
        <v>127</v>
      </c>
      <c r="Z254" s="7" t="s">
        <v>128</v>
      </c>
      <c r="AA254" s="7">
        <v>5930000</v>
      </c>
      <c r="AB254" s="7">
        <v>375820</v>
      </c>
      <c r="AC254" s="54">
        <v>41817.28833333333</v>
      </c>
      <c r="AD254" s="55">
        <v>1237.02</v>
      </c>
      <c r="AF254">
        <f t="shared" si="39"/>
        <v>375820</v>
      </c>
      <c r="AG254">
        <f>SUMIF('Data - Contractor Labor Hours'!$B$5:$B$590,'Test Year 2014'!$AF254,'Data - Contractor Labor Hours'!E$5:E$590)</f>
        <v>30</v>
      </c>
      <c r="AH254">
        <f>SUMIF('Data - Contractor Labor Hours'!$B$5:$B$590,'Test Year 2014'!$AF254,'Data - Contractor Labor Hours'!F$5:F$590)</f>
        <v>0.5</v>
      </c>
      <c r="AI254">
        <f>SUMIF('Data - Contractor Labor Hours'!$B$5:$B$590,'Test Year 2014'!$AF254,'Data - Contractor Labor Hours'!G$5:G$590)</f>
        <v>0</v>
      </c>
      <c r="AJ254" s="60"/>
      <c r="AK254">
        <f t="shared" si="40"/>
        <v>30</v>
      </c>
      <c r="AL254">
        <f t="shared" si="41"/>
        <v>0.75</v>
      </c>
      <c r="AM254">
        <f t="shared" si="42"/>
        <v>0</v>
      </c>
      <c r="AO254" s="90">
        <f t="shared" si="43"/>
        <v>0.97560975609756095</v>
      </c>
      <c r="AP254" s="90">
        <f t="shared" si="44"/>
        <v>2.4390243902439025E-2</v>
      </c>
      <c r="AQ254" s="90">
        <f t="shared" si="45"/>
        <v>0</v>
      </c>
      <c r="AS254" s="55">
        <f t="shared" si="46"/>
        <v>1206.8487804878048</v>
      </c>
      <c r="AT254" s="55">
        <f t="shared" si="47"/>
        <v>30.171219512195123</v>
      </c>
      <c r="AU254" s="55">
        <f t="shared" si="48"/>
        <v>0</v>
      </c>
      <c r="AY254" s="85"/>
      <c r="AZ254" s="85"/>
      <c r="BA254" s="85"/>
    </row>
    <row r="255" spans="22:53" x14ac:dyDescent="0.2">
      <c r="V255" s="7">
        <v>11685</v>
      </c>
      <c r="W255" s="7" t="s">
        <v>74</v>
      </c>
      <c r="X255" s="7">
        <v>228</v>
      </c>
      <c r="Y255" s="56" t="s">
        <v>100</v>
      </c>
      <c r="Z255" s="7" t="s">
        <v>75</v>
      </c>
      <c r="AA255" s="7">
        <v>5930000</v>
      </c>
      <c r="AB255" s="7">
        <v>375911</v>
      </c>
      <c r="AC255" s="54">
        <v>41817.291643518518</v>
      </c>
      <c r="AD255" s="55">
        <v>5165.13</v>
      </c>
      <c r="AF255">
        <f t="shared" si="39"/>
        <v>375911</v>
      </c>
      <c r="AG255">
        <f>SUMIF('Data - Contractor Labor Hours'!$B$5:$B$590,'Test Year 2014'!$AF255,'Data - Contractor Labor Hours'!E$5:E$590)</f>
        <v>180</v>
      </c>
      <c r="AH255">
        <f>SUMIF('Data - Contractor Labor Hours'!$B$5:$B$590,'Test Year 2014'!$AF255,'Data - Contractor Labor Hours'!F$5:F$590)</f>
        <v>1.5</v>
      </c>
      <c r="AI255">
        <f>SUMIF('Data - Contractor Labor Hours'!$B$5:$B$590,'Test Year 2014'!$AF255,'Data - Contractor Labor Hours'!G$5:G$590)</f>
        <v>0</v>
      </c>
      <c r="AJ255" s="60"/>
      <c r="AK255">
        <f t="shared" si="40"/>
        <v>180</v>
      </c>
      <c r="AL255">
        <f t="shared" si="41"/>
        <v>2.25</v>
      </c>
      <c r="AM255">
        <f t="shared" si="42"/>
        <v>0</v>
      </c>
      <c r="AO255" s="90">
        <f t="shared" si="43"/>
        <v>0.98765432098765427</v>
      </c>
      <c r="AP255" s="90">
        <f t="shared" si="44"/>
        <v>1.2345679012345678E-2</v>
      </c>
      <c r="AQ255" s="90">
        <f t="shared" si="45"/>
        <v>0</v>
      </c>
      <c r="AS255" s="55">
        <f t="shared" si="46"/>
        <v>5101.3629629629631</v>
      </c>
      <c r="AT255" s="55">
        <f t="shared" si="47"/>
        <v>63.767037037037035</v>
      </c>
      <c r="AU255" s="55">
        <f t="shared" si="48"/>
        <v>0</v>
      </c>
      <c r="AY255" s="85"/>
      <c r="AZ255" s="85"/>
      <c r="BA255" s="85"/>
    </row>
    <row r="256" spans="22:53" x14ac:dyDescent="0.2">
      <c r="V256" s="7">
        <v>10695</v>
      </c>
      <c r="W256" s="7" t="s">
        <v>74</v>
      </c>
      <c r="X256" s="7">
        <v>228</v>
      </c>
      <c r="Y256" s="56" t="s">
        <v>100</v>
      </c>
      <c r="Z256" s="7" t="s">
        <v>75</v>
      </c>
      <c r="AA256" s="7">
        <v>5930000</v>
      </c>
      <c r="AB256" s="7">
        <v>376426</v>
      </c>
      <c r="AC256" s="54">
        <v>41817.292592592596</v>
      </c>
      <c r="AD256" s="55">
        <v>1028</v>
      </c>
      <c r="AF256">
        <f t="shared" si="39"/>
        <v>376426</v>
      </c>
      <c r="AG256">
        <f>SUMIF('Data - Contractor Labor Hours'!$B$5:$B$590,'Test Year 2014'!$AF256,'Data - Contractor Labor Hours'!E$5:E$590)</f>
        <v>30</v>
      </c>
      <c r="AH256">
        <f>SUMIF('Data - Contractor Labor Hours'!$B$5:$B$590,'Test Year 2014'!$AF256,'Data - Contractor Labor Hours'!F$5:F$590)</f>
        <v>3</v>
      </c>
      <c r="AI256">
        <f>SUMIF('Data - Contractor Labor Hours'!$B$5:$B$590,'Test Year 2014'!$AF256,'Data - Contractor Labor Hours'!G$5:G$590)</f>
        <v>0</v>
      </c>
      <c r="AJ256" s="60"/>
      <c r="AK256">
        <f t="shared" si="40"/>
        <v>30</v>
      </c>
      <c r="AL256">
        <f t="shared" si="41"/>
        <v>4.5</v>
      </c>
      <c r="AM256">
        <f t="shared" si="42"/>
        <v>0</v>
      </c>
      <c r="AO256" s="90">
        <f t="shared" si="43"/>
        <v>0.86956521739130432</v>
      </c>
      <c r="AP256" s="90">
        <f t="shared" si="44"/>
        <v>0.13043478260869565</v>
      </c>
      <c r="AQ256" s="90">
        <f t="shared" si="45"/>
        <v>0</v>
      </c>
      <c r="AS256" s="55">
        <f t="shared" si="46"/>
        <v>893.91304347826087</v>
      </c>
      <c r="AT256" s="55">
        <f t="shared" si="47"/>
        <v>134.08695652173913</v>
      </c>
      <c r="AU256" s="55">
        <f t="shared" si="48"/>
        <v>0</v>
      </c>
      <c r="AY256" s="85"/>
      <c r="AZ256" s="85"/>
      <c r="BA256" s="85"/>
    </row>
    <row r="257" spans="22:53" x14ac:dyDescent="0.2">
      <c r="V257" s="7">
        <v>11685</v>
      </c>
      <c r="W257" s="7" t="s">
        <v>74</v>
      </c>
      <c r="X257" s="7">
        <v>228</v>
      </c>
      <c r="Y257" s="56" t="s">
        <v>100</v>
      </c>
      <c r="Z257" s="7" t="s">
        <v>75</v>
      </c>
      <c r="AA257" s="7">
        <v>5930000</v>
      </c>
      <c r="AB257" s="7">
        <v>376564</v>
      </c>
      <c r="AC257" s="54">
        <v>41817.435335648152</v>
      </c>
      <c r="AD257" s="55">
        <v>498.59</v>
      </c>
      <c r="AF257">
        <f t="shared" si="39"/>
        <v>376564</v>
      </c>
      <c r="AG257">
        <f>SUMIF('Data - Contractor Labor Hours'!$B$5:$B$590,'Test Year 2014'!$AF257,'Data - Contractor Labor Hours'!E$5:E$590)</f>
        <v>0</v>
      </c>
      <c r="AH257">
        <f>SUMIF('Data - Contractor Labor Hours'!$B$5:$B$590,'Test Year 2014'!$AF257,'Data - Contractor Labor Hours'!F$5:F$590)</f>
        <v>18</v>
      </c>
      <c r="AI257">
        <f>SUMIF('Data - Contractor Labor Hours'!$B$5:$B$590,'Test Year 2014'!$AF257,'Data - Contractor Labor Hours'!G$5:G$590)</f>
        <v>0</v>
      </c>
      <c r="AJ257" s="60"/>
      <c r="AK257">
        <f t="shared" si="40"/>
        <v>0</v>
      </c>
      <c r="AL257">
        <f t="shared" si="41"/>
        <v>27</v>
      </c>
      <c r="AM257">
        <f t="shared" si="42"/>
        <v>0</v>
      </c>
      <c r="AO257" s="90">
        <f t="shared" si="43"/>
        <v>0</v>
      </c>
      <c r="AP257" s="90">
        <f t="shared" si="44"/>
        <v>1</v>
      </c>
      <c r="AQ257" s="90">
        <f t="shared" si="45"/>
        <v>0</v>
      </c>
      <c r="AS257" s="55">
        <f t="shared" si="46"/>
        <v>0</v>
      </c>
      <c r="AT257" s="55">
        <f t="shared" si="47"/>
        <v>498.59</v>
      </c>
      <c r="AU257" s="55">
        <f t="shared" si="48"/>
        <v>0</v>
      </c>
      <c r="AY257" s="85"/>
      <c r="AZ257" s="85"/>
      <c r="BA257" s="85"/>
    </row>
    <row r="258" spans="22:53" x14ac:dyDescent="0.2">
      <c r="V258" s="7">
        <v>10216</v>
      </c>
      <c r="W258" s="7" t="s">
        <v>74</v>
      </c>
      <c r="X258" s="7">
        <v>228</v>
      </c>
      <c r="Y258" s="56" t="s">
        <v>129</v>
      </c>
      <c r="Z258" s="7" t="s">
        <v>130</v>
      </c>
      <c r="AA258" s="7">
        <v>5930000</v>
      </c>
      <c r="AB258" s="7">
        <v>376592</v>
      </c>
      <c r="AC258" s="54">
        <v>41821.3203587963</v>
      </c>
      <c r="AD258" s="55">
        <v>477.22</v>
      </c>
      <c r="AF258">
        <f t="shared" si="39"/>
        <v>376592</v>
      </c>
      <c r="AG258">
        <f>SUMIF('Data - Contractor Labor Hours'!$B$5:$B$590,'Test Year 2014'!$AF258,'Data - Contractor Labor Hours'!E$5:E$590)</f>
        <v>10</v>
      </c>
      <c r="AH258">
        <f>SUMIF('Data - Contractor Labor Hours'!$B$5:$B$590,'Test Year 2014'!$AF258,'Data - Contractor Labor Hours'!F$5:F$590)</f>
        <v>1.5</v>
      </c>
      <c r="AI258">
        <f>SUMIF('Data - Contractor Labor Hours'!$B$5:$B$590,'Test Year 2014'!$AF258,'Data - Contractor Labor Hours'!G$5:G$590)</f>
        <v>0</v>
      </c>
      <c r="AJ258" s="60"/>
      <c r="AK258">
        <f t="shared" si="40"/>
        <v>10</v>
      </c>
      <c r="AL258">
        <f t="shared" si="41"/>
        <v>2.25</v>
      </c>
      <c r="AM258">
        <f t="shared" si="42"/>
        <v>0</v>
      </c>
      <c r="AO258" s="90">
        <f t="shared" si="43"/>
        <v>0.81632653061224492</v>
      </c>
      <c r="AP258" s="90">
        <f t="shared" si="44"/>
        <v>0.18367346938775511</v>
      </c>
      <c r="AQ258" s="90">
        <f t="shared" si="45"/>
        <v>0</v>
      </c>
      <c r="AS258" s="55">
        <f t="shared" si="46"/>
        <v>389.56734693877553</v>
      </c>
      <c r="AT258" s="55">
        <f t="shared" si="47"/>
        <v>87.652653061224498</v>
      </c>
      <c r="AU258" s="55">
        <f t="shared" si="48"/>
        <v>0</v>
      </c>
      <c r="AY258" s="85"/>
      <c r="AZ258" s="85"/>
      <c r="BA258" s="85"/>
    </row>
    <row r="259" spans="22:53" x14ac:dyDescent="0.2">
      <c r="V259" s="7">
        <v>11685</v>
      </c>
      <c r="W259" s="7" t="s">
        <v>74</v>
      </c>
      <c r="X259" s="7">
        <v>228</v>
      </c>
      <c r="Y259" s="56" t="s">
        <v>127</v>
      </c>
      <c r="Z259" s="7" t="s">
        <v>128</v>
      </c>
      <c r="AA259" s="7">
        <v>5930000</v>
      </c>
      <c r="AB259" s="7">
        <v>376584</v>
      </c>
      <c r="AC259" s="54">
        <v>41821.320752314816</v>
      </c>
      <c r="AD259" s="55">
        <v>1373.43</v>
      </c>
      <c r="AF259">
        <f t="shared" si="39"/>
        <v>376584</v>
      </c>
      <c r="AG259">
        <f>SUMIF('Data - Contractor Labor Hours'!$B$5:$B$590,'Test Year 2014'!$AF259,'Data - Contractor Labor Hours'!E$5:E$590)</f>
        <v>30</v>
      </c>
      <c r="AH259">
        <f>SUMIF('Data - Contractor Labor Hours'!$B$5:$B$590,'Test Year 2014'!$AF259,'Data - Contractor Labor Hours'!F$5:F$590)</f>
        <v>0</v>
      </c>
      <c r="AI259">
        <f>SUMIF('Data - Contractor Labor Hours'!$B$5:$B$590,'Test Year 2014'!$AF259,'Data - Contractor Labor Hours'!G$5:G$590)</f>
        <v>0</v>
      </c>
      <c r="AJ259" s="60"/>
      <c r="AK259">
        <f t="shared" si="40"/>
        <v>30</v>
      </c>
      <c r="AL259">
        <f t="shared" si="41"/>
        <v>0</v>
      </c>
      <c r="AM259">
        <f t="shared" si="42"/>
        <v>0</v>
      </c>
      <c r="AO259" s="90">
        <f t="shared" si="43"/>
        <v>1</v>
      </c>
      <c r="AP259" s="90">
        <f t="shared" si="44"/>
        <v>0</v>
      </c>
      <c r="AQ259" s="90">
        <f t="shared" si="45"/>
        <v>0</v>
      </c>
      <c r="AS259" s="55">
        <f t="shared" si="46"/>
        <v>1373.43</v>
      </c>
      <c r="AT259" s="55">
        <f t="shared" si="47"/>
        <v>0</v>
      </c>
      <c r="AU259" s="55">
        <f t="shared" si="48"/>
        <v>0</v>
      </c>
      <c r="AY259" s="85"/>
      <c r="AZ259" s="85"/>
      <c r="BA259" s="85"/>
    </row>
    <row r="260" spans="22:53" x14ac:dyDescent="0.2">
      <c r="V260" s="7">
        <v>11685</v>
      </c>
      <c r="W260" s="7" t="s">
        <v>74</v>
      </c>
      <c r="X260" s="7">
        <v>228</v>
      </c>
      <c r="Y260" s="56" t="s">
        <v>100</v>
      </c>
      <c r="Z260" s="7" t="s">
        <v>75</v>
      </c>
      <c r="AA260" s="7">
        <v>5930000</v>
      </c>
      <c r="AB260" s="7">
        <v>375779</v>
      </c>
      <c r="AC260" s="54">
        <v>41821.321145833332</v>
      </c>
      <c r="AD260" s="55">
        <v>4600.41</v>
      </c>
      <c r="AF260">
        <f t="shared" si="39"/>
        <v>375779</v>
      </c>
      <c r="AG260">
        <f>SUMIF('Data - Contractor Labor Hours'!$B$5:$B$590,'Test Year 2014'!$AF260,'Data - Contractor Labor Hours'!E$5:E$590)</f>
        <v>110</v>
      </c>
      <c r="AH260">
        <f>SUMIF('Data - Contractor Labor Hours'!$B$5:$B$590,'Test Year 2014'!$AF260,'Data - Contractor Labor Hours'!F$5:F$590)</f>
        <v>54</v>
      </c>
      <c r="AI260">
        <f>SUMIF('Data - Contractor Labor Hours'!$B$5:$B$590,'Test Year 2014'!$AF260,'Data - Contractor Labor Hours'!G$5:G$590)</f>
        <v>0</v>
      </c>
      <c r="AJ260" s="60"/>
      <c r="AK260">
        <f t="shared" si="40"/>
        <v>110</v>
      </c>
      <c r="AL260">
        <f t="shared" si="41"/>
        <v>81</v>
      </c>
      <c r="AM260">
        <f t="shared" si="42"/>
        <v>0</v>
      </c>
      <c r="AO260" s="90">
        <f t="shared" si="43"/>
        <v>0.5759162303664922</v>
      </c>
      <c r="AP260" s="90">
        <f t="shared" si="44"/>
        <v>0.42408376963350786</v>
      </c>
      <c r="AQ260" s="90">
        <f t="shared" si="45"/>
        <v>0</v>
      </c>
      <c r="AS260" s="55">
        <f t="shared" si="46"/>
        <v>2649.4507853403143</v>
      </c>
      <c r="AT260" s="55">
        <f t="shared" si="47"/>
        <v>1950.9592146596858</v>
      </c>
      <c r="AU260" s="55">
        <f t="shared" si="48"/>
        <v>0</v>
      </c>
      <c r="AY260" s="85"/>
      <c r="AZ260" s="85"/>
      <c r="BA260" s="85"/>
    </row>
    <row r="261" spans="22:53" x14ac:dyDescent="0.2">
      <c r="V261" s="7">
        <v>10695</v>
      </c>
      <c r="W261" s="7" t="s">
        <v>74</v>
      </c>
      <c r="X261" s="7">
        <v>228</v>
      </c>
      <c r="Y261" s="56" t="s">
        <v>127</v>
      </c>
      <c r="Z261" s="7" t="s">
        <v>128</v>
      </c>
      <c r="AA261" s="7">
        <v>5930000</v>
      </c>
      <c r="AB261" s="7">
        <v>376813</v>
      </c>
      <c r="AC261" s="54">
        <v>41821.363055555557</v>
      </c>
      <c r="AD261" s="55">
        <v>5210</v>
      </c>
      <c r="AF261">
        <f t="shared" si="39"/>
        <v>376813</v>
      </c>
      <c r="AG261">
        <f>SUMIF('Data - Contractor Labor Hours'!$B$5:$B$590,'Test Year 2014'!$AF261,'Data - Contractor Labor Hours'!E$5:E$590)</f>
        <v>0</v>
      </c>
      <c r="AH261">
        <f>SUMIF('Data - Contractor Labor Hours'!$B$5:$B$590,'Test Year 2014'!$AF261,'Data - Contractor Labor Hours'!F$5:F$590)</f>
        <v>0</v>
      </c>
      <c r="AI261">
        <f>SUMIF('Data - Contractor Labor Hours'!$B$5:$B$590,'Test Year 2014'!$AF261,'Data - Contractor Labor Hours'!G$5:G$590)</f>
        <v>0</v>
      </c>
      <c r="AJ261" s="60"/>
      <c r="AK261">
        <f t="shared" si="40"/>
        <v>0</v>
      </c>
      <c r="AL261">
        <f t="shared" si="41"/>
        <v>0</v>
      </c>
      <c r="AM261">
        <f t="shared" si="42"/>
        <v>0</v>
      </c>
      <c r="AO261" s="90">
        <f t="shared" si="43"/>
        <v>0</v>
      </c>
      <c r="AP261" s="90">
        <f t="shared" si="44"/>
        <v>0</v>
      </c>
      <c r="AQ261" s="90">
        <f t="shared" si="45"/>
        <v>0</v>
      </c>
      <c r="AS261" s="55">
        <f t="shared" si="46"/>
        <v>0</v>
      </c>
      <c r="AT261" s="55">
        <f t="shared" si="47"/>
        <v>0</v>
      </c>
      <c r="AU261" s="55">
        <f t="shared" si="48"/>
        <v>0</v>
      </c>
      <c r="AY261" s="85"/>
      <c r="AZ261" s="85"/>
      <c r="BA261" s="85"/>
    </row>
    <row r="262" spans="22:53" x14ac:dyDescent="0.2">
      <c r="V262" s="7">
        <v>11683</v>
      </c>
      <c r="W262" s="7" t="s">
        <v>74</v>
      </c>
      <c r="X262" s="7">
        <v>228</v>
      </c>
      <c r="Y262" s="56" t="s">
        <v>100</v>
      </c>
      <c r="Z262" s="7" t="s">
        <v>75</v>
      </c>
      <c r="AA262" s="7">
        <v>5930000</v>
      </c>
      <c r="AB262" s="7">
        <v>377390</v>
      </c>
      <c r="AC262" s="54">
        <v>41827.428946759261</v>
      </c>
      <c r="AD262" s="55">
        <v>675.86</v>
      </c>
      <c r="AF262">
        <f t="shared" si="39"/>
        <v>377390</v>
      </c>
      <c r="AG262">
        <f>SUMIF('Data - Contractor Labor Hours'!$B$5:$B$590,'Test Year 2014'!$AF262,'Data - Contractor Labor Hours'!E$5:E$590)</f>
        <v>0</v>
      </c>
      <c r="AH262">
        <f>SUMIF('Data - Contractor Labor Hours'!$B$5:$B$590,'Test Year 2014'!$AF262,'Data - Contractor Labor Hours'!F$5:F$590)</f>
        <v>21</v>
      </c>
      <c r="AI262">
        <f>SUMIF('Data - Contractor Labor Hours'!$B$5:$B$590,'Test Year 2014'!$AF262,'Data - Contractor Labor Hours'!G$5:G$590)</f>
        <v>0</v>
      </c>
      <c r="AJ262" s="60"/>
      <c r="AK262">
        <f t="shared" si="40"/>
        <v>0</v>
      </c>
      <c r="AL262">
        <f t="shared" si="41"/>
        <v>31.5</v>
      </c>
      <c r="AM262">
        <f t="shared" si="42"/>
        <v>0</v>
      </c>
      <c r="AO262" s="90">
        <f t="shared" si="43"/>
        <v>0</v>
      </c>
      <c r="AP262" s="90">
        <f t="shared" si="44"/>
        <v>1</v>
      </c>
      <c r="AQ262" s="90">
        <f t="shared" si="45"/>
        <v>0</v>
      </c>
      <c r="AS262" s="55">
        <f t="shared" si="46"/>
        <v>0</v>
      </c>
      <c r="AT262" s="55">
        <f t="shared" si="47"/>
        <v>675.86</v>
      </c>
      <c r="AU262" s="55">
        <f t="shared" si="48"/>
        <v>0</v>
      </c>
      <c r="AY262" s="85"/>
      <c r="AZ262" s="85"/>
      <c r="BA262" s="85"/>
    </row>
    <row r="263" spans="22:53" x14ac:dyDescent="0.2">
      <c r="V263" s="7">
        <v>10695</v>
      </c>
      <c r="W263" s="7" t="s">
        <v>74</v>
      </c>
      <c r="X263" s="7">
        <v>228</v>
      </c>
      <c r="Y263" s="56" t="s">
        <v>127</v>
      </c>
      <c r="Z263" s="7" t="s">
        <v>128</v>
      </c>
      <c r="AA263" s="7">
        <v>5930000</v>
      </c>
      <c r="AB263" s="7">
        <v>377395</v>
      </c>
      <c r="AC263" s="54">
        <v>41829.401539351849</v>
      </c>
      <c r="AD263" s="55">
        <v>449.46</v>
      </c>
      <c r="AF263">
        <f t="shared" si="39"/>
        <v>377395</v>
      </c>
      <c r="AG263">
        <f>SUMIF('Data - Contractor Labor Hours'!$B$5:$B$590,'Test Year 2014'!$AF263,'Data - Contractor Labor Hours'!E$5:E$590)</f>
        <v>14</v>
      </c>
      <c r="AH263">
        <f>SUMIF('Data - Contractor Labor Hours'!$B$5:$B$590,'Test Year 2014'!$AF263,'Data - Contractor Labor Hours'!F$5:F$590)</f>
        <v>0</v>
      </c>
      <c r="AI263">
        <f>SUMIF('Data - Contractor Labor Hours'!$B$5:$B$590,'Test Year 2014'!$AF263,'Data - Contractor Labor Hours'!G$5:G$590)</f>
        <v>0</v>
      </c>
      <c r="AJ263" s="60"/>
      <c r="AK263">
        <f t="shared" si="40"/>
        <v>14</v>
      </c>
      <c r="AL263">
        <f t="shared" si="41"/>
        <v>0</v>
      </c>
      <c r="AM263">
        <f t="shared" si="42"/>
        <v>0</v>
      </c>
      <c r="AO263" s="90">
        <f t="shared" si="43"/>
        <v>1</v>
      </c>
      <c r="AP263" s="90">
        <f t="shared" si="44"/>
        <v>0</v>
      </c>
      <c r="AQ263" s="90">
        <f t="shared" si="45"/>
        <v>0</v>
      </c>
      <c r="AS263" s="55">
        <f t="shared" si="46"/>
        <v>449.46</v>
      </c>
      <c r="AT263" s="55">
        <f t="shared" si="47"/>
        <v>0</v>
      </c>
      <c r="AU263" s="55">
        <f t="shared" si="48"/>
        <v>0</v>
      </c>
      <c r="AY263" s="85"/>
      <c r="AZ263" s="85"/>
      <c r="BA263" s="85"/>
    </row>
    <row r="264" spans="22:53" x14ac:dyDescent="0.2">
      <c r="V264" s="7">
        <v>11685</v>
      </c>
      <c r="W264" s="7" t="s">
        <v>74</v>
      </c>
      <c r="X264" s="7">
        <v>228</v>
      </c>
      <c r="Y264" s="56" t="s">
        <v>100</v>
      </c>
      <c r="Z264" s="7" t="s">
        <v>75</v>
      </c>
      <c r="AA264" s="7">
        <v>5930000</v>
      </c>
      <c r="AB264" s="7">
        <v>377391</v>
      </c>
      <c r="AC264" s="54">
        <v>41829.401886574073</v>
      </c>
      <c r="AD264" s="55">
        <v>1055.56</v>
      </c>
      <c r="AF264">
        <f t="shared" si="39"/>
        <v>377391</v>
      </c>
      <c r="AG264">
        <f>SUMIF('Data - Contractor Labor Hours'!$B$5:$B$590,'Test Year 2014'!$AF264,'Data - Contractor Labor Hours'!E$5:E$590)</f>
        <v>30</v>
      </c>
      <c r="AH264">
        <f>SUMIF('Data - Contractor Labor Hours'!$B$5:$B$590,'Test Year 2014'!$AF264,'Data - Contractor Labor Hours'!F$5:F$590)</f>
        <v>10.5</v>
      </c>
      <c r="AI264">
        <f>SUMIF('Data - Contractor Labor Hours'!$B$5:$B$590,'Test Year 2014'!$AF264,'Data - Contractor Labor Hours'!G$5:G$590)</f>
        <v>0</v>
      </c>
      <c r="AJ264" s="60"/>
      <c r="AK264">
        <f t="shared" si="40"/>
        <v>30</v>
      </c>
      <c r="AL264">
        <f t="shared" si="41"/>
        <v>15.75</v>
      </c>
      <c r="AM264">
        <f t="shared" si="42"/>
        <v>0</v>
      </c>
      <c r="AO264" s="90">
        <f t="shared" si="43"/>
        <v>0.65573770491803274</v>
      </c>
      <c r="AP264" s="90">
        <f t="shared" si="44"/>
        <v>0.34426229508196721</v>
      </c>
      <c r="AQ264" s="90">
        <f t="shared" si="45"/>
        <v>0</v>
      </c>
      <c r="AS264" s="55">
        <f t="shared" si="46"/>
        <v>692.17049180327865</v>
      </c>
      <c r="AT264" s="55">
        <f t="shared" si="47"/>
        <v>363.38950819672129</v>
      </c>
      <c r="AU264" s="55">
        <f t="shared" si="48"/>
        <v>0</v>
      </c>
      <c r="AY264" s="85"/>
      <c r="AZ264" s="85"/>
      <c r="BA264" s="85"/>
    </row>
    <row r="265" spans="22:53" x14ac:dyDescent="0.2">
      <c r="V265" s="7">
        <v>12681</v>
      </c>
      <c r="W265" s="7" t="s">
        <v>74</v>
      </c>
      <c r="X265" s="7">
        <v>228</v>
      </c>
      <c r="Y265" s="56" t="s">
        <v>127</v>
      </c>
      <c r="Z265" s="7" t="s">
        <v>128</v>
      </c>
      <c r="AA265" s="7">
        <v>5930000</v>
      </c>
      <c r="AB265" s="7">
        <v>377369</v>
      </c>
      <c r="AC265" s="54">
        <v>41829.402291666665</v>
      </c>
      <c r="AD265" s="55">
        <v>287.7</v>
      </c>
      <c r="AF265">
        <f t="shared" si="39"/>
        <v>377369</v>
      </c>
      <c r="AG265">
        <f>SUMIF('Data - Contractor Labor Hours'!$B$5:$B$590,'Test Year 2014'!$AF265,'Data - Contractor Labor Hours'!E$5:E$590)</f>
        <v>10</v>
      </c>
      <c r="AH265">
        <f>SUMIF('Data - Contractor Labor Hours'!$B$5:$B$590,'Test Year 2014'!$AF265,'Data - Contractor Labor Hours'!F$5:F$590)</f>
        <v>0</v>
      </c>
      <c r="AI265">
        <f>SUMIF('Data - Contractor Labor Hours'!$B$5:$B$590,'Test Year 2014'!$AF265,'Data - Contractor Labor Hours'!G$5:G$590)</f>
        <v>0</v>
      </c>
      <c r="AJ265" s="60"/>
      <c r="AK265">
        <f t="shared" si="40"/>
        <v>10</v>
      </c>
      <c r="AL265">
        <f t="shared" si="41"/>
        <v>0</v>
      </c>
      <c r="AM265">
        <f t="shared" si="42"/>
        <v>0</v>
      </c>
      <c r="AO265" s="90">
        <f t="shared" si="43"/>
        <v>1</v>
      </c>
      <c r="AP265" s="90">
        <f t="shared" si="44"/>
        <v>0</v>
      </c>
      <c r="AQ265" s="90">
        <f t="shared" si="45"/>
        <v>0</v>
      </c>
      <c r="AS265" s="55">
        <f t="shared" si="46"/>
        <v>287.7</v>
      </c>
      <c r="AT265" s="55">
        <f t="shared" si="47"/>
        <v>0</v>
      </c>
      <c r="AU265" s="55">
        <f t="shared" si="48"/>
        <v>0</v>
      </c>
      <c r="AY265" s="85"/>
      <c r="AZ265" s="85"/>
      <c r="BA265" s="85"/>
    </row>
    <row r="266" spans="22:53" x14ac:dyDescent="0.2">
      <c r="V266" s="7">
        <v>11685</v>
      </c>
      <c r="W266" s="7" t="s">
        <v>74</v>
      </c>
      <c r="X266" s="7">
        <v>228</v>
      </c>
      <c r="Y266" s="56" t="s">
        <v>100</v>
      </c>
      <c r="Z266" s="7" t="s">
        <v>75</v>
      </c>
      <c r="AA266" s="7">
        <v>5930000</v>
      </c>
      <c r="AB266" s="7">
        <v>376670</v>
      </c>
      <c r="AC266" s="54">
        <v>41829.402743055558</v>
      </c>
      <c r="AD266" s="55">
        <v>820.7</v>
      </c>
      <c r="AF266">
        <f t="shared" si="39"/>
        <v>376670</v>
      </c>
      <c r="AG266">
        <f>SUMIF('Data - Contractor Labor Hours'!$B$5:$B$590,'Test Year 2014'!$AF266,'Data - Contractor Labor Hours'!E$5:E$590)</f>
        <v>32</v>
      </c>
      <c r="AH266">
        <f>SUMIF('Data - Contractor Labor Hours'!$B$5:$B$590,'Test Year 2014'!$AF266,'Data - Contractor Labor Hours'!F$5:F$590)</f>
        <v>27</v>
      </c>
      <c r="AI266">
        <f>SUMIF('Data - Contractor Labor Hours'!$B$5:$B$590,'Test Year 2014'!$AF266,'Data - Contractor Labor Hours'!G$5:G$590)</f>
        <v>0</v>
      </c>
      <c r="AJ266" s="60"/>
      <c r="AK266">
        <f t="shared" si="40"/>
        <v>32</v>
      </c>
      <c r="AL266">
        <f t="shared" si="41"/>
        <v>40.5</v>
      </c>
      <c r="AM266">
        <f t="shared" si="42"/>
        <v>0</v>
      </c>
      <c r="AO266" s="90">
        <f t="shared" si="43"/>
        <v>0.44137931034482758</v>
      </c>
      <c r="AP266" s="90">
        <f t="shared" si="44"/>
        <v>0.55862068965517242</v>
      </c>
      <c r="AQ266" s="90">
        <f t="shared" si="45"/>
        <v>0</v>
      </c>
      <c r="AS266" s="55">
        <f t="shared" si="46"/>
        <v>362.24</v>
      </c>
      <c r="AT266" s="55">
        <f t="shared" si="47"/>
        <v>458.46000000000004</v>
      </c>
      <c r="AU266" s="55">
        <f t="shared" si="48"/>
        <v>0</v>
      </c>
      <c r="AY266" s="85"/>
      <c r="AZ266" s="85"/>
      <c r="BA266" s="85"/>
    </row>
    <row r="267" spans="22:53" x14ac:dyDescent="0.2">
      <c r="V267" s="7">
        <v>11685</v>
      </c>
      <c r="W267" s="7" t="s">
        <v>74</v>
      </c>
      <c r="X267" s="7">
        <v>228</v>
      </c>
      <c r="Y267" s="56" t="s">
        <v>127</v>
      </c>
      <c r="Z267" s="7" t="s">
        <v>128</v>
      </c>
      <c r="AA267" s="7">
        <v>5930000</v>
      </c>
      <c r="AB267" s="7">
        <v>376670</v>
      </c>
      <c r="AC267" s="54">
        <v>41829.402743055558</v>
      </c>
      <c r="AD267" s="55">
        <v>984.21</v>
      </c>
      <c r="AF267">
        <f t="shared" si="39"/>
        <v>376670</v>
      </c>
      <c r="AG267">
        <f>SUMIF('Data - Contractor Labor Hours'!$B$5:$B$590,'Test Year 2014'!$AF267,'Data - Contractor Labor Hours'!E$5:E$590)</f>
        <v>32</v>
      </c>
      <c r="AH267">
        <f>SUMIF('Data - Contractor Labor Hours'!$B$5:$B$590,'Test Year 2014'!$AF267,'Data - Contractor Labor Hours'!F$5:F$590)</f>
        <v>27</v>
      </c>
      <c r="AI267">
        <f>SUMIF('Data - Contractor Labor Hours'!$B$5:$B$590,'Test Year 2014'!$AF267,'Data - Contractor Labor Hours'!G$5:G$590)</f>
        <v>0</v>
      </c>
      <c r="AJ267" s="60"/>
      <c r="AK267">
        <f t="shared" si="40"/>
        <v>32</v>
      </c>
      <c r="AL267">
        <f t="shared" si="41"/>
        <v>40.5</v>
      </c>
      <c r="AM267">
        <f t="shared" si="42"/>
        <v>0</v>
      </c>
      <c r="AO267" s="90">
        <f t="shared" si="43"/>
        <v>0.44137931034482758</v>
      </c>
      <c r="AP267" s="90">
        <f t="shared" si="44"/>
        <v>0.55862068965517242</v>
      </c>
      <c r="AQ267" s="90">
        <f t="shared" si="45"/>
        <v>0</v>
      </c>
      <c r="AS267" s="55">
        <f t="shared" si="46"/>
        <v>434.40993103448278</v>
      </c>
      <c r="AT267" s="55">
        <f t="shared" si="47"/>
        <v>549.80006896551731</v>
      </c>
      <c r="AU267" s="55">
        <f t="shared" si="48"/>
        <v>0</v>
      </c>
      <c r="AY267" s="85"/>
      <c r="AZ267" s="85"/>
      <c r="BA267" s="85"/>
    </row>
    <row r="268" spans="22:53" x14ac:dyDescent="0.2">
      <c r="V268" s="7">
        <v>11685</v>
      </c>
      <c r="W268" s="7" t="s">
        <v>74</v>
      </c>
      <c r="X268" s="7">
        <v>228</v>
      </c>
      <c r="Y268" s="56" t="s">
        <v>100</v>
      </c>
      <c r="Z268" s="7" t="s">
        <v>75</v>
      </c>
      <c r="AA268" s="7">
        <v>5930000</v>
      </c>
      <c r="AB268" s="7">
        <v>375765</v>
      </c>
      <c r="AC268" s="54">
        <v>41830.307858796295</v>
      </c>
      <c r="AD268" s="55">
        <v>7115.3</v>
      </c>
      <c r="AF268">
        <f t="shared" si="39"/>
        <v>375765</v>
      </c>
      <c r="AG268">
        <f>SUMIF('Data - Contractor Labor Hours'!$B$5:$B$590,'Test Year 2014'!$AF268,'Data - Contractor Labor Hours'!E$5:E$590)</f>
        <v>475</v>
      </c>
      <c r="AH268">
        <f>SUMIF('Data - Contractor Labor Hours'!$B$5:$B$590,'Test Year 2014'!$AF268,'Data - Contractor Labor Hours'!F$5:F$590)</f>
        <v>25</v>
      </c>
      <c r="AI268">
        <f>SUMIF('Data - Contractor Labor Hours'!$B$5:$B$590,'Test Year 2014'!$AF268,'Data - Contractor Labor Hours'!G$5:G$590)</f>
        <v>49.5</v>
      </c>
      <c r="AJ268" s="60"/>
      <c r="AK268">
        <f t="shared" si="40"/>
        <v>475</v>
      </c>
      <c r="AL268">
        <f t="shared" si="41"/>
        <v>37.5</v>
      </c>
      <c r="AM268">
        <f t="shared" si="42"/>
        <v>99</v>
      </c>
      <c r="AO268" s="90">
        <f t="shared" si="43"/>
        <v>0.77677841373671297</v>
      </c>
      <c r="AP268" s="90">
        <f t="shared" si="44"/>
        <v>6.1324611610793132E-2</v>
      </c>
      <c r="AQ268" s="90">
        <f t="shared" si="45"/>
        <v>0.16189697465249386</v>
      </c>
      <c r="AS268" s="55">
        <f t="shared" si="46"/>
        <v>5527.0114472608338</v>
      </c>
      <c r="AT268" s="55">
        <f t="shared" si="47"/>
        <v>436.34300899427637</v>
      </c>
      <c r="AU268" s="55">
        <f t="shared" si="48"/>
        <v>1151.9455437448896</v>
      </c>
      <c r="AY268" s="85"/>
      <c r="AZ268" s="85"/>
      <c r="BA268" s="85"/>
    </row>
    <row r="269" spans="22:53" x14ac:dyDescent="0.2">
      <c r="V269" s="7">
        <v>11685</v>
      </c>
      <c r="W269" s="7" t="s">
        <v>74</v>
      </c>
      <c r="X269" s="7">
        <v>228</v>
      </c>
      <c r="Y269" s="56" t="s">
        <v>127</v>
      </c>
      <c r="Z269" s="7" t="s">
        <v>128</v>
      </c>
      <c r="AA269" s="7">
        <v>5930000</v>
      </c>
      <c r="AB269" s="7">
        <v>375765</v>
      </c>
      <c r="AC269" s="54">
        <v>41830.307858796295</v>
      </c>
      <c r="AD269" s="55">
        <v>7773.35</v>
      </c>
      <c r="AF269">
        <f t="shared" si="39"/>
        <v>375765</v>
      </c>
      <c r="AG269">
        <f>SUMIF('Data - Contractor Labor Hours'!$B$5:$B$590,'Test Year 2014'!$AF269,'Data - Contractor Labor Hours'!E$5:E$590)</f>
        <v>475</v>
      </c>
      <c r="AH269">
        <f>SUMIF('Data - Contractor Labor Hours'!$B$5:$B$590,'Test Year 2014'!$AF269,'Data - Contractor Labor Hours'!F$5:F$590)</f>
        <v>25</v>
      </c>
      <c r="AI269">
        <f>SUMIF('Data - Contractor Labor Hours'!$B$5:$B$590,'Test Year 2014'!$AF269,'Data - Contractor Labor Hours'!G$5:G$590)</f>
        <v>49.5</v>
      </c>
      <c r="AJ269" s="60"/>
      <c r="AK269">
        <f t="shared" si="40"/>
        <v>475</v>
      </c>
      <c r="AL269">
        <f t="shared" si="41"/>
        <v>37.5</v>
      </c>
      <c r="AM269">
        <f t="shared" si="42"/>
        <v>99</v>
      </c>
      <c r="AO269" s="90">
        <f t="shared" si="43"/>
        <v>0.77677841373671297</v>
      </c>
      <c r="AP269" s="90">
        <f t="shared" si="44"/>
        <v>6.1324611610793132E-2</v>
      </c>
      <c r="AQ269" s="90">
        <f t="shared" si="45"/>
        <v>0.16189697465249386</v>
      </c>
      <c r="AS269" s="55">
        <f t="shared" si="46"/>
        <v>6038.1704824202779</v>
      </c>
      <c r="AT269" s="55">
        <f t="shared" si="47"/>
        <v>476.69766966475879</v>
      </c>
      <c r="AU269" s="55">
        <f t="shared" si="48"/>
        <v>1258.4818479149633</v>
      </c>
      <c r="AY269" s="85"/>
      <c r="AZ269" s="85"/>
      <c r="BA269" s="85"/>
    </row>
    <row r="270" spans="22:53" x14ac:dyDescent="0.2">
      <c r="V270" s="7">
        <v>10216</v>
      </c>
      <c r="W270" s="7" t="s">
        <v>74</v>
      </c>
      <c r="X270" s="7">
        <v>228</v>
      </c>
      <c r="Y270" s="56" t="s">
        <v>100</v>
      </c>
      <c r="Z270" s="7" t="s">
        <v>101</v>
      </c>
      <c r="AA270" s="7">
        <v>5930000</v>
      </c>
      <c r="AB270" s="7">
        <v>378265</v>
      </c>
      <c r="AC270" s="54">
        <v>41830.662766203706</v>
      </c>
      <c r="AD270" s="55">
        <v>4124.6099999999997</v>
      </c>
      <c r="AF270">
        <f t="shared" ref="AF270:AF333" si="49">AB270</f>
        <v>378265</v>
      </c>
      <c r="AG270">
        <f>SUMIF('Data - Contractor Labor Hours'!$B$5:$B$590,'Test Year 2014'!$AF270,'Data - Contractor Labor Hours'!E$5:E$590)</f>
        <v>157.5</v>
      </c>
      <c r="AH270">
        <f>SUMIF('Data - Contractor Labor Hours'!$B$5:$B$590,'Test Year 2014'!$AF270,'Data - Contractor Labor Hours'!F$5:F$590)</f>
        <v>19.5</v>
      </c>
      <c r="AI270">
        <f>SUMIF('Data - Contractor Labor Hours'!$B$5:$B$590,'Test Year 2014'!$AF270,'Data - Contractor Labor Hours'!G$5:G$590)</f>
        <v>0</v>
      </c>
      <c r="AJ270" s="60"/>
      <c r="AK270">
        <f t="shared" ref="AK270:AK333" si="50">AG270</f>
        <v>157.5</v>
      </c>
      <c r="AL270">
        <f t="shared" ref="AL270:AL333" si="51">AH270*1.5</f>
        <v>29.25</v>
      </c>
      <c r="AM270">
        <f t="shared" ref="AM270:AM333" si="52">AI270*2</f>
        <v>0</v>
      </c>
      <c r="AO270" s="90">
        <f t="shared" ref="AO270:AO333" si="53">IF(SUM($AK270:$AM270)=0,0,AK270/SUM($AK270:$AM270))</f>
        <v>0.84337349397590367</v>
      </c>
      <c r="AP270" s="90">
        <f t="shared" ref="AP270:AP333" si="54">IF(SUM($AK270:$AM270)=0,0,AL270/SUM($AK270:$AM270))</f>
        <v>0.15662650602409639</v>
      </c>
      <c r="AQ270" s="90">
        <f t="shared" ref="AQ270:AQ333" si="55">IF(SUM($AK270:$AM270)=0,0,AM270/SUM($AK270:$AM270))</f>
        <v>0</v>
      </c>
      <c r="AS270" s="55">
        <f t="shared" ref="AS270:AS333" si="56">AO270*$AD270</f>
        <v>3478.5867469879518</v>
      </c>
      <c r="AT270" s="55">
        <f t="shared" ref="AT270:AT333" si="57">AP270*$AD270</f>
        <v>646.02325301204814</v>
      </c>
      <c r="AU270" s="55">
        <f t="shared" ref="AU270:AU333" si="58">AQ270*$AD270</f>
        <v>0</v>
      </c>
      <c r="AY270" s="85"/>
      <c r="AZ270" s="85"/>
      <c r="BA270" s="85"/>
    </row>
    <row r="271" spans="22:53" x14ac:dyDescent="0.2">
      <c r="V271" s="7">
        <v>10216</v>
      </c>
      <c r="W271" s="7" t="s">
        <v>74</v>
      </c>
      <c r="X271" s="7">
        <v>228</v>
      </c>
      <c r="Y271" s="56" t="s">
        <v>129</v>
      </c>
      <c r="Z271" s="7" t="s">
        <v>130</v>
      </c>
      <c r="AA271" s="7">
        <v>5930000</v>
      </c>
      <c r="AB271" s="7">
        <v>378265</v>
      </c>
      <c r="AC271" s="54">
        <v>41830.662766203706</v>
      </c>
      <c r="AD271" s="55">
        <v>1151.49</v>
      </c>
      <c r="AF271">
        <f t="shared" si="49"/>
        <v>378265</v>
      </c>
      <c r="AG271">
        <f>SUMIF('Data - Contractor Labor Hours'!$B$5:$B$590,'Test Year 2014'!$AF271,'Data - Contractor Labor Hours'!E$5:E$590)</f>
        <v>157.5</v>
      </c>
      <c r="AH271">
        <f>SUMIF('Data - Contractor Labor Hours'!$B$5:$B$590,'Test Year 2014'!$AF271,'Data - Contractor Labor Hours'!F$5:F$590)</f>
        <v>19.5</v>
      </c>
      <c r="AI271">
        <f>SUMIF('Data - Contractor Labor Hours'!$B$5:$B$590,'Test Year 2014'!$AF271,'Data - Contractor Labor Hours'!G$5:G$590)</f>
        <v>0</v>
      </c>
      <c r="AJ271" s="60"/>
      <c r="AK271">
        <f t="shared" si="50"/>
        <v>157.5</v>
      </c>
      <c r="AL271">
        <f t="shared" si="51"/>
        <v>29.25</v>
      </c>
      <c r="AM271">
        <f t="shared" si="52"/>
        <v>0</v>
      </c>
      <c r="AO271" s="90">
        <f t="shared" si="53"/>
        <v>0.84337349397590367</v>
      </c>
      <c r="AP271" s="90">
        <f t="shared" si="54"/>
        <v>0.15662650602409639</v>
      </c>
      <c r="AQ271" s="90">
        <f t="shared" si="55"/>
        <v>0</v>
      </c>
      <c r="AS271" s="55">
        <f t="shared" si="56"/>
        <v>971.13614457831329</v>
      </c>
      <c r="AT271" s="55">
        <f t="shared" si="57"/>
        <v>180.35385542168675</v>
      </c>
      <c r="AU271" s="55">
        <f t="shared" si="58"/>
        <v>0</v>
      </c>
      <c r="AY271" s="85"/>
      <c r="AZ271" s="85"/>
      <c r="BA271" s="85"/>
    </row>
    <row r="272" spans="22:53" x14ac:dyDescent="0.2">
      <c r="V272" s="7">
        <v>11685</v>
      </c>
      <c r="W272" s="7" t="s">
        <v>74</v>
      </c>
      <c r="X272" s="7">
        <v>228</v>
      </c>
      <c r="Y272" s="56" t="s">
        <v>100</v>
      </c>
      <c r="Z272" s="7" t="s">
        <v>75</v>
      </c>
      <c r="AA272" s="7">
        <v>5930000</v>
      </c>
      <c r="AB272" s="7">
        <v>378085</v>
      </c>
      <c r="AC272" s="54">
        <v>41830.663148148145</v>
      </c>
      <c r="AD272" s="55">
        <v>664.83</v>
      </c>
      <c r="AF272">
        <f t="shared" si="49"/>
        <v>378085</v>
      </c>
      <c r="AG272">
        <f>SUMIF('Data - Contractor Labor Hours'!$B$5:$B$590,'Test Year 2014'!$AF272,'Data - Contractor Labor Hours'!E$5:E$590)</f>
        <v>21</v>
      </c>
      <c r="AH272">
        <f>SUMIF('Data - Contractor Labor Hours'!$B$5:$B$590,'Test Year 2014'!$AF272,'Data - Contractor Labor Hours'!F$5:F$590)</f>
        <v>0</v>
      </c>
      <c r="AI272">
        <f>SUMIF('Data - Contractor Labor Hours'!$B$5:$B$590,'Test Year 2014'!$AF272,'Data - Contractor Labor Hours'!G$5:G$590)</f>
        <v>0</v>
      </c>
      <c r="AJ272" s="60"/>
      <c r="AK272">
        <f t="shared" si="50"/>
        <v>21</v>
      </c>
      <c r="AL272">
        <f t="shared" si="51"/>
        <v>0</v>
      </c>
      <c r="AM272">
        <f t="shared" si="52"/>
        <v>0</v>
      </c>
      <c r="AO272" s="90">
        <f t="shared" si="53"/>
        <v>1</v>
      </c>
      <c r="AP272" s="90">
        <f t="shared" si="54"/>
        <v>0</v>
      </c>
      <c r="AQ272" s="90">
        <f t="shared" si="55"/>
        <v>0</v>
      </c>
      <c r="AS272" s="55">
        <f t="shared" si="56"/>
        <v>664.83</v>
      </c>
      <c r="AT272" s="55">
        <f t="shared" si="57"/>
        <v>0</v>
      </c>
      <c r="AU272" s="55">
        <f t="shared" si="58"/>
        <v>0</v>
      </c>
      <c r="AY272" s="85"/>
      <c r="AZ272" s="85"/>
      <c r="BA272" s="85"/>
    </row>
    <row r="273" spans="22:53" x14ac:dyDescent="0.2">
      <c r="V273" s="7">
        <v>11685</v>
      </c>
      <c r="W273" s="7" t="s">
        <v>74</v>
      </c>
      <c r="X273" s="7">
        <v>228</v>
      </c>
      <c r="Y273" s="56" t="s">
        <v>100</v>
      </c>
      <c r="Z273" s="7" t="s">
        <v>75</v>
      </c>
      <c r="AA273" s="7">
        <v>5930000</v>
      </c>
      <c r="AB273" s="7">
        <v>377376</v>
      </c>
      <c r="AC273" s="54">
        <v>41830.663495370369</v>
      </c>
      <c r="AD273" s="55">
        <v>1976.35</v>
      </c>
      <c r="AF273">
        <f t="shared" si="49"/>
        <v>377376</v>
      </c>
      <c r="AG273">
        <f>SUMIF('Data - Contractor Labor Hours'!$B$5:$B$590,'Test Year 2014'!$AF273,'Data - Contractor Labor Hours'!E$5:E$590)</f>
        <v>45</v>
      </c>
      <c r="AH273">
        <f>SUMIF('Data - Contractor Labor Hours'!$B$5:$B$590,'Test Year 2014'!$AF273,'Data - Contractor Labor Hours'!F$5:F$590)</f>
        <v>30</v>
      </c>
      <c r="AI273">
        <f>SUMIF('Data - Contractor Labor Hours'!$B$5:$B$590,'Test Year 2014'!$AF273,'Data - Contractor Labor Hours'!G$5:G$590)</f>
        <v>0</v>
      </c>
      <c r="AJ273" s="60"/>
      <c r="AK273">
        <f t="shared" si="50"/>
        <v>45</v>
      </c>
      <c r="AL273">
        <f t="shared" si="51"/>
        <v>45</v>
      </c>
      <c r="AM273">
        <f t="shared" si="52"/>
        <v>0</v>
      </c>
      <c r="AO273" s="90">
        <f t="shared" si="53"/>
        <v>0.5</v>
      </c>
      <c r="AP273" s="90">
        <f t="shared" si="54"/>
        <v>0.5</v>
      </c>
      <c r="AQ273" s="90">
        <f t="shared" si="55"/>
        <v>0</v>
      </c>
      <c r="AS273" s="55">
        <f t="shared" si="56"/>
        <v>988.17499999999995</v>
      </c>
      <c r="AT273" s="55">
        <f t="shared" si="57"/>
        <v>988.17499999999995</v>
      </c>
      <c r="AU273" s="55">
        <f t="shared" si="58"/>
        <v>0</v>
      </c>
      <c r="AY273" s="85"/>
      <c r="AZ273" s="85"/>
      <c r="BA273" s="85"/>
    </row>
    <row r="274" spans="22:53" x14ac:dyDescent="0.2">
      <c r="V274" s="7">
        <v>11685</v>
      </c>
      <c r="W274" s="7" t="s">
        <v>74</v>
      </c>
      <c r="X274" s="7">
        <v>228</v>
      </c>
      <c r="Y274" s="56" t="s">
        <v>100</v>
      </c>
      <c r="Z274" s="7" t="s">
        <v>75</v>
      </c>
      <c r="AA274" s="7">
        <v>5930000</v>
      </c>
      <c r="AB274" s="7">
        <v>378766</v>
      </c>
      <c r="AC274" s="54">
        <v>41834.537812499999</v>
      </c>
      <c r="AD274" s="55">
        <v>231.22</v>
      </c>
      <c r="AF274">
        <f t="shared" si="49"/>
        <v>378766</v>
      </c>
      <c r="AG274">
        <f>SUMIF('Data - Contractor Labor Hours'!$B$5:$B$590,'Test Year 2014'!$AF274,'Data - Contractor Labor Hours'!E$5:E$590)</f>
        <v>9</v>
      </c>
      <c r="AH274">
        <f>SUMIF('Data - Contractor Labor Hours'!$B$5:$B$590,'Test Year 2014'!$AF274,'Data - Contractor Labor Hours'!F$5:F$590)</f>
        <v>0</v>
      </c>
      <c r="AI274">
        <f>SUMIF('Data - Contractor Labor Hours'!$B$5:$B$590,'Test Year 2014'!$AF274,'Data - Contractor Labor Hours'!G$5:G$590)</f>
        <v>0</v>
      </c>
      <c r="AJ274" s="60"/>
      <c r="AK274">
        <f t="shared" si="50"/>
        <v>9</v>
      </c>
      <c r="AL274">
        <f t="shared" si="51"/>
        <v>0</v>
      </c>
      <c r="AM274">
        <f t="shared" si="52"/>
        <v>0</v>
      </c>
      <c r="AO274" s="90">
        <f t="shared" si="53"/>
        <v>1</v>
      </c>
      <c r="AP274" s="90">
        <f t="shared" si="54"/>
        <v>0</v>
      </c>
      <c r="AQ274" s="90">
        <f t="shared" si="55"/>
        <v>0</v>
      </c>
      <c r="AS274" s="55">
        <f t="shared" si="56"/>
        <v>231.22</v>
      </c>
      <c r="AT274" s="55">
        <f t="shared" si="57"/>
        <v>0</v>
      </c>
      <c r="AU274" s="55">
        <f t="shared" si="58"/>
        <v>0</v>
      </c>
      <c r="AY274" s="85"/>
      <c r="AZ274" s="85"/>
      <c r="BA274" s="85"/>
    </row>
    <row r="275" spans="22:53" x14ac:dyDescent="0.2">
      <c r="V275" s="7">
        <v>10695</v>
      </c>
      <c r="W275" s="7" t="s">
        <v>74</v>
      </c>
      <c r="X275" s="7">
        <v>228</v>
      </c>
      <c r="Y275" s="56" t="s">
        <v>100</v>
      </c>
      <c r="Z275" s="7" t="s">
        <v>75</v>
      </c>
      <c r="AA275" s="7">
        <v>5930000</v>
      </c>
      <c r="AB275" s="7">
        <v>375909</v>
      </c>
      <c r="AC275" s="54">
        <v>41837.328842592593</v>
      </c>
      <c r="AD275" s="55">
        <v>11606.22</v>
      </c>
      <c r="AF275">
        <f t="shared" si="49"/>
        <v>375909</v>
      </c>
      <c r="AG275">
        <f>SUMIF('Data - Contractor Labor Hours'!$B$5:$B$590,'Test Year 2014'!$AF275,'Data - Contractor Labor Hours'!E$5:E$590)</f>
        <v>238</v>
      </c>
      <c r="AH275">
        <f>SUMIF('Data - Contractor Labor Hours'!$B$5:$B$590,'Test Year 2014'!$AF275,'Data - Contractor Labor Hours'!F$5:F$590)</f>
        <v>55.5</v>
      </c>
      <c r="AI275">
        <f>SUMIF('Data - Contractor Labor Hours'!$B$5:$B$590,'Test Year 2014'!$AF275,'Data - Contractor Labor Hours'!G$5:G$590)</f>
        <v>0</v>
      </c>
      <c r="AJ275" s="60"/>
      <c r="AK275">
        <f t="shared" si="50"/>
        <v>238</v>
      </c>
      <c r="AL275">
        <f t="shared" si="51"/>
        <v>83.25</v>
      </c>
      <c r="AM275">
        <f t="shared" si="52"/>
        <v>0</v>
      </c>
      <c r="AO275" s="90">
        <f t="shared" si="53"/>
        <v>0.7408560311284047</v>
      </c>
      <c r="AP275" s="90">
        <f t="shared" si="54"/>
        <v>0.25914396887159535</v>
      </c>
      <c r="AQ275" s="90">
        <f t="shared" si="55"/>
        <v>0</v>
      </c>
      <c r="AS275" s="55">
        <f t="shared" si="56"/>
        <v>8598.5380856031134</v>
      </c>
      <c r="AT275" s="55">
        <f t="shared" si="57"/>
        <v>3007.6819143968874</v>
      </c>
      <c r="AU275" s="55">
        <f t="shared" si="58"/>
        <v>0</v>
      </c>
      <c r="AY275" s="85"/>
      <c r="AZ275" s="85"/>
      <c r="BA275" s="85"/>
    </row>
    <row r="276" spans="22:53" x14ac:dyDescent="0.2">
      <c r="V276" s="7">
        <v>12681</v>
      </c>
      <c r="W276" s="7" t="s">
        <v>74</v>
      </c>
      <c r="X276" s="7">
        <v>228</v>
      </c>
      <c r="Y276" s="56" t="s">
        <v>127</v>
      </c>
      <c r="Z276" s="7" t="s">
        <v>128</v>
      </c>
      <c r="AA276" s="7">
        <v>5930000</v>
      </c>
      <c r="AB276" s="7">
        <v>375955</v>
      </c>
      <c r="AC276" s="54">
        <v>41837.330578703702</v>
      </c>
      <c r="AD276" s="55">
        <v>6335.4</v>
      </c>
      <c r="AF276">
        <f t="shared" si="49"/>
        <v>375955</v>
      </c>
      <c r="AG276">
        <f>SUMIF('Data - Contractor Labor Hours'!$B$5:$B$590,'Test Year 2014'!$AF276,'Data - Contractor Labor Hours'!E$5:E$590)</f>
        <v>260</v>
      </c>
      <c r="AH276">
        <f>SUMIF('Data - Contractor Labor Hours'!$B$5:$B$590,'Test Year 2014'!$AF276,'Data - Contractor Labor Hours'!F$5:F$590)</f>
        <v>0</v>
      </c>
      <c r="AI276">
        <f>SUMIF('Data - Contractor Labor Hours'!$B$5:$B$590,'Test Year 2014'!$AF276,'Data - Contractor Labor Hours'!G$5:G$590)</f>
        <v>0</v>
      </c>
      <c r="AJ276" s="60"/>
      <c r="AK276">
        <f t="shared" si="50"/>
        <v>260</v>
      </c>
      <c r="AL276">
        <f t="shared" si="51"/>
        <v>0</v>
      </c>
      <c r="AM276">
        <f t="shared" si="52"/>
        <v>0</v>
      </c>
      <c r="AO276" s="90">
        <f t="shared" si="53"/>
        <v>1</v>
      </c>
      <c r="AP276" s="90">
        <f t="shared" si="54"/>
        <v>0</v>
      </c>
      <c r="AQ276" s="90">
        <f t="shared" si="55"/>
        <v>0</v>
      </c>
      <c r="AS276" s="55">
        <f t="shared" si="56"/>
        <v>6335.4</v>
      </c>
      <c r="AT276" s="55">
        <f t="shared" si="57"/>
        <v>0</v>
      </c>
      <c r="AU276" s="55">
        <f t="shared" si="58"/>
        <v>0</v>
      </c>
      <c r="AY276" s="85"/>
      <c r="AZ276" s="85"/>
      <c r="BA276" s="85"/>
    </row>
    <row r="277" spans="22:53" x14ac:dyDescent="0.2">
      <c r="V277" s="7">
        <v>10216</v>
      </c>
      <c r="W277" s="7" t="s">
        <v>74</v>
      </c>
      <c r="X277" s="7">
        <v>228</v>
      </c>
      <c r="Y277" s="56" t="s">
        <v>100</v>
      </c>
      <c r="Z277" s="7" t="s">
        <v>102</v>
      </c>
      <c r="AA277" s="7">
        <v>1070001</v>
      </c>
      <c r="AB277" s="7">
        <v>376106</v>
      </c>
      <c r="AC277" s="54">
        <v>41837.335046296299</v>
      </c>
      <c r="AD277" s="55">
        <v>2110.91</v>
      </c>
      <c r="AF277">
        <f t="shared" si="49"/>
        <v>376106</v>
      </c>
      <c r="AG277">
        <f>SUMIF('Data - Contractor Labor Hours'!$B$5:$B$590,'Test Year 2014'!$AF277,'Data - Contractor Labor Hours'!E$5:E$590)</f>
        <v>100.5</v>
      </c>
      <c r="AH277">
        <f>SUMIF('Data - Contractor Labor Hours'!$B$5:$B$590,'Test Year 2014'!$AF277,'Data - Contractor Labor Hours'!F$5:F$590)</f>
        <v>129</v>
      </c>
      <c r="AI277">
        <f>SUMIF('Data - Contractor Labor Hours'!$B$5:$B$590,'Test Year 2014'!$AF277,'Data - Contractor Labor Hours'!G$5:G$590)</f>
        <v>9</v>
      </c>
      <c r="AJ277" s="60"/>
      <c r="AK277">
        <f t="shared" si="50"/>
        <v>100.5</v>
      </c>
      <c r="AL277">
        <f t="shared" si="51"/>
        <v>193.5</v>
      </c>
      <c r="AM277">
        <f t="shared" si="52"/>
        <v>18</v>
      </c>
      <c r="AO277" s="90">
        <f t="shared" si="53"/>
        <v>0.32211538461538464</v>
      </c>
      <c r="AP277" s="90">
        <f t="shared" si="54"/>
        <v>0.62019230769230771</v>
      </c>
      <c r="AQ277" s="90">
        <f t="shared" si="55"/>
        <v>5.7692307692307696E-2</v>
      </c>
      <c r="AS277" s="55">
        <f t="shared" si="56"/>
        <v>679.95658653846158</v>
      </c>
      <c r="AT277" s="55">
        <f t="shared" si="57"/>
        <v>1309.1701442307692</v>
      </c>
      <c r="AU277" s="55">
        <f t="shared" si="58"/>
        <v>121.78326923076924</v>
      </c>
      <c r="AY277" s="85"/>
      <c r="AZ277" s="85"/>
      <c r="BA277" s="85"/>
    </row>
    <row r="278" spans="22:53" x14ac:dyDescent="0.2">
      <c r="V278" s="7">
        <v>10216</v>
      </c>
      <c r="W278" s="7" t="s">
        <v>74</v>
      </c>
      <c r="X278" s="7">
        <v>228</v>
      </c>
      <c r="Y278" s="56" t="s">
        <v>100</v>
      </c>
      <c r="Z278" s="7" t="s">
        <v>101</v>
      </c>
      <c r="AA278" s="7">
        <v>5930000</v>
      </c>
      <c r="AB278" s="7">
        <v>376106</v>
      </c>
      <c r="AC278" s="54">
        <v>41837.335046296299</v>
      </c>
      <c r="AD278" s="55">
        <v>5457.65</v>
      </c>
      <c r="AF278">
        <f t="shared" si="49"/>
        <v>376106</v>
      </c>
      <c r="AG278">
        <f>SUMIF('Data - Contractor Labor Hours'!$B$5:$B$590,'Test Year 2014'!$AF278,'Data - Contractor Labor Hours'!E$5:E$590)</f>
        <v>100.5</v>
      </c>
      <c r="AH278">
        <f>SUMIF('Data - Contractor Labor Hours'!$B$5:$B$590,'Test Year 2014'!$AF278,'Data - Contractor Labor Hours'!F$5:F$590)</f>
        <v>129</v>
      </c>
      <c r="AI278">
        <f>SUMIF('Data - Contractor Labor Hours'!$B$5:$B$590,'Test Year 2014'!$AF278,'Data - Contractor Labor Hours'!G$5:G$590)</f>
        <v>9</v>
      </c>
      <c r="AJ278" s="60"/>
      <c r="AK278">
        <f t="shared" si="50"/>
        <v>100.5</v>
      </c>
      <c r="AL278">
        <f t="shared" si="51"/>
        <v>193.5</v>
      </c>
      <c r="AM278">
        <f t="shared" si="52"/>
        <v>18</v>
      </c>
      <c r="AO278" s="90">
        <f t="shared" si="53"/>
        <v>0.32211538461538464</v>
      </c>
      <c r="AP278" s="90">
        <f t="shared" si="54"/>
        <v>0.62019230769230771</v>
      </c>
      <c r="AQ278" s="90">
        <f t="shared" si="55"/>
        <v>5.7692307692307696E-2</v>
      </c>
      <c r="AS278" s="55">
        <f t="shared" si="56"/>
        <v>1757.9930288461539</v>
      </c>
      <c r="AT278" s="55">
        <f t="shared" si="57"/>
        <v>3384.7925480769231</v>
      </c>
      <c r="AU278" s="55">
        <f t="shared" si="58"/>
        <v>314.86442307692306</v>
      </c>
      <c r="AY278" s="85"/>
      <c r="AZ278" s="85"/>
      <c r="BA278" s="85"/>
    </row>
    <row r="279" spans="22:53" x14ac:dyDescent="0.2">
      <c r="V279" s="7">
        <v>11685</v>
      </c>
      <c r="W279" s="7" t="s">
        <v>74</v>
      </c>
      <c r="X279" s="7">
        <v>228</v>
      </c>
      <c r="Y279" s="56" t="s">
        <v>100</v>
      </c>
      <c r="Z279" s="7" t="s">
        <v>75</v>
      </c>
      <c r="AA279" s="7">
        <v>5930000</v>
      </c>
      <c r="AB279" s="7">
        <v>376502</v>
      </c>
      <c r="AC279" s="54">
        <v>41837.425729166665</v>
      </c>
      <c r="AD279" s="55">
        <v>931.21</v>
      </c>
      <c r="AF279">
        <f t="shared" si="49"/>
        <v>376502</v>
      </c>
      <c r="AG279">
        <f>SUMIF('Data - Contractor Labor Hours'!$B$5:$B$590,'Test Year 2014'!$AF279,'Data - Contractor Labor Hours'!E$5:E$590)</f>
        <v>942.5</v>
      </c>
      <c r="AH279">
        <f>SUMIF('Data - Contractor Labor Hours'!$B$5:$B$590,'Test Year 2014'!$AF279,'Data - Contractor Labor Hours'!F$5:F$590)</f>
        <v>274.5</v>
      </c>
      <c r="AI279">
        <f>SUMIF('Data - Contractor Labor Hours'!$B$5:$B$590,'Test Year 2014'!$AF279,'Data - Contractor Labor Hours'!G$5:G$590)</f>
        <v>0</v>
      </c>
      <c r="AJ279" s="60"/>
      <c r="AK279">
        <f t="shared" si="50"/>
        <v>942.5</v>
      </c>
      <c r="AL279">
        <f t="shared" si="51"/>
        <v>411.75</v>
      </c>
      <c r="AM279">
        <f t="shared" si="52"/>
        <v>0</v>
      </c>
      <c r="AO279" s="90">
        <f t="shared" si="53"/>
        <v>0.69595717186634665</v>
      </c>
      <c r="AP279" s="90">
        <f t="shared" si="54"/>
        <v>0.3040428281336533</v>
      </c>
      <c r="AQ279" s="90">
        <f t="shared" si="55"/>
        <v>0</v>
      </c>
      <c r="AS279" s="55">
        <f t="shared" si="56"/>
        <v>648.0822780136607</v>
      </c>
      <c r="AT279" s="55">
        <f t="shared" si="57"/>
        <v>283.12772198633928</v>
      </c>
      <c r="AU279" s="55">
        <f t="shared" si="58"/>
        <v>0</v>
      </c>
      <c r="AY279" s="85"/>
      <c r="AZ279" s="85"/>
      <c r="BA279" s="85"/>
    </row>
    <row r="280" spans="22:53" x14ac:dyDescent="0.2">
      <c r="V280" s="7">
        <v>11685</v>
      </c>
      <c r="W280" s="7" t="s">
        <v>74</v>
      </c>
      <c r="X280" s="7">
        <v>228</v>
      </c>
      <c r="Y280" s="56" t="s">
        <v>127</v>
      </c>
      <c r="Z280" s="7" t="s">
        <v>128</v>
      </c>
      <c r="AA280" s="7">
        <v>5930000</v>
      </c>
      <c r="AB280" s="7">
        <v>376502</v>
      </c>
      <c r="AC280" s="54">
        <v>41837.425729166665</v>
      </c>
      <c r="AD280" s="55">
        <v>35143.35</v>
      </c>
      <c r="AF280">
        <f t="shared" si="49"/>
        <v>376502</v>
      </c>
      <c r="AG280">
        <f>SUMIF('Data - Contractor Labor Hours'!$B$5:$B$590,'Test Year 2014'!$AF280,'Data - Contractor Labor Hours'!E$5:E$590)</f>
        <v>942.5</v>
      </c>
      <c r="AH280">
        <f>SUMIF('Data - Contractor Labor Hours'!$B$5:$B$590,'Test Year 2014'!$AF280,'Data - Contractor Labor Hours'!F$5:F$590)</f>
        <v>274.5</v>
      </c>
      <c r="AI280">
        <f>SUMIF('Data - Contractor Labor Hours'!$B$5:$B$590,'Test Year 2014'!$AF280,'Data - Contractor Labor Hours'!G$5:G$590)</f>
        <v>0</v>
      </c>
      <c r="AJ280" s="60"/>
      <c r="AK280">
        <f t="shared" si="50"/>
        <v>942.5</v>
      </c>
      <c r="AL280">
        <f t="shared" si="51"/>
        <v>411.75</v>
      </c>
      <c r="AM280">
        <f t="shared" si="52"/>
        <v>0</v>
      </c>
      <c r="AO280" s="90">
        <f t="shared" si="53"/>
        <v>0.69595717186634665</v>
      </c>
      <c r="AP280" s="90">
        <f t="shared" si="54"/>
        <v>0.3040428281336533</v>
      </c>
      <c r="AQ280" s="90">
        <f t="shared" si="55"/>
        <v>0</v>
      </c>
      <c r="AS280" s="55">
        <f t="shared" si="56"/>
        <v>24458.266475909171</v>
      </c>
      <c r="AT280" s="55">
        <f t="shared" si="57"/>
        <v>10685.083524090824</v>
      </c>
      <c r="AU280" s="55">
        <f t="shared" si="58"/>
        <v>0</v>
      </c>
      <c r="AY280" s="85"/>
      <c r="AZ280" s="85"/>
      <c r="BA280" s="85"/>
    </row>
    <row r="281" spans="22:53" x14ac:dyDescent="0.2">
      <c r="V281" s="7">
        <v>11683</v>
      </c>
      <c r="W281" s="7" t="s">
        <v>74</v>
      </c>
      <c r="X281" s="7">
        <v>228</v>
      </c>
      <c r="Y281" s="56" t="s">
        <v>100</v>
      </c>
      <c r="Z281" s="7" t="s">
        <v>75</v>
      </c>
      <c r="AA281" s="7">
        <v>5930000</v>
      </c>
      <c r="AB281" s="7">
        <v>376513</v>
      </c>
      <c r="AC281" s="54">
        <v>41837.426979166667</v>
      </c>
      <c r="AD281" s="55">
        <v>31213.46</v>
      </c>
      <c r="AF281">
        <f t="shared" si="49"/>
        <v>376513</v>
      </c>
      <c r="AG281">
        <f>SUMIF('Data - Contractor Labor Hours'!$B$5:$B$590,'Test Year 2014'!$AF281,'Data - Contractor Labor Hours'!E$5:E$590)</f>
        <v>530.5</v>
      </c>
      <c r="AH281">
        <f>SUMIF('Data - Contractor Labor Hours'!$B$5:$B$590,'Test Year 2014'!$AF281,'Data - Contractor Labor Hours'!F$5:F$590)</f>
        <v>404.5</v>
      </c>
      <c r="AI281">
        <f>SUMIF('Data - Contractor Labor Hours'!$B$5:$B$590,'Test Year 2014'!$AF281,'Data - Contractor Labor Hours'!G$5:G$590)</f>
        <v>42</v>
      </c>
      <c r="AJ281" s="60"/>
      <c r="AK281">
        <f t="shared" si="50"/>
        <v>530.5</v>
      </c>
      <c r="AL281">
        <f t="shared" si="51"/>
        <v>606.75</v>
      </c>
      <c r="AM281">
        <f t="shared" si="52"/>
        <v>84</v>
      </c>
      <c r="AO281" s="90">
        <f t="shared" si="53"/>
        <v>0.43439099283520982</v>
      </c>
      <c r="AP281" s="90">
        <f t="shared" si="54"/>
        <v>0.49682702149437052</v>
      </c>
      <c r="AQ281" s="90">
        <f t="shared" si="55"/>
        <v>6.8781985670419654E-2</v>
      </c>
      <c r="AS281" s="55">
        <f t="shared" si="56"/>
        <v>13558.845879222108</v>
      </c>
      <c r="AT281" s="55">
        <f t="shared" si="57"/>
        <v>15507.690362333675</v>
      </c>
      <c r="AU281" s="55">
        <f t="shared" si="58"/>
        <v>2146.9237584442171</v>
      </c>
      <c r="AY281" s="85"/>
      <c r="AZ281" s="85"/>
      <c r="BA281" s="85"/>
    </row>
    <row r="282" spans="22:53" x14ac:dyDescent="0.2">
      <c r="V282" s="7">
        <v>12681</v>
      </c>
      <c r="W282" s="7" t="s">
        <v>74</v>
      </c>
      <c r="X282" s="7">
        <v>228</v>
      </c>
      <c r="Y282" s="56" t="s">
        <v>100</v>
      </c>
      <c r="Z282" s="7" t="s">
        <v>75</v>
      </c>
      <c r="AA282" s="7">
        <v>5930000</v>
      </c>
      <c r="AB282" s="7">
        <v>376562</v>
      </c>
      <c r="AC282" s="54">
        <v>41837.434884259259</v>
      </c>
      <c r="AD282" s="55">
        <v>2269.96</v>
      </c>
      <c r="AF282">
        <f t="shared" si="49"/>
        <v>376562</v>
      </c>
      <c r="AG282">
        <f>SUMIF('Data - Contractor Labor Hours'!$B$5:$B$590,'Test Year 2014'!$AF282,'Data - Contractor Labor Hours'!E$5:E$590)</f>
        <v>100</v>
      </c>
      <c r="AH282">
        <f>SUMIF('Data - Contractor Labor Hours'!$B$5:$B$590,'Test Year 2014'!$AF282,'Data - Contractor Labor Hours'!F$5:F$590)</f>
        <v>0</v>
      </c>
      <c r="AI282">
        <f>SUMIF('Data - Contractor Labor Hours'!$B$5:$B$590,'Test Year 2014'!$AF282,'Data - Contractor Labor Hours'!G$5:G$590)</f>
        <v>0</v>
      </c>
      <c r="AJ282" s="60"/>
      <c r="AK282">
        <f t="shared" si="50"/>
        <v>100</v>
      </c>
      <c r="AL282">
        <f t="shared" si="51"/>
        <v>0</v>
      </c>
      <c r="AM282">
        <f t="shared" si="52"/>
        <v>0</v>
      </c>
      <c r="AO282" s="90">
        <f t="shared" si="53"/>
        <v>1</v>
      </c>
      <c r="AP282" s="90">
        <f t="shared" si="54"/>
        <v>0</v>
      </c>
      <c r="AQ282" s="90">
        <f t="shared" si="55"/>
        <v>0</v>
      </c>
      <c r="AS282" s="55">
        <f t="shared" si="56"/>
        <v>2269.96</v>
      </c>
      <c r="AT282" s="55">
        <f t="shared" si="57"/>
        <v>0</v>
      </c>
      <c r="AU282" s="55">
        <f t="shared" si="58"/>
        <v>0</v>
      </c>
      <c r="AY282" s="85"/>
      <c r="AZ282" s="85"/>
      <c r="BA282" s="85"/>
    </row>
    <row r="283" spans="22:53" x14ac:dyDescent="0.2">
      <c r="V283" s="7">
        <v>10216</v>
      </c>
      <c r="W283" s="7" t="s">
        <v>74</v>
      </c>
      <c r="X283" s="7">
        <v>228</v>
      </c>
      <c r="Y283" s="56" t="s">
        <v>100</v>
      </c>
      <c r="Z283" s="7" t="s">
        <v>101</v>
      </c>
      <c r="AA283" s="7">
        <v>5930000</v>
      </c>
      <c r="AB283" s="7">
        <v>376567</v>
      </c>
      <c r="AC283" s="54">
        <v>41837.437557870369</v>
      </c>
      <c r="AD283" s="55">
        <v>389.01</v>
      </c>
      <c r="AF283">
        <f t="shared" si="49"/>
        <v>376567</v>
      </c>
      <c r="AG283">
        <f>SUMIF('Data - Contractor Labor Hours'!$B$5:$B$590,'Test Year 2014'!$AF283,'Data - Contractor Labor Hours'!E$5:E$590)</f>
        <v>2111</v>
      </c>
      <c r="AH283">
        <f>SUMIF('Data - Contractor Labor Hours'!$B$5:$B$590,'Test Year 2014'!$AF283,'Data - Contractor Labor Hours'!F$5:F$590)</f>
        <v>1416</v>
      </c>
      <c r="AI283">
        <f>SUMIF('Data - Contractor Labor Hours'!$B$5:$B$590,'Test Year 2014'!$AF283,'Data - Contractor Labor Hours'!G$5:G$590)</f>
        <v>0</v>
      </c>
      <c r="AJ283" s="60"/>
      <c r="AK283">
        <f t="shared" si="50"/>
        <v>2111</v>
      </c>
      <c r="AL283">
        <f t="shared" si="51"/>
        <v>2124</v>
      </c>
      <c r="AM283">
        <f t="shared" si="52"/>
        <v>0</v>
      </c>
      <c r="AO283" s="90">
        <f t="shared" si="53"/>
        <v>0.49846517119244393</v>
      </c>
      <c r="AP283" s="90">
        <f t="shared" si="54"/>
        <v>0.50153482880755607</v>
      </c>
      <c r="AQ283" s="90">
        <f t="shared" si="55"/>
        <v>0</v>
      </c>
      <c r="AS283" s="55">
        <f t="shared" si="56"/>
        <v>193.90793624557261</v>
      </c>
      <c r="AT283" s="55">
        <f t="shared" si="57"/>
        <v>195.10206375442738</v>
      </c>
      <c r="AU283" s="55">
        <f t="shared" si="58"/>
        <v>0</v>
      </c>
      <c r="AY283" s="85"/>
      <c r="AZ283" s="85"/>
      <c r="BA283" s="85"/>
    </row>
    <row r="284" spans="22:53" x14ac:dyDescent="0.2">
      <c r="V284" s="7">
        <v>10216</v>
      </c>
      <c r="W284" s="7" t="s">
        <v>74</v>
      </c>
      <c r="X284" s="7">
        <v>228</v>
      </c>
      <c r="Y284" s="56" t="s">
        <v>127</v>
      </c>
      <c r="Z284" s="7" t="s">
        <v>128</v>
      </c>
      <c r="AA284" s="7">
        <v>5930000</v>
      </c>
      <c r="AB284" s="7">
        <v>376567</v>
      </c>
      <c r="AC284" s="54">
        <v>41837.437557870369</v>
      </c>
      <c r="AD284" s="55">
        <v>106763.1</v>
      </c>
      <c r="AF284">
        <f t="shared" si="49"/>
        <v>376567</v>
      </c>
      <c r="AG284">
        <f>SUMIF('Data - Contractor Labor Hours'!$B$5:$B$590,'Test Year 2014'!$AF284,'Data - Contractor Labor Hours'!E$5:E$590)</f>
        <v>2111</v>
      </c>
      <c r="AH284">
        <f>SUMIF('Data - Contractor Labor Hours'!$B$5:$B$590,'Test Year 2014'!$AF284,'Data - Contractor Labor Hours'!F$5:F$590)</f>
        <v>1416</v>
      </c>
      <c r="AI284">
        <f>SUMIF('Data - Contractor Labor Hours'!$B$5:$B$590,'Test Year 2014'!$AF284,'Data - Contractor Labor Hours'!G$5:G$590)</f>
        <v>0</v>
      </c>
      <c r="AJ284" s="60"/>
      <c r="AK284">
        <f t="shared" si="50"/>
        <v>2111</v>
      </c>
      <c r="AL284">
        <f t="shared" si="51"/>
        <v>2124</v>
      </c>
      <c r="AM284">
        <f t="shared" si="52"/>
        <v>0</v>
      </c>
      <c r="AO284" s="90">
        <f t="shared" si="53"/>
        <v>0.49846517119244393</v>
      </c>
      <c r="AP284" s="90">
        <f t="shared" si="54"/>
        <v>0.50153482880755607</v>
      </c>
      <c r="AQ284" s="90">
        <f t="shared" si="55"/>
        <v>0</v>
      </c>
      <c r="AS284" s="55">
        <f t="shared" si="56"/>
        <v>53217.686918536012</v>
      </c>
      <c r="AT284" s="55">
        <f t="shared" si="57"/>
        <v>53545.413081463994</v>
      </c>
      <c r="AU284" s="55">
        <f t="shared" si="58"/>
        <v>0</v>
      </c>
      <c r="AY284" s="85"/>
      <c r="AZ284" s="85"/>
      <c r="BA284" s="85"/>
    </row>
    <row r="285" spans="22:53" x14ac:dyDescent="0.2">
      <c r="V285" s="7">
        <v>10216</v>
      </c>
      <c r="W285" s="7" t="s">
        <v>74</v>
      </c>
      <c r="X285" s="7">
        <v>228</v>
      </c>
      <c r="Y285" s="56" t="s">
        <v>108</v>
      </c>
      <c r="Z285" s="7" t="s">
        <v>131</v>
      </c>
      <c r="AA285" s="7">
        <v>5930000</v>
      </c>
      <c r="AB285" s="7">
        <v>376567</v>
      </c>
      <c r="AC285" s="54">
        <v>41837.437557870369</v>
      </c>
      <c r="AD285" s="55">
        <v>889.2</v>
      </c>
      <c r="AF285">
        <f t="shared" si="49"/>
        <v>376567</v>
      </c>
      <c r="AG285">
        <f>SUMIF('Data - Contractor Labor Hours'!$B$5:$B$590,'Test Year 2014'!$AF285,'Data - Contractor Labor Hours'!E$5:E$590)</f>
        <v>2111</v>
      </c>
      <c r="AH285">
        <f>SUMIF('Data - Contractor Labor Hours'!$B$5:$B$590,'Test Year 2014'!$AF285,'Data - Contractor Labor Hours'!F$5:F$590)</f>
        <v>1416</v>
      </c>
      <c r="AI285">
        <f>SUMIF('Data - Contractor Labor Hours'!$B$5:$B$590,'Test Year 2014'!$AF285,'Data - Contractor Labor Hours'!G$5:G$590)</f>
        <v>0</v>
      </c>
      <c r="AJ285" s="60"/>
      <c r="AK285">
        <f t="shared" si="50"/>
        <v>2111</v>
      </c>
      <c r="AL285">
        <f t="shared" si="51"/>
        <v>2124</v>
      </c>
      <c r="AM285">
        <f t="shared" si="52"/>
        <v>0</v>
      </c>
      <c r="AO285" s="90">
        <f t="shared" si="53"/>
        <v>0.49846517119244393</v>
      </c>
      <c r="AP285" s="90">
        <f t="shared" si="54"/>
        <v>0.50153482880755607</v>
      </c>
      <c r="AQ285" s="90">
        <f t="shared" si="55"/>
        <v>0</v>
      </c>
      <c r="AS285" s="55">
        <f t="shared" si="56"/>
        <v>443.23523022432119</v>
      </c>
      <c r="AT285" s="55">
        <f t="shared" si="57"/>
        <v>445.96476977567886</v>
      </c>
      <c r="AU285" s="55">
        <f t="shared" si="58"/>
        <v>0</v>
      </c>
      <c r="AY285" s="85"/>
      <c r="AZ285" s="85"/>
      <c r="BA285" s="85"/>
    </row>
    <row r="286" spans="22:53" x14ac:dyDescent="0.2">
      <c r="V286" s="7">
        <v>10695</v>
      </c>
      <c r="W286" s="7" t="s">
        <v>74</v>
      </c>
      <c r="X286" s="7">
        <v>228</v>
      </c>
      <c r="Y286" s="56" t="s">
        <v>100</v>
      </c>
      <c r="Z286" s="7" t="s">
        <v>75</v>
      </c>
      <c r="AA286" s="7">
        <v>5930000</v>
      </c>
      <c r="AB286" s="7">
        <v>376572</v>
      </c>
      <c r="AC286" s="54">
        <v>41837.43990740741</v>
      </c>
      <c r="AD286" s="55">
        <v>2075.1799999999998</v>
      </c>
      <c r="AF286">
        <f t="shared" si="49"/>
        <v>376572</v>
      </c>
      <c r="AG286">
        <f>SUMIF('Data - Contractor Labor Hours'!$B$5:$B$590,'Test Year 2014'!$AF286,'Data - Contractor Labor Hours'!E$5:E$590)</f>
        <v>1631</v>
      </c>
      <c r="AH286">
        <f>SUMIF('Data - Contractor Labor Hours'!$B$5:$B$590,'Test Year 2014'!$AF286,'Data - Contractor Labor Hours'!F$5:F$590)</f>
        <v>706.5</v>
      </c>
      <c r="AI286">
        <f>SUMIF('Data - Contractor Labor Hours'!$B$5:$B$590,'Test Year 2014'!$AF286,'Data - Contractor Labor Hours'!G$5:G$590)</f>
        <v>0</v>
      </c>
      <c r="AJ286" s="60"/>
      <c r="AK286">
        <f t="shared" si="50"/>
        <v>1631</v>
      </c>
      <c r="AL286">
        <f t="shared" si="51"/>
        <v>1059.75</v>
      </c>
      <c r="AM286">
        <f t="shared" si="52"/>
        <v>0</v>
      </c>
      <c r="AO286" s="90">
        <f t="shared" si="53"/>
        <v>0.60615070147728334</v>
      </c>
      <c r="AP286" s="90">
        <f t="shared" si="54"/>
        <v>0.39384929852271672</v>
      </c>
      <c r="AQ286" s="90">
        <f t="shared" si="55"/>
        <v>0</v>
      </c>
      <c r="AS286" s="55">
        <f t="shared" si="56"/>
        <v>1257.8718126916287</v>
      </c>
      <c r="AT286" s="55">
        <f t="shared" si="57"/>
        <v>817.3081873083712</v>
      </c>
      <c r="AU286" s="55">
        <f t="shared" si="58"/>
        <v>0</v>
      </c>
      <c r="AY286" s="85"/>
      <c r="AZ286" s="85"/>
      <c r="BA286" s="85"/>
    </row>
    <row r="287" spans="22:53" x14ac:dyDescent="0.2">
      <c r="V287" s="7">
        <v>10695</v>
      </c>
      <c r="W287" s="7" t="s">
        <v>74</v>
      </c>
      <c r="X287" s="7">
        <v>228</v>
      </c>
      <c r="Y287" s="56" t="s">
        <v>127</v>
      </c>
      <c r="Z287" s="7" t="s">
        <v>128</v>
      </c>
      <c r="AA287" s="7">
        <v>5930000</v>
      </c>
      <c r="AB287" s="7">
        <v>376572</v>
      </c>
      <c r="AC287" s="54">
        <v>41837.43990740741</v>
      </c>
      <c r="AD287" s="55">
        <v>68915.14</v>
      </c>
      <c r="AF287">
        <f t="shared" si="49"/>
        <v>376572</v>
      </c>
      <c r="AG287">
        <f>SUMIF('Data - Contractor Labor Hours'!$B$5:$B$590,'Test Year 2014'!$AF287,'Data - Contractor Labor Hours'!E$5:E$590)</f>
        <v>1631</v>
      </c>
      <c r="AH287">
        <f>SUMIF('Data - Contractor Labor Hours'!$B$5:$B$590,'Test Year 2014'!$AF287,'Data - Contractor Labor Hours'!F$5:F$590)</f>
        <v>706.5</v>
      </c>
      <c r="AI287">
        <f>SUMIF('Data - Contractor Labor Hours'!$B$5:$B$590,'Test Year 2014'!$AF287,'Data - Contractor Labor Hours'!G$5:G$590)</f>
        <v>0</v>
      </c>
      <c r="AJ287" s="60"/>
      <c r="AK287">
        <f t="shared" si="50"/>
        <v>1631</v>
      </c>
      <c r="AL287">
        <f t="shared" si="51"/>
        <v>1059.75</v>
      </c>
      <c r="AM287">
        <f t="shared" si="52"/>
        <v>0</v>
      </c>
      <c r="AO287" s="90">
        <f t="shared" si="53"/>
        <v>0.60615070147728334</v>
      </c>
      <c r="AP287" s="90">
        <f t="shared" si="54"/>
        <v>0.39384929852271672</v>
      </c>
      <c r="AQ287" s="90">
        <f t="shared" si="55"/>
        <v>0</v>
      </c>
      <c r="AS287" s="55">
        <f t="shared" si="56"/>
        <v>41772.96045340519</v>
      </c>
      <c r="AT287" s="55">
        <f t="shared" si="57"/>
        <v>27142.179546594816</v>
      </c>
      <c r="AU287" s="55">
        <f t="shared" si="58"/>
        <v>0</v>
      </c>
      <c r="AY287" s="85"/>
      <c r="AZ287" s="85"/>
      <c r="BA287" s="85"/>
    </row>
    <row r="288" spans="22:53" x14ac:dyDescent="0.2">
      <c r="V288" s="7">
        <v>11683</v>
      </c>
      <c r="W288" s="7" t="s">
        <v>74</v>
      </c>
      <c r="X288" s="7">
        <v>228</v>
      </c>
      <c r="Y288" s="56" t="s">
        <v>100</v>
      </c>
      <c r="Z288" s="7" t="s">
        <v>75</v>
      </c>
      <c r="AA288" s="7">
        <v>5930000</v>
      </c>
      <c r="AB288" s="7">
        <v>376575</v>
      </c>
      <c r="AC288" s="54">
        <v>41837.440578703703</v>
      </c>
      <c r="AD288" s="55">
        <v>6433.71</v>
      </c>
      <c r="AF288">
        <f t="shared" si="49"/>
        <v>376575</v>
      </c>
      <c r="AG288">
        <f>SUMIF('Data - Contractor Labor Hours'!$B$5:$B$590,'Test Year 2014'!$AF288,'Data - Contractor Labor Hours'!E$5:E$590)</f>
        <v>2167.5</v>
      </c>
      <c r="AH288">
        <f>SUMIF('Data - Contractor Labor Hours'!$B$5:$B$590,'Test Year 2014'!$AF288,'Data - Contractor Labor Hours'!F$5:F$590)</f>
        <v>1171.5</v>
      </c>
      <c r="AI288">
        <f>SUMIF('Data - Contractor Labor Hours'!$B$5:$B$590,'Test Year 2014'!$AF288,'Data - Contractor Labor Hours'!G$5:G$590)</f>
        <v>62</v>
      </c>
      <c r="AJ288" s="60"/>
      <c r="AK288">
        <f t="shared" si="50"/>
        <v>2167.5</v>
      </c>
      <c r="AL288">
        <f t="shared" si="51"/>
        <v>1757.25</v>
      </c>
      <c r="AM288">
        <f t="shared" si="52"/>
        <v>124</v>
      </c>
      <c r="AO288" s="90">
        <f t="shared" si="53"/>
        <v>0.53535041679530715</v>
      </c>
      <c r="AP288" s="90">
        <f t="shared" si="54"/>
        <v>0.4340228465575795</v>
      </c>
      <c r="AQ288" s="90">
        <f t="shared" si="55"/>
        <v>3.0626736647113306E-2</v>
      </c>
      <c r="AS288" s="55">
        <f t="shared" si="56"/>
        <v>3444.2893300401356</v>
      </c>
      <c r="AT288" s="55">
        <f t="shared" si="57"/>
        <v>2792.3771281259646</v>
      </c>
      <c r="AU288" s="55">
        <f t="shared" si="58"/>
        <v>197.04354183389935</v>
      </c>
      <c r="AY288" s="85"/>
      <c r="AZ288" s="85"/>
      <c r="BA288" s="85"/>
    </row>
    <row r="289" spans="22:53" x14ac:dyDescent="0.2">
      <c r="V289" s="7">
        <v>11683</v>
      </c>
      <c r="W289" s="7" t="s">
        <v>74</v>
      </c>
      <c r="X289" s="7">
        <v>228</v>
      </c>
      <c r="Y289" s="56" t="s">
        <v>127</v>
      </c>
      <c r="Z289" s="7" t="s">
        <v>128</v>
      </c>
      <c r="AA289" s="7">
        <v>5930000</v>
      </c>
      <c r="AB289" s="7">
        <v>376575</v>
      </c>
      <c r="AC289" s="54">
        <v>41837.440578703703</v>
      </c>
      <c r="AD289" s="55">
        <v>101315.11</v>
      </c>
      <c r="AF289">
        <f t="shared" si="49"/>
        <v>376575</v>
      </c>
      <c r="AG289">
        <f>SUMIF('Data - Contractor Labor Hours'!$B$5:$B$590,'Test Year 2014'!$AF289,'Data - Contractor Labor Hours'!E$5:E$590)</f>
        <v>2167.5</v>
      </c>
      <c r="AH289">
        <f>SUMIF('Data - Contractor Labor Hours'!$B$5:$B$590,'Test Year 2014'!$AF289,'Data - Contractor Labor Hours'!F$5:F$590)</f>
        <v>1171.5</v>
      </c>
      <c r="AI289">
        <f>SUMIF('Data - Contractor Labor Hours'!$B$5:$B$590,'Test Year 2014'!$AF289,'Data - Contractor Labor Hours'!G$5:G$590)</f>
        <v>62</v>
      </c>
      <c r="AJ289" s="60"/>
      <c r="AK289">
        <f t="shared" si="50"/>
        <v>2167.5</v>
      </c>
      <c r="AL289">
        <f t="shared" si="51"/>
        <v>1757.25</v>
      </c>
      <c r="AM289">
        <f t="shared" si="52"/>
        <v>124</v>
      </c>
      <c r="AO289" s="90">
        <f t="shared" si="53"/>
        <v>0.53535041679530715</v>
      </c>
      <c r="AP289" s="90">
        <f t="shared" si="54"/>
        <v>0.4340228465575795</v>
      </c>
      <c r="AQ289" s="90">
        <f t="shared" si="55"/>
        <v>3.0626736647113306E-2</v>
      </c>
      <c r="AS289" s="55">
        <f t="shared" si="56"/>
        <v>54239.086366162388</v>
      </c>
      <c r="AT289" s="55">
        <f t="shared" si="57"/>
        <v>43973.072441494289</v>
      </c>
      <c r="AU289" s="55">
        <f t="shared" si="58"/>
        <v>3102.9511923433156</v>
      </c>
      <c r="AY289" s="85"/>
      <c r="AZ289" s="85"/>
      <c r="BA289" s="85"/>
    </row>
    <row r="290" spans="22:53" x14ac:dyDescent="0.2">
      <c r="V290" s="7">
        <v>10216</v>
      </c>
      <c r="W290" s="7" t="s">
        <v>74</v>
      </c>
      <c r="X290" s="7">
        <v>228</v>
      </c>
      <c r="Y290" s="56" t="s">
        <v>100</v>
      </c>
      <c r="Z290" s="7" t="s">
        <v>101</v>
      </c>
      <c r="AA290" s="7">
        <v>5930000</v>
      </c>
      <c r="AB290" s="7">
        <v>376660</v>
      </c>
      <c r="AC290" s="54">
        <v>41837.471064814818</v>
      </c>
      <c r="AD290" s="55">
        <v>5280.67</v>
      </c>
      <c r="AF290">
        <f t="shared" si="49"/>
        <v>376660</v>
      </c>
      <c r="AG290">
        <f>SUMIF('Data - Contractor Labor Hours'!$B$5:$B$590,'Test Year 2014'!$AF290,'Data - Contractor Labor Hours'!E$5:E$590)</f>
        <v>692</v>
      </c>
      <c r="AH290">
        <f>SUMIF('Data - Contractor Labor Hours'!$B$5:$B$590,'Test Year 2014'!$AF290,'Data - Contractor Labor Hours'!F$5:F$590)</f>
        <v>383.5</v>
      </c>
      <c r="AI290">
        <f>SUMIF('Data - Contractor Labor Hours'!$B$5:$B$590,'Test Year 2014'!$AF290,'Data - Contractor Labor Hours'!G$5:G$590)</f>
        <v>32</v>
      </c>
      <c r="AJ290" s="60"/>
      <c r="AK290">
        <f t="shared" si="50"/>
        <v>692</v>
      </c>
      <c r="AL290">
        <f t="shared" si="51"/>
        <v>575.25</v>
      </c>
      <c r="AM290">
        <f t="shared" si="52"/>
        <v>64</v>
      </c>
      <c r="AO290" s="90">
        <f t="shared" si="53"/>
        <v>0.51981220657276994</v>
      </c>
      <c r="AP290" s="90">
        <f t="shared" si="54"/>
        <v>0.43211267605633802</v>
      </c>
      <c r="AQ290" s="90">
        <f t="shared" si="55"/>
        <v>4.8075117370892019E-2</v>
      </c>
      <c r="AS290" s="55">
        <f t="shared" si="56"/>
        <v>2744.9567248826293</v>
      </c>
      <c r="AT290" s="55">
        <f t="shared" si="57"/>
        <v>2281.8444450704224</v>
      </c>
      <c r="AU290" s="55">
        <f t="shared" si="58"/>
        <v>253.86883004694837</v>
      </c>
      <c r="AY290" s="85"/>
      <c r="AZ290" s="85"/>
      <c r="BA290" s="85"/>
    </row>
    <row r="291" spans="22:53" x14ac:dyDescent="0.2">
      <c r="V291" s="7">
        <v>10216</v>
      </c>
      <c r="W291" s="7" t="s">
        <v>74</v>
      </c>
      <c r="X291" s="7">
        <v>228</v>
      </c>
      <c r="Y291" s="56" t="s">
        <v>127</v>
      </c>
      <c r="Z291" s="7" t="s">
        <v>128</v>
      </c>
      <c r="AA291" s="7">
        <v>5930000</v>
      </c>
      <c r="AB291" s="7">
        <v>376660</v>
      </c>
      <c r="AC291" s="54">
        <v>41837.471064814818</v>
      </c>
      <c r="AD291" s="55">
        <v>12154.34</v>
      </c>
      <c r="AF291">
        <f t="shared" si="49"/>
        <v>376660</v>
      </c>
      <c r="AG291">
        <f>SUMIF('Data - Contractor Labor Hours'!$B$5:$B$590,'Test Year 2014'!$AF291,'Data - Contractor Labor Hours'!E$5:E$590)</f>
        <v>692</v>
      </c>
      <c r="AH291">
        <f>SUMIF('Data - Contractor Labor Hours'!$B$5:$B$590,'Test Year 2014'!$AF291,'Data - Contractor Labor Hours'!F$5:F$590)</f>
        <v>383.5</v>
      </c>
      <c r="AI291">
        <f>SUMIF('Data - Contractor Labor Hours'!$B$5:$B$590,'Test Year 2014'!$AF291,'Data - Contractor Labor Hours'!G$5:G$590)</f>
        <v>32</v>
      </c>
      <c r="AJ291" s="60"/>
      <c r="AK291">
        <f t="shared" si="50"/>
        <v>692</v>
      </c>
      <c r="AL291">
        <f t="shared" si="51"/>
        <v>575.25</v>
      </c>
      <c r="AM291">
        <f t="shared" si="52"/>
        <v>64</v>
      </c>
      <c r="AO291" s="90">
        <f t="shared" si="53"/>
        <v>0.51981220657276994</v>
      </c>
      <c r="AP291" s="90">
        <f t="shared" si="54"/>
        <v>0.43211267605633802</v>
      </c>
      <c r="AQ291" s="90">
        <f t="shared" si="55"/>
        <v>4.8075117370892019E-2</v>
      </c>
      <c r="AS291" s="55">
        <f t="shared" si="56"/>
        <v>6317.9742948356807</v>
      </c>
      <c r="AT291" s="55">
        <f t="shared" si="57"/>
        <v>5252.0443830985914</v>
      </c>
      <c r="AU291" s="55">
        <f t="shared" si="58"/>
        <v>584.32132206572771</v>
      </c>
      <c r="AY291" s="85"/>
      <c r="AZ291" s="85"/>
      <c r="BA291" s="85"/>
    </row>
    <row r="292" spans="22:53" x14ac:dyDescent="0.2">
      <c r="V292" s="7">
        <v>10216</v>
      </c>
      <c r="W292" s="7" t="s">
        <v>74</v>
      </c>
      <c r="X292" s="7">
        <v>228</v>
      </c>
      <c r="Y292" s="56" t="s">
        <v>129</v>
      </c>
      <c r="Z292" s="7" t="s">
        <v>130</v>
      </c>
      <c r="AA292" s="7">
        <v>5930000</v>
      </c>
      <c r="AB292" s="7">
        <v>376660</v>
      </c>
      <c r="AC292" s="54">
        <v>41837.471064814818</v>
      </c>
      <c r="AD292" s="55">
        <v>18087.91</v>
      </c>
      <c r="AF292">
        <f t="shared" si="49"/>
        <v>376660</v>
      </c>
      <c r="AG292">
        <f>SUMIF('Data - Contractor Labor Hours'!$B$5:$B$590,'Test Year 2014'!$AF292,'Data - Contractor Labor Hours'!E$5:E$590)</f>
        <v>692</v>
      </c>
      <c r="AH292">
        <f>SUMIF('Data - Contractor Labor Hours'!$B$5:$B$590,'Test Year 2014'!$AF292,'Data - Contractor Labor Hours'!F$5:F$590)</f>
        <v>383.5</v>
      </c>
      <c r="AI292">
        <f>SUMIF('Data - Contractor Labor Hours'!$B$5:$B$590,'Test Year 2014'!$AF292,'Data - Contractor Labor Hours'!G$5:G$590)</f>
        <v>32</v>
      </c>
      <c r="AJ292" s="60"/>
      <c r="AK292">
        <f t="shared" si="50"/>
        <v>692</v>
      </c>
      <c r="AL292">
        <f t="shared" si="51"/>
        <v>575.25</v>
      </c>
      <c r="AM292">
        <f t="shared" si="52"/>
        <v>64</v>
      </c>
      <c r="AO292" s="90">
        <f t="shared" si="53"/>
        <v>0.51981220657276994</v>
      </c>
      <c r="AP292" s="90">
        <f t="shared" si="54"/>
        <v>0.43211267605633802</v>
      </c>
      <c r="AQ292" s="90">
        <f t="shared" si="55"/>
        <v>4.8075117370892019E-2</v>
      </c>
      <c r="AS292" s="55">
        <f t="shared" si="56"/>
        <v>9402.3164093896703</v>
      </c>
      <c r="AT292" s="55">
        <f t="shared" si="57"/>
        <v>7816.0151943661967</v>
      </c>
      <c r="AU292" s="55">
        <f t="shared" si="58"/>
        <v>869.57839624413145</v>
      </c>
      <c r="AY292" s="85"/>
      <c r="AZ292" s="85"/>
      <c r="BA292" s="85"/>
    </row>
    <row r="293" spans="22:53" x14ac:dyDescent="0.2">
      <c r="V293" s="7">
        <v>10695</v>
      </c>
      <c r="W293" s="7" t="s">
        <v>74</v>
      </c>
      <c r="X293" s="7">
        <v>228</v>
      </c>
      <c r="Y293" s="56" t="s">
        <v>100</v>
      </c>
      <c r="Z293" s="7" t="s">
        <v>132</v>
      </c>
      <c r="AA293" s="7">
        <v>1070001</v>
      </c>
      <c r="AB293" s="7">
        <v>377364</v>
      </c>
      <c r="AC293" s="54">
        <v>41837.485682870371</v>
      </c>
      <c r="AD293" s="55">
        <v>1469.18</v>
      </c>
      <c r="AF293">
        <f t="shared" si="49"/>
        <v>377364</v>
      </c>
      <c r="AG293">
        <f>SUMIF('Data - Contractor Labor Hours'!$B$5:$B$590,'Test Year 2014'!$AF293,'Data - Contractor Labor Hours'!E$5:E$590)</f>
        <v>754</v>
      </c>
      <c r="AH293">
        <f>SUMIF('Data - Contractor Labor Hours'!$B$5:$B$590,'Test Year 2014'!$AF293,'Data - Contractor Labor Hours'!F$5:F$590)</f>
        <v>388.5</v>
      </c>
      <c r="AI293">
        <f>SUMIF('Data - Contractor Labor Hours'!$B$5:$B$590,'Test Year 2014'!$AF293,'Data - Contractor Labor Hours'!G$5:G$590)</f>
        <v>33</v>
      </c>
      <c r="AJ293" s="60"/>
      <c r="AK293">
        <f t="shared" si="50"/>
        <v>754</v>
      </c>
      <c r="AL293">
        <f t="shared" si="51"/>
        <v>582.75</v>
      </c>
      <c r="AM293">
        <f t="shared" si="52"/>
        <v>66</v>
      </c>
      <c r="AO293" s="90">
        <f t="shared" si="53"/>
        <v>0.53751559436820529</v>
      </c>
      <c r="AP293" s="90">
        <f t="shared" si="54"/>
        <v>0.41543396898948493</v>
      </c>
      <c r="AQ293" s="90">
        <f t="shared" si="55"/>
        <v>4.7050436642309748E-2</v>
      </c>
      <c r="AS293" s="55">
        <f t="shared" si="56"/>
        <v>789.70716093387989</v>
      </c>
      <c r="AT293" s="55">
        <f t="shared" si="57"/>
        <v>610.34727855997153</v>
      </c>
      <c r="AU293" s="55">
        <f t="shared" si="58"/>
        <v>69.125560506148645</v>
      </c>
      <c r="AY293" s="85"/>
      <c r="AZ293" s="85"/>
      <c r="BA293" s="85"/>
    </row>
    <row r="294" spans="22:53" x14ac:dyDescent="0.2">
      <c r="V294" s="7">
        <v>10695</v>
      </c>
      <c r="W294" s="7" t="s">
        <v>74</v>
      </c>
      <c r="X294" s="7">
        <v>228</v>
      </c>
      <c r="Y294" s="56" t="s">
        <v>100</v>
      </c>
      <c r="Z294" s="7" t="s">
        <v>75</v>
      </c>
      <c r="AA294" s="7">
        <v>5930000</v>
      </c>
      <c r="AB294" s="7">
        <v>377364</v>
      </c>
      <c r="AC294" s="54">
        <v>41837.485682870371</v>
      </c>
      <c r="AD294" s="55">
        <v>15742.46</v>
      </c>
      <c r="AF294">
        <f t="shared" si="49"/>
        <v>377364</v>
      </c>
      <c r="AG294">
        <f>SUMIF('Data - Contractor Labor Hours'!$B$5:$B$590,'Test Year 2014'!$AF294,'Data - Contractor Labor Hours'!E$5:E$590)</f>
        <v>754</v>
      </c>
      <c r="AH294">
        <f>SUMIF('Data - Contractor Labor Hours'!$B$5:$B$590,'Test Year 2014'!$AF294,'Data - Contractor Labor Hours'!F$5:F$590)</f>
        <v>388.5</v>
      </c>
      <c r="AI294">
        <f>SUMIF('Data - Contractor Labor Hours'!$B$5:$B$590,'Test Year 2014'!$AF294,'Data - Contractor Labor Hours'!G$5:G$590)</f>
        <v>33</v>
      </c>
      <c r="AJ294" s="60"/>
      <c r="AK294">
        <f t="shared" si="50"/>
        <v>754</v>
      </c>
      <c r="AL294">
        <f t="shared" si="51"/>
        <v>582.75</v>
      </c>
      <c r="AM294">
        <f t="shared" si="52"/>
        <v>66</v>
      </c>
      <c r="AO294" s="90">
        <f t="shared" si="53"/>
        <v>0.53751559436820529</v>
      </c>
      <c r="AP294" s="90">
        <f t="shared" si="54"/>
        <v>0.41543396898948493</v>
      </c>
      <c r="AQ294" s="90">
        <f t="shared" si="55"/>
        <v>4.7050436642309748E-2</v>
      </c>
      <c r="AS294" s="55">
        <f t="shared" si="56"/>
        <v>8461.8177437176964</v>
      </c>
      <c r="AT294" s="55">
        <f t="shared" si="57"/>
        <v>6539.9526394582062</v>
      </c>
      <c r="AU294" s="55">
        <f t="shared" si="58"/>
        <v>740.68961682409542</v>
      </c>
      <c r="AY294" s="85"/>
      <c r="AZ294" s="85"/>
      <c r="BA294" s="85"/>
    </row>
    <row r="295" spans="22:53" x14ac:dyDescent="0.2">
      <c r="V295" s="7">
        <v>10695</v>
      </c>
      <c r="W295" s="7" t="s">
        <v>74</v>
      </c>
      <c r="X295" s="7">
        <v>228</v>
      </c>
      <c r="Y295" s="56" t="s">
        <v>127</v>
      </c>
      <c r="Z295" s="7" t="s">
        <v>128</v>
      </c>
      <c r="AA295" s="7">
        <v>5930000</v>
      </c>
      <c r="AB295" s="7">
        <v>377364</v>
      </c>
      <c r="AC295" s="54">
        <v>41837.485682870371</v>
      </c>
      <c r="AD295" s="55">
        <v>18473.330000000002</v>
      </c>
      <c r="AF295">
        <f t="shared" si="49"/>
        <v>377364</v>
      </c>
      <c r="AG295">
        <f>SUMIF('Data - Contractor Labor Hours'!$B$5:$B$590,'Test Year 2014'!$AF295,'Data - Contractor Labor Hours'!E$5:E$590)</f>
        <v>754</v>
      </c>
      <c r="AH295">
        <f>SUMIF('Data - Contractor Labor Hours'!$B$5:$B$590,'Test Year 2014'!$AF295,'Data - Contractor Labor Hours'!F$5:F$590)</f>
        <v>388.5</v>
      </c>
      <c r="AI295">
        <f>SUMIF('Data - Contractor Labor Hours'!$B$5:$B$590,'Test Year 2014'!$AF295,'Data - Contractor Labor Hours'!G$5:G$590)</f>
        <v>33</v>
      </c>
      <c r="AJ295" s="60"/>
      <c r="AK295">
        <f t="shared" si="50"/>
        <v>754</v>
      </c>
      <c r="AL295">
        <f t="shared" si="51"/>
        <v>582.75</v>
      </c>
      <c r="AM295">
        <f t="shared" si="52"/>
        <v>66</v>
      </c>
      <c r="AO295" s="90">
        <f t="shared" si="53"/>
        <v>0.53751559436820529</v>
      </c>
      <c r="AP295" s="90">
        <f t="shared" si="54"/>
        <v>0.41543396898948493</v>
      </c>
      <c r="AQ295" s="90">
        <f t="shared" si="55"/>
        <v>4.7050436642309748E-2</v>
      </c>
      <c r="AS295" s="55">
        <f t="shared" si="56"/>
        <v>9929.7029549099989</v>
      </c>
      <c r="AT295" s="55">
        <f t="shared" si="57"/>
        <v>7674.4488023525219</v>
      </c>
      <c r="AU295" s="55">
        <f t="shared" si="58"/>
        <v>869.17824273747999</v>
      </c>
      <c r="AY295" s="85"/>
      <c r="AZ295" s="85"/>
      <c r="BA295" s="85"/>
    </row>
    <row r="296" spans="22:53" x14ac:dyDescent="0.2">
      <c r="V296" s="7">
        <v>11683</v>
      </c>
      <c r="W296" s="7" t="s">
        <v>74</v>
      </c>
      <c r="X296" s="7">
        <v>228</v>
      </c>
      <c r="Y296" s="56" t="s">
        <v>100</v>
      </c>
      <c r="Z296" s="7" t="s">
        <v>75</v>
      </c>
      <c r="AA296" s="7">
        <v>5930000</v>
      </c>
      <c r="AB296" s="7">
        <v>377366</v>
      </c>
      <c r="AC296" s="54">
        <v>41837.486493055556</v>
      </c>
      <c r="AD296" s="55">
        <v>3392.58</v>
      </c>
      <c r="AF296">
        <f t="shared" si="49"/>
        <v>377366</v>
      </c>
      <c r="AG296">
        <f>SUMIF('Data - Contractor Labor Hours'!$B$5:$B$590,'Test Year 2014'!$AF296,'Data - Contractor Labor Hours'!E$5:E$590)</f>
        <v>226</v>
      </c>
      <c r="AH296">
        <f>SUMIF('Data - Contractor Labor Hours'!$B$5:$B$590,'Test Year 2014'!$AF296,'Data - Contractor Labor Hours'!F$5:F$590)</f>
        <v>110</v>
      </c>
      <c r="AI296">
        <f>SUMIF('Data - Contractor Labor Hours'!$B$5:$B$590,'Test Year 2014'!$AF296,'Data - Contractor Labor Hours'!G$5:G$590)</f>
        <v>32</v>
      </c>
      <c r="AJ296" s="60"/>
      <c r="AK296">
        <f t="shared" si="50"/>
        <v>226</v>
      </c>
      <c r="AL296">
        <f t="shared" si="51"/>
        <v>165</v>
      </c>
      <c r="AM296">
        <f t="shared" si="52"/>
        <v>64</v>
      </c>
      <c r="AO296" s="90">
        <f t="shared" si="53"/>
        <v>0.49670329670329672</v>
      </c>
      <c r="AP296" s="90">
        <f t="shared" si="54"/>
        <v>0.36263736263736263</v>
      </c>
      <c r="AQ296" s="90">
        <f t="shared" si="55"/>
        <v>0.14065934065934066</v>
      </c>
      <c r="AS296" s="55">
        <f t="shared" si="56"/>
        <v>1685.1056703296704</v>
      </c>
      <c r="AT296" s="55">
        <f t="shared" si="57"/>
        <v>1230.2762637362637</v>
      </c>
      <c r="AU296" s="55">
        <f t="shared" si="58"/>
        <v>477.19806593406594</v>
      </c>
      <c r="AY296" s="85"/>
      <c r="AZ296" s="85"/>
      <c r="BA296" s="85"/>
    </row>
    <row r="297" spans="22:53" x14ac:dyDescent="0.2">
      <c r="V297" s="7">
        <v>11683</v>
      </c>
      <c r="W297" s="7" t="s">
        <v>74</v>
      </c>
      <c r="X297" s="7">
        <v>228</v>
      </c>
      <c r="Y297" s="56" t="s">
        <v>127</v>
      </c>
      <c r="Z297" s="7" t="s">
        <v>128</v>
      </c>
      <c r="AA297" s="7">
        <v>5930000</v>
      </c>
      <c r="AB297" s="7">
        <v>377366</v>
      </c>
      <c r="AC297" s="54">
        <v>41837.486493055556</v>
      </c>
      <c r="AD297" s="55">
        <v>7821.85</v>
      </c>
      <c r="AF297">
        <f t="shared" si="49"/>
        <v>377366</v>
      </c>
      <c r="AG297">
        <f>SUMIF('Data - Contractor Labor Hours'!$B$5:$B$590,'Test Year 2014'!$AF297,'Data - Contractor Labor Hours'!E$5:E$590)</f>
        <v>226</v>
      </c>
      <c r="AH297">
        <f>SUMIF('Data - Contractor Labor Hours'!$B$5:$B$590,'Test Year 2014'!$AF297,'Data - Contractor Labor Hours'!F$5:F$590)</f>
        <v>110</v>
      </c>
      <c r="AI297">
        <f>SUMIF('Data - Contractor Labor Hours'!$B$5:$B$590,'Test Year 2014'!$AF297,'Data - Contractor Labor Hours'!G$5:G$590)</f>
        <v>32</v>
      </c>
      <c r="AJ297" s="60"/>
      <c r="AK297">
        <f t="shared" si="50"/>
        <v>226</v>
      </c>
      <c r="AL297">
        <f t="shared" si="51"/>
        <v>165</v>
      </c>
      <c r="AM297">
        <f t="shared" si="52"/>
        <v>64</v>
      </c>
      <c r="AO297" s="90">
        <f t="shared" si="53"/>
        <v>0.49670329670329672</v>
      </c>
      <c r="AP297" s="90">
        <f t="shared" si="54"/>
        <v>0.36263736263736263</v>
      </c>
      <c r="AQ297" s="90">
        <f t="shared" si="55"/>
        <v>0.14065934065934066</v>
      </c>
      <c r="AS297" s="55">
        <f t="shared" si="56"/>
        <v>3885.1386813186814</v>
      </c>
      <c r="AT297" s="55">
        <f t="shared" si="57"/>
        <v>2836.495054945055</v>
      </c>
      <c r="AU297" s="55">
        <f t="shared" si="58"/>
        <v>1100.2162637362637</v>
      </c>
      <c r="AY297" s="85"/>
      <c r="AZ297" s="85"/>
      <c r="BA297" s="85"/>
    </row>
    <row r="298" spans="22:53" x14ac:dyDescent="0.2">
      <c r="V298" s="7">
        <v>11683</v>
      </c>
      <c r="W298" s="7" t="s">
        <v>74</v>
      </c>
      <c r="X298" s="7">
        <v>228</v>
      </c>
      <c r="Y298" s="56" t="s">
        <v>100</v>
      </c>
      <c r="Z298" s="7" t="s">
        <v>75</v>
      </c>
      <c r="AA298" s="7">
        <v>5930000</v>
      </c>
      <c r="AB298" s="7">
        <v>377383</v>
      </c>
      <c r="AC298" s="54">
        <v>41837.49417824074</v>
      </c>
      <c r="AD298" s="55">
        <v>25952.23</v>
      </c>
      <c r="AF298">
        <f t="shared" si="49"/>
        <v>377383</v>
      </c>
      <c r="AG298">
        <f>SUMIF('Data - Contractor Labor Hours'!$B$5:$B$590,'Test Year 2014'!$AF298,'Data - Contractor Labor Hours'!E$5:E$590)</f>
        <v>757.5</v>
      </c>
      <c r="AH298">
        <f>SUMIF('Data - Contractor Labor Hours'!$B$5:$B$590,'Test Year 2014'!$AF298,'Data - Contractor Labor Hours'!F$5:F$590)</f>
        <v>323.5</v>
      </c>
      <c r="AI298">
        <f>SUMIF('Data - Contractor Labor Hours'!$B$5:$B$590,'Test Year 2014'!$AF298,'Data - Contractor Labor Hours'!G$5:G$590)</f>
        <v>0</v>
      </c>
      <c r="AJ298" s="60"/>
      <c r="AK298">
        <f t="shared" si="50"/>
        <v>757.5</v>
      </c>
      <c r="AL298">
        <f t="shared" si="51"/>
        <v>485.25</v>
      </c>
      <c r="AM298">
        <f t="shared" si="52"/>
        <v>0</v>
      </c>
      <c r="AO298" s="90">
        <f t="shared" si="53"/>
        <v>0.60953530476765239</v>
      </c>
      <c r="AP298" s="90">
        <f t="shared" si="54"/>
        <v>0.39046469523234761</v>
      </c>
      <c r="AQ298" s="90">
        <f t="shared" si="55"/>
        <v>0</v>
      </c>
      <c r="AS298" s="55">
        <f t="shared" si="56"/>
        <v>15818.800422450211</v>
      </c>
      <c r="AT298" s="55">
        <f t="shared" si="57"/>
        <v>10133.429577549789</v>
      </c>
      <c r="AU298" s="55">
        <f t="shared" si="58"/>
        <v>0</v>
      </c>
    </row>
    <row r="299" spans="22:53" x14ac:dyDescent="0.2">
      <c r="V299" s="7">
        <v>11683</v>
      </c>
      <c r="W299" s="7" t="s">
        <v>74</v>
      </c>
      <c r="X299" s="7">
        <v>228</v>
      </c>
      <c r="Y299" s="56" t="s">
        <v>127</v>
      </c>
      <c r="Z299" s="7" t="s">
        <v>133</v>
      </c>
      <c r="AA299" s="7">
        <v>1070001</v>
      </c>
      <c r="AB299" s="7">
        <v>377383</v>
      </c>
      <c r="AC299" s="54">
        <v>41837.49417824074</v>
      </c>
      <c r="AD299" s="55">
        <v>857.08</v>
      </c>
      <c r="AF299">
        <f t="shared" si="49"/>
        <v>377383</v>
      </c>
      <c r="AG299">
        <f>SUMIF('Data - Contractor Labor Hours'!$B$5:$B$590,'Test Year 2014'!$AF299,'Data - Contractor Labor Hours'!E$5:E$590)</f>
        <v>757.5</v>
      </c>
      <c r="AH299">
        <f>SUMIF('Data - Contractor Labor Hours'!$B$5:$B$590,'Test Year 2014'!$AF299,'Data - Contractor Labor Hours'!F$5:F$590)</f>
        <v>323.5</v>
      </c>
      <c r="AI299">
        <f>SUMIF('Data - Contractor Labor Hours'!$B$5:$B$590,'Test Year 2014'!$AF299,'Data - Contractor Labor Hours'!G$5:G$590)</f>
        <v>0</v>
      </c>
      <c r="AJ299" s="60"/>
      <c r="AK299">
        <f t="shared" si="50"/>
        <v>757.5</v>
      </c>
      <c r="AL299">
        <f t="shared" si="51"/>
        <v>485.25</v>
      </c>
      <c r="AM299">
        <f t="shared" si="52"/>
        <v>0</v>
      </c>
      <c r="AO299" s="90">
        <f t="shared" si="53"/>
        <v>0.60953530476765239</v>
      </c>
      <c r="AP299" s="90">
        <f t="shared" si="54"/>
        <v>0.39046469523234761</v>
      </c>
      <c r="AQ299" s="90">
        <f t="shared" si="55"/>
        <v>0</v>
      </c>
      <c r="AS299" s="55">
        <f t="shared" si="56"/>
        <v>522.42051901025957</v>
      </c>
      <c r="AT299" s="55">
        <f t="shared" si="57"/>
        <v>334.65948098974053</v>
      </c>
      <c r="AU299" s="55">
        <f t="shared" si="58"/>
        <v>0</v>
      </c>
    </row>
    <row r="300" spans="22:53" x14ac:dyDescent="0.2">
      <c r="V300" s="7">
        <v>11683</v>
      </c>
      <c r="W300" s="7" t="s">
        <v>74</v>
      </c>
      <c r="X300" s="7">
        <v>228</v>
      </c>
      <c r="Y300" s="56" t="s">
        <v>127</v>
      </c>
      <c r="Z300" s="7" t="s">
        <v>128</v>
      </c>
      <c r="AA300" s="7">
        <v>5930000</v>
      </c>
      <c r="AB300" s="7">
        <v>377383</v>
      </c>
      <c r="AC300" s="54">
        <v>41837.49417824074</v>
      </c>
      <c r="AD300" s="55">
        <v>4796.0200000000004</v>
      </c>
      <c r="AF300">
        <f t="shared" si="49"/>
        <v>377383</v>
      </c>
      <c r="AG300">
        <f>SUMIF('Data - Contractor Labor Hours'!$B$5:$B$590,'Test Year 2014'!$AF300,'Data - Contractor Labor Hours'!E$5:E$590)</f>
        <v>757.5</v>
      </c>
      <c r="AH300">
        <f>SUMIF('Data - Contractor Labor Hours'!$B$5:$B$590,'Test Year 2014'!$AF300,'Data - Contractor Labor Hours'!F$5:F$590)</f>
        <v>323.5</v>
      </c>
      <c r="AI300">
        <f>SUMIF('Data - Contractor Labor Hours'!$B$5:$B$590,'Test Year 2014'!$AF300,'Data - Contractor Labor Hours'!G$5:G$590)</f>
        <v>0</v>
      </c>
      <c r="AJ300" s="60"/>
      <c r="AK300">
        <f t="shared" si="50"/>
        <v>757.5</v>
      </c>
      <c r="AL300">
        <f t="shared" si="51"/>
        <v>485.25</v>
      </c>
      <c r="AM300">
        <f t="shared" si="52"/>
        <v>0</v>
      </c>
      <c r="AO300" s="90">
        <f t="shared" si="53"/>
        <v>0.60953530476765239</v>
      </c>
      <c r="AP300" s="90">
        <f t="shared" si="54"/>
        <v>0.39046469523234761</v>
      </c>
      <c r="AQ300" s="90">
        <f t="shared" si="55"/>
        <v>0</v>
      </c>
      <c r="AS300" s="55">
        <f t="shared" si="56"/>
        <v>2923.3435123717563</v>
      </c>
      <c r="AT300" s="55">
        <f t="shared" si="57"/>
        <v>1872.6764876282439</v>
      </c>
      <c r="AU300" s="55">
        <f t="shared" si="58"/>
        <v>0</v>
      </c>
    </row>
    <row r="301" spans="22:53" x14ac:dyDescent="0.2">
      <c r="V301" s="7">
        <v>11683</v>
      </c>
      <c r="W301" s="7" t="s">
        <v>74</v>
      </c>
      <c r="X301" s="7">
        <v>228</v>
      </c>
      <c r="Y301" s="56" t="s">
        <v>108</v>
      </c>
      <c r="Z301" s="7" t="s">
        <v>134</v>
      </c>
      <c r="AA301" s="7">
        <v>1070001</v>
      </c>
      <c r="AB301" s="7">
        <v>377383</v>
      </c>
      <c r="AC301" s="54">
        <v>41837.49417824074</v>
      </c>
      <c r="AD301" s="55">
        <v>754.06</v>
      </c>
      <c r="AF301">
        <f t="shared" si="49"/>
        <v>377383</v>
      </c>
      <c r="AG301">
        <f>SUMIF('Data - Contractor Labor Hours'!$B$5:$B$590,'Test Year 2014'!$AF301,'Data - Contractor Labor Hours'!E$5:E$590)</f>
        <v>757.5</v>
      </c>
      <c r="AH301">
        <f>SUMIF('Data - Contractor Labor Hours'!$B$5:$B$590,'Test Year 2014'!$AF301,'Data - Contractor Labor Hours'!F$5:F$590)</f>
        <v>323.5</v>
      </c>
      <c r="AI301">
        <f>SUMIF('Data - Contractor Labor Hours'!$B$5:$B$590,'Test Year 2014'!$AF301,'Data - Contractor Labor Hours'!G$5:G$590)</f>
        <v>0</v>
      </c>
      <c r="AJ301" s="60"/>
      <c r="AK301">
        <f t="shared" si="50"/>
        <v>757.5</v>
      </c>
      <c r="AL301">
        <f t="shared" si="51"/>
        <v>485.25</v>
      </c>
      <c r="AM301">
        <f t="shared" si="52"/>
        <v>0</v>
      </c>
      <c r="AO301" s="90">
        <f t="shared" si="53"/>
        <v>0.60953530476765239</v>
      </c>
      <c r="AP301" s="90">
        <f t="shared" si="54"/>
        <v>0.39046469523234761</v>
      </c>
      <c r="AQ301" s="90">
        <f t="shared" si="55"/>
        <v>0</v>
      </c>
      <c r="AS301" s="55">
        <f t="shared" si="56"/>
        <v>459.62619191309591</v>
      </c>
      <c r="AT301" s="55">
        <f t="shared" si="57"/>
        <v>294.43380808690404</v>
      </c>
      <c r="AU301" s="55">
        <f t="shared" si="58"/>
        <v>0</v>
      </c>
    </row>
    <row r="302" spans="22:53" x14ac:dyDescent="0.2">
      <c r="V302" s="7">
        <v>10695</v>
      </c>
      <c r="W302" s="7" t="s">
        <v>74</v>
      </c>
      <c r="X302" s="7">
        <v>228</v>
      </c>
      <c r="Y302" s="56" t="s">
        <v>100</v>
      </c>
      <c r="Z302" s="7" t="s">
        <v>75</v>
      </c>
      <c r="AA302" s="7">
        <v>5930000</v>
      </c>
      <c r="AB302" s="7">
        <v>378340</v>
      </c>
      <c r="AC302" s="54">
        <v>41837.495972222219</v>
      </c>
      <c r="AD302" s="55">
        <v>5151.74</v>
      </c>
      <c r="AF302">
        <f t="shared" si="49"/>
        <v>378340</v>
      </c>
      <c r="AG302">
        <f>SUMIF('Data - Contractor Labor Hours'!$B$5:$B$590,'Test Year 2014'!$AF302,'Data - Contractor Labor Hours'!E$5:E$590)</f>
        <v>174</v>
      </c>
      <c r="AH302">
        <f>SUMIF('Data - Contractor Labor Hours'!$B$5:$B$590,'Test Year 2014'!$AF302,'Data - Contractor Labor Hours'!F$5:F$590)</f>
        <v>33</v>
      </c>
      <c r="AI302">
        <f>SUMIF('Data - Contractor Labor Hours'!$B$5:$B$590,'Test Year 2014'!$AF302,'Data - Contractor Labor Hours'!G$5:G$590)</f>
        <v>0</v>
      </c>
      <c r="AJ302" s="60"/>
      <c r="AK302">
        <f t="shared" si="50"/>
        <v>174</v>
      </c>
      <c r="AL302">
        <f t="shared" si="51"/>
        <v>49.5</v>
      </c>
      <c r="AM302">
        <f t="shared" si="52"/>
        <v>0</v>
      </c>
      <c r="AO302" s="90">
        <f t="shared" si="53"/>
        <v>0.77852348993288589</v>
      </c>
      <c r="AP302" s="90">
        <f t="shared" si="54"/>
        <v>0.22147651006711411</v>
      </c>
      <c r="AQ302" s="90">
        <f t="shared" si="55"/>
        <v>0</v>
      </c>
      <c r="AS302" s="55">
        <f t="shared" si="56"/>
        <v>4010.7506040268454</v>
      </c>
      <c r="AT302" s="55">
        <f t="shared" si="57"/>
        <v>1140.9893959731544</v>
      </c>
      <c r="AU302" s="55">
        <f t="shared" si="58"/>
        <v>0</v>
      </c>
    </row>
    <row r="303" spans="22:53" x14ac:dyDescent="0.2">
      <c r="V303" s="7">
        <v>10695</v>
      </c>
      <c r="W303" s="7" t="s">
        <v>74</v>
      </c>
      <c r="X303" s="7">
        <v>228</v>
      </c>
      <c r="Y303" s="56" t="s">
        <v>127</v>
      </c>
      <c r="Z303" s="7" t="s">
        <v>128</v>
      </c>
      <c r="AA303" s="7">
        <v>5930000</v>
      </c>
      <c r="AB303" s="7">
        <v>378340</v>
      </c>
      <c r="AC303" s="54">
        <v>41837.495972222219</v>
      </c>
      <c r="AD303" s="55">
        <v>1124.43</v>
      </c>
      <c r="AF303">
        <f t="shared" si="49"/>
        <v>378340</v>
      </c>
      <c r="AG303">
        <f>SUMIF('Data - Contractor Labor Hours'!$B$5:$B$590,'Test Year 2014'!$AF303,'Data - Contractor Labor Hours'!E$5:E$590)</f>
        <v>174</v>
      </c>
      <c r="AH303">
        <f>SUMIF('Data - Contractor Labor Hours'!$B$5:$B$590,'Test Year 2014'!$AF303,'Data - Contractor Labor Hours'!F$5:F$590)</f>
        <v>33</v>
      </c>
      <c r="AI303">
        <f>SUMIF('Data - Contractor Labor Hours'!$B$5:$B$590,'Test Year 2014'!$AF303,'Data - Contractor Labor Hours'!G$5:G$590)</f>
        <v>0</v>
      </c>
      <c r="AJ303" s="60"/>
      <c r="AK303">
        <f t="shared" si="50"/>
        <v>174</v>
      </c>
      <c r="AL303">
        <f t="shared" si="51"/>
        <v>49.5</v>
      </c>
      <c r="AM303">
        <f t="shared" si="52"/>
        <v>0</v>
      </c>
      <c r="AO303" s="90">
        <f t="shared" si="53"/>
        <v>0.77852348993288589</v>
      </c>
      <c r="AP303" s="90">
        <f t="shared" si="54"/>
        <v>0.22147651006711411</v>
      </c>
      <c r="AQ303" s="90">
        <f t="shared" si="55"/>
        <v>0</v>
      </c>
      <c r="AS303" s="55">
        <f t="shared" si="56"/>
        <v>875.39516778523489</v>
      </c>
      <c r="AT303" s="55">
        <f t="shared" si="57"/>
        <v>249.03483221476512</v>
      </c>
      <c r="AU303" s="55">
        <f t="shared" si="58"/>
        <v>0</v>
      </c>
    </row>
    <row r="304" spans="22:53" x14ac:dyDescent="0.2">
      <c r="V304" s="7">
        <v>11683</v>
      </c>
      <c r="W304" s="7" t="s">
        <v>74</v>
      </c>
      <c r="X304" s="7">
        <v>228</v>
      </c>
      <c r="Y304" s="56" t="s">
        <v>100</v>
      </c>
      <c r="Z304" s="7" t="s">
        <v>75</v>
      </c>
      <c r="AA304" s="7">
        <v>5930000</v>
      </c>
      <c r="AB304" s="7">
        <v>378800</v>
      </c>
      <c r="AC304" s="54">
        <v>41837.498518518521</v>
      </c>
      <c r="AD304" s="55">
        <v>15831.94</v>
      </c>
      <c r="AF304">
        <f t="shared" si="49"/>
        <v>378800</v>
      </c>
      <c r="AG304">
        <f>SUMIF('Data - Contractor Labor Hours'!$B$5:$B$590,'Test Year 2014'!$AF304,'Data - Contractor Labor Hours'!E$5:E$590)</f>
        <v>301</v>
      </c>
      <c r="AH304">
        <f>SUMIF('Data - Contractor Labor Hours'!$B$5:$B$590,'Test Year 2014'!$AF304,'Data - Contractor Labor Hours'!F$5:F$590)</f>
        <v>129</v>
      </c>
      <c r="AI304">
        <f>SUMIF('Data - Contractor Labor Hours'!$B$5:$B$590,'Test Year 2014'!$AF304,'Data - Contractor Labor Hours'!G$5:G$590)</f>
        <v>60</v>
      </c>
      <c r="AJ304" s="60"/>
      <c r="AK304">
        <f t="shared" si="50"/>
        <v>301</v>
      </c>
      <c r="AL304">
        <f t="shared" si="51"/>
        <v>193.5</v>
      </c>
      <c r="AM304">
        <f t="shared" si="52"/>
        <v>120</v>
      </c>
      <c r="AO304" s="90">
        <f t="shared" si="53"/>
        <v>0.48982912937347439</v>
      </c>
      <c r="AP304" s="90">
        <f t="shared" si="54"/>
        <v>0.31489015459723352</v>
      </c>
      <c r="AQ304" s="90">
        <f t="shared" si="55"/>
        <v>0.19528071602929212</v>
      </c>
      <c r="AS304" s="55">
        <f t="shared" si="56"/>
        <v>7754.9453864930847</v>
      </c>
      <c r="AT304" s="55">
        <f t="shared" si="57"/>
        <v>4985.3220341741253</v>
      </c>
      <c r="AU304" s="55">
        <f t="shared" si="58"/>
        <v>3091.672579332791</v>
      </c>
    </row>
    <row r="305" spans="22:47" x14ac:dyDescent="0.2">
      <c r="V305" s="7">
        <v>10216</v>
      </c>
      <c r="W305" s="7" t="s">
        <v>74</v>
      </c>
      <c r="X305" s="7">
        <v>228</v>
      </c>
      <c r="Y305" s="56" t="s">
        <v>100</v>
      </c>
      <c r="Z305" s="7" t="s">
        <v>101</v>
      </c>
      <c r="AA305" s="7">
        <v>5930000</v>
      </c>
      <c r="AB305" s="7">
        <v>380445</v>
      </c>
      <c r="AC305" s="54">
        <v>41838.553090277775</v>
      </c>
      <c r="AD305" s="55">
        <v>4837.1899999999996</v>
      </c>
      <c r="AF305">
        <f t="shared" si="49"/>
        <v>380445</v>
      </c>
      <c r="AG305">
        <f>SUMIF('Data - Contractor Labor Hours'!$B$5:$B$590,'Test Year 2014'!$AF305,'Data - Contractor Labor Hours'!E$5:E$590)</f>
        <v>54</v>
      </c>
      <c r="AH305">
        <f>SUMIF('Data - Contractor Labor Hours'!$B$5:$B$590,'Test Year 2014'!$AF305,'Data - Contractor Labor Hours'!F$5:F$590)</f>
        <v>38</v>
      </c>
      <c r="AI305">
        <f>SUMIF('Data - Contractor Labor Hours'!$B$5:$B$590,'Test Year 2014'!$AF305,'Data - Contractor Labor Hours'!G$5:G$590)</f>
        <v>38.5</v>
      </c>
      <c r="AJ305" s="60"/>
      <c r="AK305">
        <f t="shared" si="50"/>
        <v>54</v>
      </c>
      <c r="AL305">
        <f t="shared" si="51"/>
        <v>57</v>
      </c>
      <c r="AM305">
        <f t="shared" si="52"/>
        <v>77</v>
      </c>
      <c r="AO305" s="90">
        <f t="shared" si="53"/>
        <v>0.28723404255319152</v>
      </c>
      <c r="AP305" s="90">
        <f t="shared" si="54"/>
        <v>0.30319148936170215</v>
      </c>
      <c r="AQ305" s="90">
        <f t="shared" si="55"/>
        <v>0.40957446808510639</v>
      </c>
      <c r="AS305" s="55">
        <f t="shared" si="56"/>
        <v>1389.4056382978724</v>
      </c>
      <c r="AT305" s="55">
        <f t="shared" si="57"/>
        <v>1466.5948404255319</v>
      </c>
      <c r="AU305" s="55">
        <f t="shared" si="58"/>
        <v>1981.1895212765955</v>
      </c>
    </row>
    <row r="306" spans="22:47" x14ac:dyDescent="0.2">
      <c r="V306" s="7">
        <v>10695</v>
      </c>
      <c r="W306" s="7" t="s">
        <v>74</v>
      </c>
      <c r="X306" s="7">
        <v>228</v>
      </c>
      <c r="Y306" s="56" t="s">
        <v>100</v>
      </c>
      <c r="Z306" s="7" t="s">
        <v>75</v>
      </c>
      <c r="AA306" s="7">
        <v>5930000</v>
      </c>
      <c r="AB306" s="7">
        <v>380444</v>
      </c>
      <c r="AC306" s="54">
        <v>41838.553668981483</v>
      </c>
      <c r="AD306" s="55">
        <v>3476.73</v>
      </c>
      <c r="AF306">
        <f t="shared" si="49"/>
        <v>380444</v>
      </c>
      <c r="AG306">
        <f>SUMIF('Data - Contractor Labor Hours'!$B$5:$B$590,'Test Year 2014'!$AF306,'Data - Contractor Labor Hours'!E$5:E$590)</f>
        <v>80</v>
      </c>
      <c r="AH306">
        <f>SUMIF('Data - Contractor Labor Hours'!$B$5:$B$590,'Test Year 2014'!$AF306,'Data - Contractor Labor Hours'!F$5:F$590)</f>
        <v>32</v>
      </c>
      <c r="AI306">
        <f>SUMIF('Data - Contractor Labor Hours'!$B$5:$B$590,'Test Year 2014'!$AF306,'Data - Contractor Labor Hours'!G$5:G$590)</f>
        <v>0</v>
      </c>
      <c r="AJ306" s="60"/>
      <c r="AK306">
        <f t="shared" si="50"/>
        <v>80</v>
      </c>
      <c r="AL306">
        <f t="shared" si="51"/>
        <v>48</v>
      </c>
      <c r="AM306">
        <f t="shared" si="52"/>
        <v>0</v>
      </c>
      <c r="AO306" s="90">
        <f t="shared" si="53"/>
        <v>0.625</v>
      </c>
      <c r="AP306" s="90">
        <f t="shared" si="54"/>
        <v>0.375</v>
      </c>
      <c r="AQ306" s="90">
        <f t="shared" si="55"/>
        <v>0</v>
      </c>
      <c r="AS306" s="55">
        <f t="shared" si="56"/>
        <v>2172.9562500000002</v>
      </c>
      <c r="AT306" s="55">
        <f t="shared" si="57"/>
        <v>1303.7737500000001</v>
      </c>
      <c r="AU306" s="55">
        <f t="shared" si="58"/>
        <v>0</v>
      </c>
    </row>
    <row r="307" spans="22:47" x14ac:dyDescent="0.2">
      <c r="V307" s="7">
        <v>12681</v>
      </c>
      <c r="W307" s="7" t="s">
        <v>74</v>
      </c>
      <c r="X307" s="7">
        <v>228</v>
      </c>
      <c r="Y307" s="56" t="s">
        <v>100</v>
      </c>
      <c r="Z307" s="7" t="s">
        <v>75</v>
      </c>
      <c r="AA307" s="7">
        <v>5930000</v>
      </c>
      <c r="AB307" s="7">
        <v>380773</v>
      </c>
      <c r="AC307" s="54">
        <v>41843.330868055556</v>
      </c>
      <c r="AD307" s="55">
        <v>210.04</v>
      </c>
      <c r="AF307">
        <f t="shared" si="49"/>
        <v>380773</v>
      </c>
      <c r="AG307">
        <f>SUMIF('Data - Contractor Labor Hours'!$B$5:$B$590,'Test Year 2014'!$AF307,'Data - Contractor Labor Hours'!E$5:E$590)</f>
        <v>8</v>
      </c>
      <c r="AH307">
        <f>SUMIF('Data - Contractor Labor Hours'!$B$5:$B$590,'Test Year 2014'!$AF307,'Data - Contractor Labor Hours'!F$5:F$590)</f>
        <v>0</v>
      </c>
      <c r="AI307">
        <f>SUMIF('Data - Contractor Labor Hours'!$B$5:$B$590,'Test Year 2014'!$AF307,'Data - Contractor Labor Hours'!G$5:G$590)</f>
        <v>0</v>
      </c>
      <c r="AJ307" s="60"/>
      <c r="AK307">
        <f t="shared" si="50"/>
        <v>8</v>
      </c>
      <c r="AL307">
        <f t="shared" si="51"/>
        <v>0</v>
      </c>
      <c r="AM307">
        <f t="shared" si="52"/>
        <v>0</v>
      </c>
      <c r="AO307" s="90">
        <f t="shared" si="53"/>
        <v>1</v>
      </c>
      <c r="AP307" s="90">
        <f t="shared" si="54"/>
        <v>0</v>
      </c>
      <c r="AQ307" s="90">
        <f t="shared" si="55"/>
        <v>0</v>
      </c>
      <c r="AS307" s="55">
        <f t="shared" si="56"/>
        <v>210.04</v>
      </c>
      <c r="AT307" s="55">
        <f t="shared" si="57"/>
        <v>0</v>
      </c>
      <c r="AU307" s="55">
        <f t="shared" si="58"/>
        <v>0</v>
      </c>
    </row>
    <row r="308" spans="22:47" x14ac:dyDescent="0.2">
      <c r="V308" s="7">
        <v>10216</v>
      </c>
      <c r="W308" s="7" t="s">
        <v>74</v>
      </c>
      <c r="X308" s="7">
        <v>228</v>
      </c>
      <c r="Y308" s="56" t="s">
        <v>100</v>
      </c>
      <c r="Z308" s="7" t="s">
        <v>102</v>
      </c>
      <c r="AA308" s="7">
        <v>1070001</v>
      </c>
      <c r="AB308" s="7">
        <v>380460</v>
      </c>
      <c r="AC308" s="54">
        <v>41843.332071759258</v>
      </c>
      <c r="AD308" s="55">
        <v>446.94</v>
      </c>
      <c r="AF308">
        <f t="shared" si="49"/>
        <v>380460</v>
      </c>
      <c r="AG308">
        <f>SUMIF('Data - Contractor Labor Hours'!$B$5:$B$590,'Test Year 2014'!$AF308,'Data - Contractor Labor Hours'!E$5:E$590)</f>
        <v>121</v>
      </c>
      <c r="AH308">
        <f>SUMIF('Data - Contractor Labor Hours'!$B$5:$B$590,'Test Year 2014'!$AF308,'Data - Contractor Labor Hours'!F$5:F$590)</f>
        <v>134.5</v>
      </c>
      <c r="AI308">
        <f>SUMIF('Data - Contractor Labor Hours'!$B$5:$B$590,'Test Year 2014'!$AF308,'Data - Contractor Labor Hours'!G$5:G$590)</f>
        <v>7.5</v>
      </c>
      <c r="AJ308" s="60"/>
      <c r="AK308">
        <f t="shared" si="50"/>
        <v>121</v>
      </c>
      <c r="AL308">
        <f t="shared" si="51"/>
        <v>201.75</v>
      </c>
      <c r="AM308">
        <f t="shared" si="52"/>
        <v>15</v>
      </c>
      <c r="AO308" s="90">
        <f t="shared" si="53"/>
        <v>0.35825314581791268</v>
      </c>
      <c r="AP308" s="90">
        <f t="shared" si="54"/>
        <v>0.59733530717986671</v>
      </c>
      <c r="AQ308" s="90">
        <f t="shared" si="55"/>
        <v>4.441154700222058E-2</v>
      </c>
      <c r="AS308" s="55">
        <f t="shared" si="56"/>
        <v>160.11766099185789</v>
      </c>
      <c r="AT308" s="55">
        <f t="shared" si="57"/>
        <v>266.97304219096964</v>
      </c>
      <c r="AU308" s="55">
        <f t="shared" si="58"/>
        <v>19.849296817172466</v>
      </c>
    </row>
    <row r="309" spans="22:47" x14ac:dyDescent="0.2">
      <c r="V309" s="7">
        <v>10216</v>
      </c>
      <c r="W309" s="7" t="s">
        <v>74</v>
      </c>
      <c r="X309" s="7">
        <v>228</v>
      </c>
      <c r="Y309" s="56" t="s">
        <v>100</v>
      </c>
      <c r="Z309" s="7" t="s">
        <v>101</v>
      </c>
      <c r="AA309" s="7">
        <v>5930000</v>
      </c>
      <c r="AB309" s="7">
        <v>380460</v>
      </c>
      <c r="AC309" s="54">
        <v>41843.332071759258</v>
      </c>
      <c r="AD309" s="55">
        <v>7273.78</v>
      </c>
      <c r="AF309">
        <f t="shared" si="49"/>
        <v>380460</v>
      </c>
      <c r="AG309">
        <f>SUMIF('Data - Contractor Labor Hours'!$B$5:$B$590,'Test Year 2014'!$AF309,'Data - Contractor Labor Hours'!E$5:E$590)</f>
        <v>121</v>
      </c>
      <c r="AH309">
        <f>SUMIF('Data - Contractor Labor Hours'!$B$5:$B$590,'Test Year 2014'!$AF309,'Data - Contractor Labor Hours'!F$5:F$590)</f>
        <v>134.5</v>
      </c>
      <c r="AI309">
        <f>SUMIF('Data - Contractor Labor Hours'!$B$5:$B$590,'Test Year 2014'!$AF309,'Data - Contractor Labor Hours'!G$5:G$590)</f>
        <v>7.5</v>
      </c>
      <c r="AJ309" s="60"/>
      <c r="AK309">
        <f t="shared" si="50"/>
        <v>121</v>
      </c>
      <c r="AL309">
        <f t="shared" si="51"/>
        <v>201.75</v>
      </c>
      <c r="AM309">
        <f t="shared" si="52"/>
        <v>15</v>
      </c>
      <c r="AO309" s="90">
        <f t="shared" si="53"/>
        <v>0.35825314581791268</v>
      </c>
      <c r="AP309" s="90">
        <f t="shared" si="54"/>
        <v>0.59733530717986671</v>
      </c>
      <c r="AQ309" s="90">
        <f t="shared" si="55"/>
        <v>4.441154700222058E-2</v>
      </c>
      <c r="AS309" s="55">
        <f t="shared" si="56"/>
        <v>2605.854566987417</v>
      </c>
      <c r="AT309" s="55">
        <f t="shared" si="57"/>
        <v>4344.8856106587709</v>
      </c>
      <c r="AU309" s="55">
        <f t="shared" si="58"/>
        <v>323.03982235381199</v>
      </c>
    </row>
    <row r="310" spans="22:47" x14ac:dyDescent="0.2">
      <c r="V310" s="7">
        <v>10216</v>
      </c>
      <c r="W310" s="7" t="s">
        <v>74</v>
      </c>
      <c r="X310" s="7">
        <v>228</v>
      </c>
      <c r="Y310" s="56" t="s">
        <v>127</v>
      </c>
      <c r="Z310" s="7" t="s">
        <v>128</v>
      </c>
      <c r="AA310" s="7">
        <v>5930000</v>
      </c>
      <c r="AB310" s="7">
        <v>380460</v>
      </c>
      <c r="AC310" s="54">
        <v>41843.332071759258</v>
      </c>
      <c r="AD310" s="55">
        <v>404.67</v>
      </c>
      <c r="AF310">
        <f t="shared" si="49"/>
        <v>380460</v>
      </c>
      <c r="AG310">
        <f>SUMIF('Data - Contractor Labor Hours'!$B$5:$B$590,'Test Year 2014'!$AF310,'Data - Contractor Labor Hours'!E$5:E$590)</f>
        <v>121</v>
      </c>
      <c r="AH310">
        <f>SUMIF('Data - Contractor Labor Hours'!$B$5:$B$590,'Test Year 2014'!$AF310,'Data - Contractor Labor Hours'!F$5:F$590)</f>
        <v>134.5</v>
      </c>
      <c r="AI310">
        <f>SUMIF('Data - Contractor Labor Hours'!$B$5:$B$590,'Test Year 2014'!$AF310,'Data - Contractor Labor Hours'!G$5:G$590)</f>
        <v>7.5</v>
      </c>
      <c r="AJ310" s="60"/>
      <c r="AK310">
        <f t="shared" si="50"/>
        <v>121</v>
      </c>
      <c r="AL310">
        <f t="shared" si="51"/>
        <v>201.75</v>
      </c>
      <c r="AM310">
        <f t="shared" si="52"/>
        <v>15</v>
      </c>
      <c r="AO310" s="90">
        <f t="shared" si="53"/>
        <v>0.35825314581791268</v>
      </c>
      <c r="AP310" s="90">
        <f t="shared" si="54"/>
        <v>0.59733530717986671</v>
      </c>
      <c r="AQ310" s="90">
        <f t="shared" si="55"/>
        <v>4.441154700222058E-2</v>
      </c>
      <c r="AS310" s="55">
        <f t="shared" si="56"/>
        <v>144.97430051813473</v>
      </c>
      <c r="AT310" s="55">
        <f t="shared" si="57"/>
        <v>241.72367875647669</v>
      </c>
      <c r="AU310" s="55">
        <f t="shared" si="58"/>
        <v>17.972020725388603</v>
      </c>
    </row>
    <row r="311" spans="22:47" x14ac:dyDescent="0.2">
      <c r="V311" s="7">
        <v>11685</v>
      </c>
      <c r="W311" s="7" t="s">
        <v>74</v>
      </c>
      <c r="X311" s="7">
        <v>228</v>
      </c>
      <c r="Y311" s="56" t="s">
        <v>100</v>
      </c>
      <c r="Z311" s="7" t="s">
        <v>75</v>
      </c>
      <c r="AA311" s="7">
        <v>5930000</v>
      </c>
      <c r="AB311" s="7">
        <v>380541</v>
      </c>
      <c r="AC311" s="54">
        <v>41843.595381944448</v>
      </c>
      <c r="AD311" s="55">
        <v>458.57</v>
      </c>
      <c r="AF311">
        <f t="shared" si="49"/>
        <v>380541</v>
      </c>
      <c r="AG311">
        <f>SUMIF('Data - Contractor Labor Hours'!$B$5:$B$590,'Test Year 2014'!$AF311,'Data - Contractor Labor Hours'!E$5:E$590)</f>
        <v>10</v>
      </c>
      <c r="AH311">
        <f>SUMIF('Data - Contractor Labor Hours'!$B$5:$B$590,'Test Year 2014'!$AF311,'Data - Contractor Labor Hours'!F$5:F$590)</f>
        <v>0</v>
      </c>
      <c r="AI311">
        <f>SUMIF('Data - Contractor Labor Hours'!$B$5:$B$590,'Test Year 2014'!$AF311,'Data - Contractor Labor Hours'!G$5:G$590)</f>
        <v>0</v>
      </c>
      <c r="AJ311" s="60"/>
      <c r="AK311">
        <f t="shared" si="50"/>
        <v>10</v>
      </c>
      <c r="AL311">
        <f t="shared" si="51"/>
        <v>0</v>
      </c>
      <c r="AM311">
        <f t="shared" si="52"/>
        <v>0</v>
      </c>
      <c r="AO311" s="90">
        <f t="shared" si="53"/>
        <v>1</v>
      </c>
      <c r="AP311" s="90">
        <f t="shared" si="54"/>
        <v>0</v>
      </c>
      <c r="AQ311" s="90">
        <f t="shared" si="55"/>
        <v>0</v>
      </c>
      <c r="AS311" s="55">
        <f t="shared" si="56"/>
        <v>458.57</v>
      </c>
      <c r="AT311" s="55">
        <f t="shared" si="57"/>
        <v>0</v>
      </c>
      <c r="AU311" s="55">
        <f t="shared" si="58"/>
        <v>0</v>
      </c>
    </row>
    <row r="312" spans="22:47" x14ac:dyDescent="0.2">
      <c r="V312" s="7">
        <v>11683</v>
      </c>
      <c r="W312" s="7" t="s">
        <v>74</v>
      </c>
      <c r="X312" s="7">
        <v>228</v>
      </c>
      <c r="Y312" s="56" t="s">
        <v>100</v>
      </c>
      <c r="Z312" s="7" t="s">
        <v>75</v>
      </c>
      <c r="AA312" s="7">
        <v>5930000</v>
      </c>
      <c r="AB312" s="7">
        <v>378732</v>
      </c>
      <c r="AC312" s="54">
        <v>41843.596678240741</v>
      </c>
      <c r="AD312" s="55">
        <v>224.12</v>
      </c>
      <c r="AF312">
        <f t="shared" si="49"/>
        <v>378732</v>
      </c>
      <c r="AG312">
        <f>SUMIF('Data - Contractor Labor Hours'!$B$5:$B$590,'Test Year 2014'!$AF312,'Data - Contractor Labor Hours'!E$5:E$590)</f>
        <v>3</v>
      </c>
      <c r="AH312">
        <f>SUMIF('Data - Contractor Labor Hours'!$B$5:$B$590,'Test Year 2014'!$AF312,'Data - Contractor Labor Hours'!F$5:F$590)</f>
        <v>1.5</v>
      </c>
      <c r="AI312">
        <f>SUMIF('Data - Contractor Labor Hours'!$B$5:$B$590,'Test Year 2014'!$AF312,'Data - Contractor Labor Hours'!G$5:G$590)</f>
        <v>0</v>
      </c>
      <c r="AJ312" s="60"/>
      <c r="AK312">
        <f t="shared" si="50"/>
        <v>3</v>
      </c>
      <c r="AL312">
        <f t="shared" si="51"/>
        <v>2.25</v>
      </c>
      <c r="AM312">
        <f t="shared" si="52"/>
        <v>0</v>
      </c>
      <c r="AO312" s="90">
        <f t="shared" si="53"/>
        <v>0.5714285714285714</v>
      </c>
      <c r="AP312" s="90">
        <f t="shared" si="54"/>
        <v>0.42857142857142855</v>
      </c>
      <c r="AQ312" s="90">
        <f t="shared" si="55"/>
        <v>0</v>
      </c>
      <c r="AS312" s="55">
        <f t="shared" si="56"/>
        <v>128.06857142857143</v>
      </c>
      <c r="AT312" s="55">
        <f t="shared" si="57"/>
        <v>96.051428571428573</v>
      </c>
      <c r="AU312" s="55">
        <f t="shared" si="58"/>
        <v>0</v>
      </c>
    </row>
    <row r="313" spans="22:47" x14ac:dyDescent="0.2">
      <c r="V313" s="7">
        <v>11685</v>
      </c>
      <c r="W313" s="7" t="s">
        <v>74</v>
      </c>
      <c r="X313" s="7">
        <v>228</v>
      </c>
      <c r="Y313" s="56" t="s">
        <v>100</v>
      </c>
      <c r="Z313" s="7" t="s">
        <v>75</v>
      </c>
      <c r="AA313" s="7">
        <v>5930000</v>
      </c>
      <c r="AB313" s="7">
        <v>379848</v>
      </c>
      <c r="AC313" s="54">
        <v>41843.596909722219</v>
      </c>
      <c r="AD313" s="55">
        <v>2362.4</v>
      </c>
      <c r="AF313">
        <f t="shared" si="49"/>
        <v>379848</v>
      </c>
      <c r="AG313">
        <f>SUMIF('Data - Contractor Labor Hours'!$B$5:$B$590,'Test Year 2014'!$AF313,'Data - Contractor Labor Hours'!E$5:E$590)</f>
        <v>0</v>
      </c>
      <c r="AH313">
        <f>SUMIF('Data - Contractor Labor Hours'!$B$5:$B$590,'Test Year 2014'!$AF313,'Data - Contractor Labor Hours'!F$5:F$590)</f>
        <v>20</v>
      </c>
      <c r="AI313">
        <f>SUMIF('Data - Contractor Labor Hours'!$B$5:$B$590,'Test Year 2014'!$AF313,'Data - Contractor Labor Hours'!G$5:G$590)</f>
        <v>40</v>
      </c>
      <c r="AJ313" s="60"/>
      <c r="AK313">
        <f t="shared" si="50"/>
        <v>0</v>
      </c>
      <c r="AL313">
        <f t="shared" si="51"/>
        <v>30</v>
      </c>
      <c r="AM313">
        <f t="shared" si="52"/>
        <v>80</v>
      </c>
      <c r="AO313" s="90">
        <f t="shared" si="53"/>
        <v>0</v>
      </c>
      <c r="AP313" s="90">
        <f t="shared" si="54"/>
        <v>0.27272727272727271</v>
      </c>
      <c r="AQ313" s="90">
        <f t="shared" si="55"/>
        <v>0.72727272727272729</v>
      </c>
      <c r="AS313" s="55">
        <f t="shared" si="56"/>
        <v>0</v>
      </c>
      <c r="AT313" s="55">
        <f t="shared" si="57"/>
        <v>644.29090909090905</v>
      </c>
      <c r="AU313" s="55">
        <f t="shared" si="58"/>
        <v>1718.109090909091</v>
      </c>
    </row>
    <row r="314" spans="22:47" x14ac:dyDescent="0.2">
      <c r="V314" s="7">
        <v>10695</v>
      </c>
      <c r="W314" s="7" t="s">
        <v>74</v>
      </c>
      <c r="X314" s="7">
        <v>228</v>
      </c>
      <c r="Y314" s="56" t="s">
        <v>100</v>
      </c>
      <c r="Z314" s="7" t="s">
        <v>75</v>
      </c>
      <c r="AA314" s="7">
        <v>5930000</v>
      </c>
      <c r="AB314" s="7">
        <v>381081</v>
      </c>
      <c r="AC314" s="54">
        <v>41845.303541666668</v>
      </c>
      <c r="AD314" s="55">
        <v>2013.3</v>
      </c>
      <c r="AF314">
        <f t="shared" si="49"/>
        <v>381081</v>
      </c>
      <c r="AG314">
        <f>SUMIF('Data - Contractor Labor Hours'!$B$5:$B$590,'Test Year 2014'!$AF314,'Data - Contractor Labor Hours'!E$5:E$590)</f>
        <v>63</v>
      </c>
      <c r="AH314">
        <f>SUMIF('Data - Contractor Labor Hours'!$B$5:$B$590,'Test Year 2014'!$AF314,'Data - Contractor Labor Hours'!F$5:F$590)</f>
        <v>34.5</v>
      </c>
      <c r="AI314">
        <f>SUMIF('Data - Contractor Labor Hours'!$B$5:$B$590,'Test Year 2014'!$AF314,'Data - Contractor Labor Hours'!G$5:G$590)</f>
        <v>0</v>
      </c>
      <c r="AJ314" s="60"/>
      <c r="AK314">
        <f t="shared" si="50"/>
        <v>63</v>
      </c>
      <c r="AL314">
        <f t="shared" si="51"/>
        <v>51.75</v>
      </c>
      <c r="AM314">
        <f t="shared" si="52"/>
        <v>0</v>
      </c>
      <c r="AO314" s="90">
        <f t="shared" si="53"/>
        <v>0.5490196078431373</v>
      </c>
      <c r="AP314" s="90">
        <f t="shared" si="54"/>
        <v>0.45098039215686275</v>
      </c>
      <c r="AQ314" s="90">
        <f t="shared" si="55"/>
        <v>0</v>
      </c>
      <c r="AS314" s="55">
        <f t="shared" si="56"/>
        <v>1105.3411764705884</v>
      </c>
      <c r="AT314" s="55">
        <f t="shared" si="57"/>
        <v>907.9588235294118</v>
      </c>
      <c r="AU314" s="55">
        <f t="shared" si="58"/>
        <v>0</v>
      </c>
    </row>
    <row r="315" spans="22:47" x14ac:dyDescent="0.2">
      <c r="V315" s="7">
        <v>10695</v>
      </c>
      <c r="W315" s="7" t="s">
        <v>74</v>
      </c>
      <c r="X315" s="7">
        <v>228</v>
      </c>
      <c r="Y315" s="56" t="s">
        <v>127</v>
      </c>
      <c r="Z315" s="7" t="s">
        <v>128</v>
      </c>
      <c r="AA315" s="7">
        <v>5930000</v>
      </c>
      <c r="AB315" s="7">
        <v>381081</v>
      </c>
      <c r="AC315" s="54">
        <v>41845.303541666668</v>
      </c>
      <c r="AD315" s="55">
        <v>905.8</v>
      </c>
      <c r="AF315">
        <f t="shared" si="49"/>
        <v>381081</v>
      </c>
      <c r="AG315">
        <f>SUMIF('Data - Contractor Labor Hours'!$B$5:$B$590,'Test Year 2014'!$AF315,'Data - Contractor Labor Hours'!E$5:E$590)</f>
        <v>63</v>
      </c>
      <c r="AH315">
        <f>SUMIF('Data - Contractor Labor Hours'!$B$5:$B$590,'Test Year 2014'!$AF315,'Data - Contractor Labor Hours'!F$5:F$590)</f>
        <v>34.5</v>
      </c>
      <c r="AI315">
        <f>SUMIF('Data - Contractor Labor Hours'!$B$5:$B$590,'Test Year 2014'!$AF315,'Data - Contractor Labor Hours'!G$5:G$590)</f>
        <v>0</v>
      </c>
      <c r="AJ315" s="60"/>
      <c r="AK315">
        <f t="shared" si="50"/>
        <v>63</v>
      </c>
      <c r="AL315">
        <f t="shared" si="51"/>
        <v>51.75</v>
      </c>
      <c r="AM315">
        <f t="shared" si="52"/>
        <v>0</v>
      </c>
      <c r="AO315" s="90">
        <f t="shared" si="53"/>
        <v>0.5490196078431373</v>
      </c>
      <c r="AP315" s="90">
        <f t="shared" si="54"/>
        <v>0.45098039215686275</v>
      </c>
      <c r="AQ315" s="90">
        <f t="shared" si="55"/>
        <v>0</v>
      </c>
      <c r="AS315" s="55">
        <f t="shared" si="56"/>
        <v>497.30196078431374</v>
      </c>
      <c r="AT315" s="55">
        <f t="shared" si="57"/>
        <v>408.49803921568628</v>
      </c>
      <c r="AU315" s="55">
        <f t="shared" si="58"/>
        <v>0</v>
      </c>
    </row>
    <row r="316" spans="22:47" x14ac:dyDescent="0.2">
      <c r="V316" s="7">
        <v>10695</v>
      </c>
      <c r="W316" s="7" t="s">
        <v>74</v>
      </c>
      <c r="X316" s="7">
        <v>228</v>
      </c>
      <c r="Y316" s="56" t="s">
        <v>100</v>
      </c>
      <c r="Z316" s="7" t="s">
        <v>75</v>
      </c>
      <c r="AA316" s="7">
        <v>5930000</v>
      </c>
      <c r="AB316" s="7">
        <v>381711</v>
      </c>
      <c r="AC316" s="54">
        <v>41848.585439814815</v>
      </c>
      <c r="AD316" s="55">
        <v>1520.52</v>
      </c>
      <c r="AF316">
        <f t="shared" si="49"/>
        <v>381711</v>
      </c>
      <c r="AG316">
        <f>SUMIF('Data - Contractor Labor Hours'!$B$5:$B$590,'Test Year 2014'!$AF316,'Data - Contractor Labor Hours'!E$5:E$590)</f>
        <v>40</v>
      </c>
      <c r="AH316">
        <f>SUMIF('Data - Contractor Labor Hours'!$B$5:$B$590,'Test Year 2014'!$AF316,'Data - Contractor Labor Hours'!F$5:F$590)</f>
        <v>0</v>
      </c>
      <c r="AI316">
        <f>SUMIF('Data - Contractor Labor Hours'!$B$5:$B$590,'Test Year 2014'!$AF316,'Data - Contractor Labor Hours'!G$5:G$590)</f>
        <v>0</v>
      </c>
      <c r="AJ316" s="60"/>
      <c r="AK316">
        <f t="shared" si="50"/>
        <v>40</v>
      </c>
      <c r="AL316">
        <f t="shared" si="51"/>
        <v>0</v>
      </c>
      <c r="AM316">
        <f t="shared" si="52"/>
        <v>0</v>
      </c>
      <c r="AO316" s="90">
        <f t="shared" si="53"/>
        <v>1</v>
      </c>
      <c r="AP316" s="90">
        <f t="shared" si="54"/>
        <v>0</v>
      </c>
      <c r="AQ316" s="90">
        <f t="shared" si="55"/>
        <v>0</v>
      </c>
      <c r="AS316" s="55">
        <f t="shared" si="56"/>
        <v>1520.52</v>
      </c>
      <c r="AT316" s="55">
        <f t="shared" si="57"/>
        <v>0</v>
      </c>
      <c r="AU316" s="55">
        <f t="shared" si="58"/>
        <v>0</v>
      </c>
    </row>
    <row r="317" spans="22:47" x14ac:dyDescent="0.2">
      <c r="V317" s="7">
        <v>10695</v>
      </c>
      <c r="W317" s="7" t="s">
        <v>74</v>
      </c>
      <c r="X317" s="7">
        <v>228</v>
      </c>
      <c r="Y317" s="56" t="s">
        <v>100</v>
      </c>
      <c r="Z317" s="7" t="s">
        <v>75</v>
      </c>
      <c r="AA317" s="7">
        <v>5930000</v>
      </c>
      <c r="AB317" s="7">
        <v>381662</v>
      </c>
      <c r="AC317" s="54">
        <v>41848.716574074075</v>
      </c>
      <c r="AD317" s="55">
        <v>7015.3</v>
      </c>
      <c r="AF317">
        <f t="shared" si="49"/>
        <v>381662</v>
      </c>
      <c r="AG317">
        <f>SUMIF('Data - Contractor Labor Hours'!$B$5:$B$590,'Test Year 2014'!$AF317,'Data - Contractor Labor Hours'!E$5:E$590)</f>
        <v>183.5</v>
      </c>
      <c r="AH317">
        <f>SUMIF('Data - Contractor Labor Hours'!$B$5:$B$590,'Test Year 2014'!$AF317,'Data - Contractor Labor Hours'!F$5:F$590)</f>
        <v>72</v>
      </c>
      <c r="AI317">
        <f>SUMIF('Data - Contractor Labor Hours'!$B$5:$B$590,'Test Year 2014'!$AF317,'Data - Contractor Labor Hours'!G$5:G$590)</f>
        <v>0</v>
      </c>
      <c r="AJ317" s="60"/>
      <c r="AK317">
        <f t="shared" si="50"/>
        <v>183.5</v>
      </c>
      <c r="AL317">
        <f t="shared" si="51"/>
        <v>108</v>
      </c>
      <c r="AM317">
        <f t="shared" si="52"/>
        <v>0</v>
      </c>
      <c r="AO317" s="90">
        <f t="shared" si="53"/>
        <v>0.6295025728987993</v>
      </c>
      <c r="AP317" s="90">
        <f t="shared" si="54"/>
        <v>0.3704974271012007</v>
      </c>
      <c r="AQ317" s="90">
        <f t="shared" si="55"/>
        <v>0</v>
      </c>
      <c r="AS317" s="55">
        <f t="shared" si="56"/>
        <v>4416.149399656947</v>
      </c>
      <c r="AT317" s="55">
        <f t="shared" si="57"/>
        <v>2599.1506003430532</v>
      </c>
      <c r="AU317" s="55">
        <f t="shared" si="58"/>
        <v>0</v>
      </c>
    </row>
    <row r="318" spans="22:47" x14ac:dyDescent="0.2">
      <c r="V318" s="7">
        <v>10695</v>
      </c>
      <c r="W318" s="7" t="s">
        <v>74</v>
      </c>
      <c r="X318" s="7">
        <v>228</v>
      </c>
      <c r="Y318" s="56" t="s">
        <v>127</v>
      </c>
      <c r="Z318" s="7" t="s">
        <v>128</v>
      </c>
      <c r="AA318" s="7">
        <v>5930000</v>
      </c>
      <c r="AB318" s="7">
        <v>381662</v>
      </c>
      <c r="AC318" s="54">
        <v>41848.716574074075</v>
      </c>
      <c r="AD318" s="55">
        <v>563.51</v>
      </c>
      <c r="AF318">
        <f t="shared" si="49"/>
        <v>381662</v>
      </c>
      <c r="AG318">
        <f>SUMIF('Data - Contractor Labor Hours'!$B$5:$B$590,'Test Year 2014'!$AF318,'Data - Contractor Labor Hours'!E$5:E$590)</f>
        <v>183.5</v>
      </c>
      <c r="AH318">
        <f>SUMIF('Data - Contractor Labor Hours'!$B$5:$B$590,'Test Year 2014'!$AF318,'Data - Contractor Labor Hours'!F$5:F$590)</f>
        <v>72</v>
      </c>
      <c r="AI318">
        <f>SUMIF('Data - Contractor Labor Hours'!$B$5:$B$590,'Test Year 2014'!$AF318,'Data - Contractor Labor Hours'!G$5:G$590)</f>
        <v>0</v>
      </c>
      <c r="AJ318" s="60"/>
      <c r="AK318">
        <f t="shared" si="50"/>
        <v>183.5</v>
      </c>
      <c r="AL318">
        <f t="shared" si="51"/>
        <v>108</v>
      </c>
      <c r="AM318">
        <f t="shared" si="52"/>
        <v>0</v>
      </c>
      <c r="AO318" s="90">
        <f t="shared" si="53"/>
        <v>0.6295025728987993</v>
      </c>
      <c r="AP318" s="90">
        <f t="shared" si="54"/>
        <v>0.3704974271012007</v>
      </c>
      <c r="AQ318" s="90">
        <f t="shared" si="55"/>
        <v>0</v>
      </c>
      <c r="AS318" s="55">
        <f t="shared" si="56"/>
        <v>354.73099485420238</v>
      </c>
      <c r="AT318" s="55">
        <f t="shared" si="57"/>
        <v>208.77900514579761</v>
      </c>
      <c r="AU318" s="55">
        <f t="shared" si="58"/>
        <v>0</v>
      </c>
    </row>
    <row r="319" spans="22:47" x14ac:dyDescent="0.2">
      <c r="V319" s="7">
        <v>11685</v>
      </c>
      <c r="W319" s="7" t="s">
        <v>74</v>
      </c>
      <c r="X319" s="7">
        <v>228</v>
      </c>
      <c r="Y319" s="56" t="s">
        <v>100</v>
      </c>
      <c r="Z319" s="7" t="s">
        <v>75</v>
      </c>
      <c r="AA319" s="7">
        <v>5930000</v>
      </c>
      <c r="AB319" s="7">
        <v>381663</v>
      </c>
      <c r="AC319" s="54">
        <v>41848.718321759261</v>
      </c>
      <c r="AD319" s="55">
        <v>10870.74</v>
      </c>
      <c r="AF319">
        <f t="shared" si="49"/>
        <v>381663</v>
      </c>
      <c r="AG319">
        <f>SUMIF('Data - Contractor Labor Hours'!$B$5:$B$590,'Test Year 2014'!$AF319,'Data - Contractor Labor Hours'!E$5:E$590)</f>
        <v>71</v>
      </c>
      <c r="AH319">
        <f>SUMIF('Data - Contractor Labor Hours'!$B$5:$B$590,'Test Year 2014'!$AF319,'Data - Contractor Labor Hours'!F$5:F$590)</f>
        <v>19.5</v>
      </c>
      <c r="AI319">
        <f>SUMIF('Data - Contractor Labor Hours'!$B$5:$B$590,'Test Year 2014'!$AF319,'Data - Contractor Labor Hours'!G$5:G$590)</f>
        <v>87.5</v>
      </c>
      <c r="AJ319" s="60"/>
      <c r="AK319">
        <f t="shared" si="50"/>
        <v>71</v>
      </c>
      <c r="AL319">
        <f t="shared" si="51"/>
        <v>29.25</v>
      </c>
      <c r="AM319">
        <f t="shared" si="52"/>
        <v>175</v>
      </c>
      <c r="AO319" s="90">
        <f t="shared" si="53"/>
        <v>0.25794732061762032</v>
      </c>
      <c r="AP319" s="90">
        <f t="shared" si="54"/>
        <v>0.10626702997275204</v>
      </c>
      <c r="AQ319" s="90">
        <f t="shared" si="55"/>
        <v>0.63578564940962756</v>
      </c>
      <c r="AS319" s="55">
        <f t="shared" si="56"/>
        <v>2804.0782561307901</v>
      </c>
      <c r="AT319" s="55">
        <f t="shared" si="57"/>
        <v>1155.2012534059945</v>
      </c>
      <c r="AU319" s="55">
        <f t="shared" si="58"/>
        <v>6911.4604904632142</v>
      </c>
    </row>
    <row r="320" spans="22:47" x14ac:dyDescent="0.2">
      <c r="V320" s="7">
        <v>11683</v>
      </c>
      <c r="W320" s="7" t="s">
        <v>74</v>
      </c>
      <c r="X320" s="7">
        <v>228</v>
      </c>
      <c r="Y320" s="56" t="s">
        <v>100</v>
      </c>
      <c r="Z320" s="7" t="s">
        <v>75</v>
      </c>
      <c r="AA320" s="7">
        <v>5930000</v>
      </c>
      <c r="AB320" s="7">
        <v>382982</v>
      </c>
      <c r="AC320" s="54">
        <v>41856.307824074072</v>
      </c>
      <c r="AD320" s="55">
        <v>4717.01</v>
      </c>
      <c r="AF320">
        <f t="shared" si="49"/>
        <v>382982</v>
      </c>
      <c r="AG320">
        <f>SUMIF('Data - Contractor Labor Hours'!$B$5:$B$590,'Test Year 2014'!$AF320,'Data - Contractor Labor Hours'!E$5:E$590)</f>
        <v>149</v>
      </c>
      <c r="AH320">
        <f>SUMIF('Data - Contractor Labor Hours'!$B$5:$B$590,'Test Year 2014'!$AF320,'Data - Contractor Labor Hours'!F$5:F$590)</f>
        <v>9</v>
      </c>
      <c r="AI320">
        <f>SUMIF('Data - Contractor Labor Hours'!$B$5:$B$590,'Test Year 2014'!$AF320,'Data - Contractor Labor Hours'!G$5:G$590)</f>
        <v>9</v>
      </c>
      <c r="AJ320" s="60"/>
      <c r="AK320">
        <f t="shared" si="50"/>
        <v>149</v>
      </c>
      <c r="AL320">
        <f t="shared" si="51"/>
        <v>13.5</v>
      </c>
      <c r="AM320">
        <f t="shared" si="52"/>
        <v>18</v>
      </c>
      <c r="AO320" s="90">
        <f t="shared" si="53"/>
        <v>0.82548476454293629</v>
      </c>
      <c r="AP320" s="90">
        <f t="shared" si="54"/>
        <v>7.4792243767313013E-2</v>
      </c>
      <c r="AQ320" s="90">
        <f t="shared" si="55"/>
        <v>9.9722991689750698E-2</v>
      </c>
      <c r="AS320" s="55">
        <f t="shared" si="56"/>
        <v>3893.8198891966763</v>
      </c>
      <c r="AT320" s="55">
        <f t="shared" si="57"/>
        <v>352.79576177285315</v>
      </c>
      <c r="AU320" s="55">
        <f t="shared" si="58"/>
        <v>470.39434903047095</v>
      </c>
    </row>
    <row r="321" spans="22:47" x14ac:dyDescent="0.2">
      <c r="V321" s="7">
        <v>11683</v>
      </c>
      <c r="W321" s="7" t="s">
        <v>74</v>
      </c>
      <c r="X321" s="7">
        <v>228</v>
      </c>
      <c r="Y321" s="56" t="s">
        <v>100</v>
      </c>
      <c r="Z321" s="7" t="s">
        <v>75</v>
      </c>
      <c r="AA321" s="7">
        <v>5930000</v>
      </c>
      <c r="AB321" s="7">
        <v>382983</v>
      </c>
      <c r="AC321" s="54">
        <v>41856.308217592596</v>
      </c>
      <c r="AD321" s="55">
        <v>11851.14</v>
      </c>
      <c r="AF321">
        <f t="shared" si="49"/>
        <v>382983</v>
      </c>
      <c r="AG321">
        <f>SUMIF('Data - Contractor Labor Hours'!$B$5:$B$590,'Test Year 2014'!$AF321,'Data - Contractor Labor Hours'!E$5:E$590)</f>
        <v>328</v>
      </c>
      <c r="AH321">
        <f>SUMIF('Data - Contractor Labor Hours'!$B$5:$B$590,'Test Year 2014'!$AF321,'Data - Contractor Labor Hours'!F$5:F$590)</f>
        <v>71.5</v>
      </c>
      <c r="AI321">
        <f>SUMIF('Data - Contractor Labor Hours'!$B$5:$B$590,'Test Year 2014'!$AF321,'Data - Contractor Labor Hours'!G$5:G$590)</f>
        <v>0</v>
      </c>
      <c r="AJ321" s="60"/>
      <c r="AK321">
        <f t="shared" si="50"/>
        <v>328</v>
      </c>
      <c r="AL321">
        <f t="shared" si="51"/>
        <v>107.25</v>
      </c>
      <c r="AM321">
        <f t="shared" si="52"/>
        <v>0</v>
      </c>
      <c r="AO321" s="90">
        <f t="shared" si="53"/>
        <v>0.75358989086731765</v>
      </c>
      <c r="AP321" s="90">
        <f t="shared" si="54"/>
        <v>0.24641010913268235</v>
      </c>
      <c r="AQ321" s="90">
        <f t="shared" si="55"/>
        <v>0</v>
      </c>
      <c r="AS321" s="55">
        <f t="shared" si="56"/>
        <v>8930.8992992533022</v>
      </c>
      <c r="AT321" s="55">
        <f t="shared" si="57"/>
        <v>2920.2407007466968</v>
      </c>
      <c r="AU321" s="55">
        <f t="shared" si="58"/>
        <v>0</v>
      </c>
    </row>
    <row r="322" spans="22:47" x14ac:dyDescent="0.2">
      <c r="V322" s="7">
        <v>11683</v>
      </c>
      <c r="W322" s="7" t="s">
        <v>74</v>
      </c>
      <c r="X322" s="7">
        <v>228</v>
      </c>
      <c r="Y322" s="56" t="s">
        <v>100</v>
      </c>
      <c r="Z322" s="7" t="s">
        <v>75</v>
      </c>
      <c r="AA322" s="7">
        <v>5930000</v>
      </c>
      <c r="AB322" s="7">
        <v>384185</v>
      </c>
      <c r="AC322" s="54">
        <v>41857.622777777775</v>
      </c>
      <c r="AD322" s="55">
        <v>668.6</v>
      </c>
      <c r="AF322">
        <f t="shared" si="49"/>
        <v>384185</v>
      </c>
      <c r="AG322">
        <f>SUMIF('Data - Contractor Labor Hours'!$B$5:$B$590,'Test Year 2014'!$AF322,'Data - Contractor Labor Hours'!E$5:E$590)</f>
        <v>20</v>
      </c>
      <c r="AH322">
        <f>SUMIF('Data - Contractor Labor Hours'!$B$5:$B$590,'Test Year 2014'!$AF322,'Data - Contractor Labor Hours'!F$5:F$590)</f>
        <v>0</v>
      </c>
      <c r="AI322">
        <f>SUMIF('Data - Contractor Labor Hours'!$B$5:$B$590,'Test Year 2014'!$AF322,'Data - Contractor Labor Hours'!G$5:G$590)</f>
        <v>0</v>
      </c>
      <c r="AJ322" s="60"/>
      <c r="AK322">
        <f t="shared" si="50"/>
        <v>20</v>
      </c>
      <c r="AL322">
        <f t="shared" si="51"/>
        <v>0</v>
      </c>
      <c r="AM322">
        <f t="shared" si="52"/>
        <v>0</v>
      </c>
      <c r="AO322" s="90">
        <f t="shared" si="53"/>
        <v>1</v>
      </c>
      <c r="AP322" s="90">
        <f t="shared" si="54"/>
        <v>0</v>
      </c>
      <c r="AQ322" s="90">
        <f t="shared" si="55"/>
        <v>0</v>
      </c>
      <c r="AS322" s="55">
        <f t="shared" si="56"/>
        <v>668.6</v>
      </c>
      <c r="AT322" s="55">
        <f t="shared" si="57"/>
        <v>0</v>
      </c>
      <c r="AU322" s="55">
        <f t="shared" si="58"/>
        <v>0</v>
      </c>
    </row>
    <row r="323" spans="22:47" x14ac:dyDescent="0.2">
      <c r="V323" s="7">
        <v>10695</v>
      </c>
      <c r="W323" s="7" t="s">
        <v>74</v>
      </c>
      <c r="X323" s="7">
        <v>228</v>
      </c>
      <c r="Y323" s="56" t="s">
        <v>100</v>
      </c>
      <c r="Z323" s="7" t="s">
        <v>75</v>
      </c>
      <c r="AA323" s="7">
        <v>5930000</v>
      </c>
      <c r="AB323" s="7">
        <v>384183</v>
      </c>
      <c r="AC323" s="54">
        <v>41857.623252314814</v>
      </c>
      <c r="AD323" s="55">
        <v>1695.25</v>
      </c>
      <c r="AF323">
        <f t="shared" si="49"/>
        <v>384183</v>
      </c>
      <c r="AG323">
        <f>SUMIF('Data - Contractor Labor Hours'!$B$5:$B$590,'Test Year 2014'!$AF323,'Data - Contractor Labor Hours'!E$5:E$590)</f>
        <v>0</v>
      </c>
      <c r="AH323">
        <f>SUMIF('Data - Contractor Labor Hours'!$B$5:$B$590,'Test Year 2014'!$AF323,'Data - Contractor Labor Hours'!F$5:F$590)</f>
        <v>0</v>
      </c>
      <c r="AI323">
        <f>SUMIF('Data - Contractor Labor Hours'!$B$5:$B$590,'Test Year 2014'!$AF323,'Data - Contractor Labor Hours'!G$5:G$590)</f>
        <v>0</v>
      </c>
      <c r="AJ323" s="60"/>
      <c r="AK323">
        <f t="shared" si="50"/>
        <v>0</v>
      </c>
      <c r="AL323">
        <f t="shared" si="51"/>
        <v>0</v>
      </c>
      <c r="AM323">
        <f t="shared" si="52"/>
        <v>0</v>
      </c>
      <c r="AO323" s="90">
        <f t="shared" si="53"/>
        <v>0</v>
      </c>
      <c r="AP323" s="90">
        <f t="shared" si="54"/>
        <v>0</v>
      </c>
      <c r="AQ323" s="90">
        <f t="shared" si="55"/>
        <v>0</v>
      </c>
      <c r="AS323" s="55">
        <f t="shared" si="56"/>
        <v>0</v>
      </c>
      <c r="AT323" s="55">
        <f t="shared" si="57"/>
        <v>0</v>
      </c>
      <c r="AU323" s="55">
        <f t="shared" si="58"/>
        <v>0</v>
      </c>
    </row>
    <row r="324" spans="22:47" x14ac:dyDescent="0.2">
      <c r="V324" s="7">
        <v>11685</v>
      </c>
      <c r="W324" s="7" t="s">
        <v>74</v>
      </c>
      <c r="X324" s="7">
        <v>228</v>
      </c>
      <c r="Y324" s="56" t="s">
        <v>100</v>
      </c>
      <c r="Z324" s="7" t="s">
        <v>75</v>
      </c>
      <c r="AA324" s="7">
        <v>5930000</v>
      </c>
      <c r="AB324" s="7">
        <v>383896</v>
      </c>
      <c r="AC324" s="54">
        <v>41857.623564814814</v>
      </c>
      <c r="AD324" s="55">
        <v>2772.36</v>
      </c>
      <c r="AF324">
        <f t="shared" si="49"/>
        <v>383896</v>
      </c>
      <c r="AG324">
        <f>SUMIF('Data - Contractor Labor Hours'!$B$5:$B$590,'Test Year 2014'!$AF324,'Data - Contractor Labor Hours'!E$5:E$590)</f>
        <v>64</v>
      </c>
      <c r="AH324">
        <f>SUMIF('Data - Contractor Labor Hours'!$B$5:$B$590,'Test Year 2014'!$AF324,'Data - Contractor Labor Hours'!F$5:F$590)</f>
        <v>27</v>
      </c>
      <c r="AI324">
        <f>SUMIF('Data - Contractor Labor Hours'!$B$5:$B$590,'Test Year 2014'!$AF324,'Data - Contractor Labor Hours'!G$5:G$590)</f>
        <v>0</v>
      </c>
      <c r="AJ324" s="60"/>
      <c r="AK324">
        <f t="shared" si="50"/>
        <v>64</v>
      </c>
      <c r="AL324">
        <f t="shared" si="51"/>
        <v>40.5</v>
      </c>
      <c r="AM324">
        <f t="shared" si="52"/>
        <v>0</v>
      </c>
      <c r="AO324" s="90">
        <f t="shared" si="53"/>
        <v>0.61244019138755978</v>
      </c>
      <c r="AP324" s="90">
        <f t="shared" si="54"/>
        <v>0.38755980861244022</v>
      </c>
      <c r="AQ324" s="90">
        <f t="shared" si="55"/>
        <v>0</v>
      </c>
      <c r="AS324" s="55">
        <f t="shared" si="56"/>
        <v>1697.9046889952153</v>
      </c>
      <c r="AT324" s="55">
        <f t="shared" si="57"/>
        <v>1074.4553110047848</v>
      </c>
      <c r="AU324" s="55">
        <f t="shared" si="58"/>
        <v>0</v>
      </c>
    </row>
    <row r="325" spans="22:47" x14ac:dyDescent="0.2">
      <c r="V325" s="7">
        <v>11683</v>
      </c>
      <c r="W325" s="7" t="s">
        <v>74</v>
      </c>
      <c r="X325" s="7">
        <v>228</v>
      </c>
      <c r="Y325" s="56" t="s">
        <v>100</v>
      </c>
      <c r="Z325" s="7" t="s">
        <v>75</v>
      </c>
      <c r="AA325" s="7">
        <v>5930000</v>
      </c>
      <c r="AB325" s="7">
        <v>384191</v>
      </c>
      <c r="AC325" s="54">
        <v>41857.779861111114</v>
      </c>
      <c r="AD325" s="55">
        <v>16226.92</v>
      </c>
      <c r="AF325">
        <f t="shared" si="49"/>
        <v>384191</v>
      </c>
      <c r="AG325">
        <f>SUMIF('Data - Contractor Labor Hours'!$B$5:$B$590,'Test Year 2014'!$AF325,'Data - Contractor Labor Hours'!E$5:E$590)</f>
        <v>141</v>
      </c>
      <c r="AH325">
        <f>SUMIF('Data - Contractor Labor Hours'!$B$5:$B$590,'Test Year 2014'!$AF325,'Data - Contractor Labor Hours'!F$5:F$590)</f>
        <v>319.5</v>
      </c>
      <c r="AI325">
        <f>SUMIF('Data - Contractor Labor Hours'!$B$5:$B$590,'Test Year 2014'!$AF325,'Data - Contractor Labor Hours'!G$5:G$590)</f>
        <v>22</v>
      </c>
      <c r="AJ325" s="60"/>
      <c r="AK325">
        <f t="shared" si="50"/>
        <v>141</v>
      </c>
      <c r="AL325">
        <f t="shared" si="51"/>
        <v>479.25</v>
      </c>
      <c r="AM325">
        <f t="shared" si="52"/>
        <v>44</v>
      </c>
      <c r="AO325" s="90">
        <f t="shared" si="53"/>
        <v>0.21226947685359429</v>
      </c>
      <c r="AP325" s="90">
        <f t="shared" si="54"/>
        <v>0.72149040270982312</v>
      </c>
      <c r="AQ325" s="90">
        <f t="shared" si="55"/>
        <v>6.6240120436582617E-2</v>
      </c>
      <c r="AS325" s="55">
        <f t="shared" si="56"/>
        <v>3444.4798193451261</v>
      </c>
      <c r="AT325" s="55">
        <f t="shared" si="57"/>
        <v>11707.567045540083</v>
      </c>
      <c r="AU325" s="55">
        <f t="shared" si="58"/>
        <v>1074.8731351147912</v>
      </c>
    </row>
    <row r="326" spans="22:47" x14ac:dyDescent="0.2">
      <c r="V326" s="7">
        <v>10216</v>
      </c>
      <c r="W326" s="7" t="s">
        <v>74</v>
      </c>
      <c r="X326" s="7">
        <v>228</v>
      </c>
      <c r="Y326" s="56" t="s">
        <v>100</v>
      </c>
      <c r="Z326" s="7" t="s">
        <v>101</v>
      </c>
      <c r="AA326" s="7">
        <v>5930000</v>
      </c>
      <c r="AB326" s="7">
        <v>384186</v>
      </c>
      <c r="AC326" s="54">
        <v>41857.781956018516</v>
      </c>
      <c r="AD326" s="55">
        <v>3705.62</v>
      </c>
      <c r="AF326">
        <f t="shared" si="49"/>
        <v>384186</v>
      </c>
      <c r="AG326">
        <f>SUMIF('Data - Contractor Labor Hours'!$B$5:$B$590,'Test Year 2014'!$AF326,'Data - Contractor Labor Hours'!E$5:E$590)</f>
        <v>76.5</v>
      </c>
      <c r="AH326">
        <f>SUMIF('Data - Contractor Labor Hours'!$B$5:$B$590,'Test Year 2014'!$AF326,'Data - Contractor Labor Hours'!F$5:F$590)</f>
        <v>43.5</v>
      </c>
      <c r="AI326">
        <f>SUMIF('Data - Contractor Labor Hours'!$B$5:$B$590,'Test Year 2014'!$AF326,'Data - Contractor Labor Hours'!G$5:G$590)</f>
        <v>0</v>
      </c>
      <c r="AJ326" s="60"/>
      <c r="AK326">
        <f t="shared" si="50"/>
        <v>76.5</v>
      </c>
      <c r="AL326">
        <f t="shared" si="51"/>
        <v>65.25</v>
      </c>
      <c r="AM326">
        <f t="shared" si="52"/>
        <v>0</v>
      </c>
      <c r="AO326" s="90">
        <f t="shared" si="53"/>
        <v>0.53968253968253965</v>
      </c>
      <c r="AP326" s="90">
        <f t="shared" si="54"/>
        <v>0.46031746031746029</v>
      </c>
      <c r="AQ326" s="90">
        <f t="shared" si="55"/>
        <v>0</v>
      </c>
      <c r="AS326" s="55">
        <f t="shared" si="56"/>
        <v>1999.8584126984126</v>
      </c>
      <c r="AT326" s="55">
        <f t="shared" si="57"/>
        <v>1705.7615873015873</v>
      </c>
      <c r="AU326" s="55">
        <f t="shared" si="58"/>
        <v>0</v>
      </c>
    </row>
    <row r="327" spans="22:47" x14ac:dyDescent="0.2">
      <c r="V327" s="7">
        <v>10695</v>
      </c>
      <c r="W327" s="7" t="s">
        <v>74</v>
      </c>
      <c r="X327" s="7">
        <v>228</v>
      </c>
      <c r="Y327" s="56" t="s">
        <v>100</v>
      </c>
      <c r="Z327" s="7" t="s">
        <v>75</v>
      </c>
      <c r="AA327" s="7">
        <v>5930000</v>
      </c>
      <c r="AB327" s="7">
        <v>384190</v>
      </c>
      <c r="AC327" s="54">
        <v>41857.782442129632</v>
      </c>
      <c r="AD327" s="55">
        <v>2196.71</v>
      </c>
      <c r="AF327">
        <f t="shared" si="49"/>
        <v>384190</v>
      </c>
      <c r="AG327">
        <f>SUMIF('Data - Contractor Labor Hours'!$B$5:$B$590,'Test Year 2014'!$AF327,'Data - Contractor Labor Hours'!E$5:E$590)</f>
        <v>8</v>
      </c>
      <c r="AH327">
        <f>SUMIF('Data - Contractor Labor Hours'!$B$5:$B$590,'Test Year 2014'!$AF327,'Data - Contractor Labor Hours'!F$5:F$590)</f>
        <v>0</v>
      </c>
      <c r="AI327">
        <f>SUMIF('Data - Contractor Labor Hours'!$B$5:$B$590,'Test Year 2014'!$AF327,'Data - Contractor Labor Hours'!G$5:G$590)</f>
        <v>15</v>
      </c>
      <c r="AJ327" s="60"/>
      <c r="AK327">
        <f t="shared" si="50"/>
        <v>8</v>
      </c>
      <c r="AL327">
        <f t="shared" si="51"/>
        <v>0</v>
      </c>
      <c r="AM327">
        <f t="shared" si="52"/>
        <v>30</v>
      </c>
      <c r="AO327" s="90">
        <f t="shared" si="53"/>
        <v>0.21052631578947367</v>
      </c>
      <c r="AP327" s="90">
        <f t="shared" si="54"/>
        <v>0</v>
      </c>
      <c r="AQ327" s="90">
        <f t="shared" si="55"/>
        <v>0.78947368421052633</v>
      </c>
      <c r="AS327" s="55">
        <f t="shared" si="56"/>
        <v>462.4652631578947</v>
      </c>
      <c r="AT327" s="55">
        <f t="shared" si="57"/>
        <v>0</v>
      </c>
      <c r="AU327" s="55">
        <f t="shared" si="58"/>
        <v>1734.2447368421053</v>
      </c>
    </row>
    <row r="328" spans="22:47" x14ac:dyDescent="0.2">
      <c r="V328" s="7">
        <v>11685</v>
      </c>
      <c r="W328" s="7" t="s">
        <v>74</v>
      </c>
      <c r="X328" s="7">
        <v>228</v>
      </c>
      <c r="Y328" s="56" t="s">
        <v>100</v>
      </c>
      <c r="Z328" s="7" t="s">
        <v>75</v>
      </c>
      <c r="AA328" s="7">
        <v>5930000</v>
      </c>
      <c r="AB328" s="7">
        <v>383721</v>
      </c>
      <c r="AC328" s="54">
        <v>41858.564768518518</v>
      </c>
      <c r="AD328" s="55">
        <v>1745.56</v>
      </c>
      <c r="AF328">
        <f t="shared" si="49"/>
        <v>383721</v>
      </c>
      <c r="AG328">
        <f>SUMIF('Data - Contractor Labor Hours'!$B$5:$B$590,'Test Year 2014'!$AF328,'Data - Contractor Labor Hours'!E$5:E$590)</f>
        <v>70</v>
      </c>
      <c r="AH328">
        <f>SUMIF('Data - Contractor Labor Hours'!$B$5:$B$590,'Test Year 2014'!$AF328,'Data - Contractor Labor Hours'!F$5:F$590)</f>
        <v>0</v>
      </c>
      <c r="AI328">
        <f>SUMIF('Data - Contractor Labor Hours'!$B$5:$B$590,'Test Year 2014'!$AF328,'Data - Contractor Labor Hours'!G$5:G$590)</f>
        <v>0</v>
      </c>
      <c r="AJ328" s="60"/>
      <c r="AK328">
        <f t="shared" si="50"/>
        <v>70</v>
      </c>
      <c r="AL328">
        <f t="shared" si="51"/>
        <v>0</v>
      </c>
      <c r="AM328">
        <f t="shared" si="52"/>
        <v>0</v>
      </c>
      <c r="AO328" s="90">
        <f t="shared" si="53"/>
        <v>1</v>
      </c>
      <c r="AP328" s="90">
        <f t="shared" si="54"/>
        <v>0</v>
      </c>
      <c r="AQ328" s="90">
        <f t="shared" si="55"/>
        <v>0</v>
      </c>
      <c r="AS328" s="55">
        <f t="shared" si="56"/>
        <v>1745.56</v>
      </c>
      <c r="AT328" s="55">
        <f t="shared" si="57"/>
        <v>0</v>
      </c>
      <c r="AU328" s="55">
        <f t="shared" si="58"/>
        <v>0</v>
      </c>
    </row>
    <row r="329" spans="22:47" x14ac:dyDescent="0.2">
      <c r="V329" s="7">
        <v>11685</v>
      </c>
      <c r="W329" s="7" t="s">
        <v>74</v>
      </c>
      <c r="X329" s="7">
        <v>228</v>
      </c>
      <c r="Y329" s="56" t="s">
        <v>100</v>
      </c>
      <c r="Z329" s="7" t="s">
        <v>75</v>
      </c>
      <c r="AA329" s="7">
        <v>5930000</v>
      </c>
      <c r="AB329" s="7">
        <v>386087</v>
      </c>
      <c r="AC329" s="54">
        <v>41862.571423611109</v>
      </c>
      <c r="AD329" s="55">
        <v>1803.98</v>
      </c>
      <c r="AF329">
        <f t="shared" si="49"/>
        <v>386087</v>
      </c>
      <c r="AG329">
        <f>SUMIF('Data - Contractor Labor Hours'!$B$5:$B$590,'Test Year 2014'!$AF329,'Data - Contractor Labor Hours'!E$5:E$590)</f>
        <v>42.5</v>
      </c>
      <c r="AH329">
        <f>SUMIF('Data - Contractor Labor Hours'!$B$5:$B$590,'Test Year 2014'!$AF329,'Data - Contractor Labor Hours'!F$5:F$590)</f>
        <v>16.5</v>
      </c>
      <c r="AI329">
        <f>SUMIF('Data - Contractor Labor Hours'!$B$5:$B$590,'Test Year 2014'!$AF329,'Data - Contractor Labor Hours'!G$5:G$590)</f>
        <v>0</v>
      </c>
      <c r="AJ329" s="60"/>
      <c r="AK329">
        <f t="shared" si="50"/>
        <v>42.5</v>
      </c>
      <c r="AL329">
        <f t="shared" si="51"/>
        <v>24.75</v>
      </c>
      <c r="AM329">
        <f t="shared" si="52"/>
        <v>0</v>
      </c>
      <c r="AO329" s="90">
        <f t="shared" si="53"/>
        <v>0.63197026022304836</v>
      </c>
      <c r="AP329" s="90">
        <f t="shared" si="54"/>
        <v>0.36802973977695169</v>
      </c>
      <c r="AQ329" s="90">
        <f t="shared" si="55"/>
        <v>0</v>
      </c>
      <c r="AS329" s="55">
        <f t="shared" si="56"/>
        <v>1140.0617100371749</v>
      </c>
      <c r="AT329" s="55">
        <f t="shared" si="57"/>
        <v>663.91828996282527</v>
      </c>
      <c r="AU329" s="55">
        <f t="shared" si="58"/>
        <v>0</v>
      </c>
    </row>
    <row r="330" spans="22:47" x14ac:dyDescent="0.2">
      <c r="V330" s="7">
        <v>12681</v>
      </c>
      <c r="W330" s="7" t="s">
        <v>74</v>
      </c>
      <c r="X330" s="7">
        <v>228</v>
      </c>
      <c r="Y330" s="56" t="s">
        <v>100</v>
      </c>
      <c r="Z330" s="7" t="s">
        <v>75</v>
      </c>
      <c r="AA330" s="7">
        <v>5930000</v>
      </c>
      <c r="AB330" s="7">
        <v>385741</v>
      </c>
      <c r="AC330" s="54">
        <v>41862.694444444445</v>
      </c>
      <c r="AD330" s="55">
        <v>577.57000000000005</v>
      </c>
      <c r="AF330">
        <f t="shared" si="49"/>
        <v>385741</v>
      </c>
      <c r="AG330">
        <f>SUMIF('Data - Contractor Labor Hours'!$B$5:$B$590,'Test Year 2014'!$AF330,'Data - Contractor Labor Hours'!E$5:E$590)</f>
        <v>25</v>
      </c>
      <c r="AH330">
        <f>SUMIF('Data - Contractor Labor Hours'!$B$5:$B$590,'Test Year 2014'!$AF330,'Data - Contractor Labor Hours'!F$5:F$590)</f>
        <v>0</v>
      </c>
      <c r="AI330">
        <f>SUMIF('Data - Contractor Labor Hours'!$B$5:$B$590,'Test Year 2014'!$AF330,'Data - Contractor Labor Hours'!G$5:G$590)</f>
        <v>0</v>
      </c>
      <c r="AJ330" s="60"/>
      <c r="AK330">
        <f t="shared" si="50"/>
        <v>25</v>
      </c>
      <c r="AL330">
        <f t="shared" si="51"/>
        <v>0</v>
      </c>
      <c r="AM330">
        <f t="shared" si="52"/>
        <v>0</v>
      </c>
      <c r="AO330" s="90">
        <f t="shared" si="53"/>
        <v>1</v>
      </c>
      <c r="AP330" s="90">
        <f t="shared" si="54"/>
        <v>0</v>
      </c>
      <c r="AQ330" s="90">
        <f t="shared" si="55"/>
        <v>0</v>
      </c>
      <c r="AS330" s="55">
        <f t="shared" si="56"/>
        <v>577.57000000000005</v>
      </c>
      <c r="AT330" s="55">
        <f t="shared" si="57"/>
        <v>0</v>
      </c>
      <c r="AU330" s="55">
        <f t="shared" si="58"/>
        <v>0</v>
      </c>
    </row>
    <row r="331" spans="22:47" x14ac:dyDescent="0.2">
      <c r="V331" s="7">
        <v>10695</v>
      </c>
      <c r="W331" s="7" t="s">
        <v>74</v>
      </c>
      <c r="X331" s="7">
        <v>228</v>
      </c>
      <c r="Y331" s="56" t="s">
        <v>100</v>
      </c>
      <c r="Z331" s="7" t="s">
        <v>75</v>
      </c>
      <c r="AA331" s="7">
        <v>5930000</v>
      </c>
      <c r="AB331" s="7">
        <v>386522</v>
      </c>
      <c r="AC331" s="54">
        <v>41862.696099537039</v>
      </c>
      <c r="AD331" s="55">
        <v>2968.57</v>
      </c>
      <c r="AF331">
        <f t="shared" si="49"/>
        <v>386522</v>
      </c>
      <c r="AG331">
        <f>SUMIF('Data - Contractor Labor Hours'!$B$5:$B$590,'Test Year 2014'!$AF331,'Data - Contractor Labor Hours'!E$5:E$590)</f>
        <v>34</v>
      </c>
      <c r="AH331">
        <f>SUMIF('Data - Contractor Labor Hours'!$B$5:$B$590,'Test Year 2014'!$AF331,'Data - Contractor Labor Hours'!F$5:F$590)</f>
        <v>0</v>
      </c>
      <c r="AI331">
        <f>SUMIF('Data - Contractor Labor Hours'!$B$5:$B$590,'Test Year 2014'!$AF331,'Data - Contractor Labor Hours'!G$5:G$590)</f>
        <v>0</v>
      </c>
      <c r="AJ331" s="60"/>
      <c r="AK331">
        <f t="shared" si="50"/>
        <v>34</v>
      </c>
      <c r="AL331">
        <f t="shared" si="51"/>
        <v>0</v>
      </c>
      <c r="AM331">
        <f t="shared" si="52"/>
        <v>0</v>
      </c>
      <c r="AO331" s="90">
        <f t="shared" si="53"/>
        <v>1</v>
      </c>
      <c r="AP331" s="90">
        <f t="shared" si="54"/>
        <v>0</v>
      </c>
      <c r="AQ331" s="90">
        <f t="shared" si="55"/>
        <v>0</v>
      </c>
      <c r="AS331" s="55">
        <f t="shared" si="56"/>
        <v>2968.57</v>
      </c>
      <c r="AT331" s="55">
        <f t="shared" si="57"/>
        <v>0</v>
      </c>
      <c r="AU331" s="55">
        <f t="shared" si="58"/>
        <v>0</v>
      </c>
    </row>
    <row r="332" spans="22:47" x14ac:dyDescent="0.2">
      <c r="V332" s="7">
        <v>10695</v>
      </c>
      <c r="W332" s="7" t="s">
        <v>74</v>
      </c>
      <c r="X332" s="7">
        <v>228</v>
      </c>
      <c r="Y332" s="56" t="s">
        <v>141</v>
      </c>
      <c r="Z332" s="7" t="s">
        <v>135</v>
      </c>
      <c r="AA332" s="7">
        <v>1070001</v>
      </c>
      <c r="AB332" s="7">
        <v>386522</v>
      </c>
      <c r="AC332" s="54">
        <v>41862.696099537039</v>
      </c>
      <c r="AD332" s="55">
        <v>410.65</v>
      </c>
      <c r="AF332">
        <f t="shared" si="49"/>
        <v>386522</v>
      </c>
      <c r="AG332">
        <f>SUMIF('Data - Contractor Labor Hours'!$B$5:$B$590,'Test Year 2014'!$AF332,'Data - Contractor Labor Hours'!E$5:E$590)</f>
        <v>34</v>
      </c>
      <c r="AH332">
        <f>SUMIF('Data - Contractor Labor Hours'!$B$5:$B$590,'Test Year 2014'!$AF332,'Data - Contractor Labor Hours'!F$5:F$590)</f>
        <v>0</v>
      </c>
      <c r="AI332">
        <f>SUMIF('Data - Contractor Labor Hours'!$B$5:$B$590,'Test Year 2014'!$AF332,'Data - Contractor Labor Hours'!G$5:G$590)</f>
        <v>0</v>
      </c>
      <c r="AJ332" s="60"/>
      <c r="AK332">
        <f t="shared" si="50"/>
        <v>34</v>
      </c>
      <c r="AL332">
        <f t="shared" si="51"/>
        <v>0</v>
      </c>
      <c r="AM332">
        <f t="shared" si="52"/>
        <v>0</v>
      </c>
      <c r="AO332" s="90">
        <f t="shared" si="53"/>
        <v>1</v>
      </c>
      <c r="AP332" s="90">
        <f t="shared" si="54"/>
        <v>0</v>
      </c>
      <c r="AQ332" s="90">
        <f t="shared" si="55"/>
        <v>0</v>
      </c>
      <c r="AS332" s="55">
        <f t="shared" si="56"/>
        <v>410.65</v>
      </c>
      <c r="AT332" s="55">
        <f t="shared" si="57"/>
        <v>0</v>
      </c>
      <c r="AU332" s="55">
        <f t="shared" si="58"/>
        <v>0</v>
      </c>
    </row>
    <row r="333" spans="22:47" x14ac:dyDescent="0.2">
      <c r="V333" s="7">
        <v>10695</v>
      </c>
      <c r="W333" s="7" t="s">
        <v>74</v>
      </c>
      <c r="X333" s="7">
        <v>228</v>
      </c>
      <c r="Y333" s="56" t="s">
        <v>108</v>
      </c>
      <c r="Z333" s="7" t="s">
        <v>75</v>
      </c>
      <c r="AA333" s="7">
        <v>5930000</v>
      </c>
      <c r="AB333" s="7">
        <v>386522</v>
      </c>
      <c r="AC333" s="54">
        <v>41862.696099537039</v>
      </c>
      <c r="AD333" s="55">
        <v>1428.22</v>
      </c>
      <c r="AF333">
        <f t="shared" si="49"/>
        <v>386522</v>
      </c>
      <c r="AG333">
        <f>SUMIF('Data - Contractor Labor Hours'!$B$5:$B$590,'Test Year 2014'!$AF333,'Data - Contractor Labor Hours'!E$5:E$590)</f>
        <v>34</v>
      </c>
      <c r="AH333">
        <f>SUMIF('Data - Contractor Labor Hours'!$B$5:$B$590,'Test Year 2014'!$AF333,'Data - Contractor Labor Hours'!F$5:F$590)</f>
        <v>0</v>
      </c>
      <c r="AI333">
        <f>SUMIF('Data - Contractor Labor Hours'!$B$5:$B$590,'Test Year 2014'!$AF333,'Data - Contractor Labor Hours'!G$5:G$590)</f>
        <v>0</v>
      </c>
      <c r="AJ333" s="60"/>
      <c r="AK333">
        <f t="shared" si="50"/>
        <v>34</v>
      </c>
      <c r="AL333">
        <f t="shared" si="51"/>
        <v>0</v>
      </c>
      <c r="AM333">
        <f t="shared" si="52"/>
        <v>0</v>
      </c>
      <c r="AO333" s="90">
        <f t="shared" si="53"/>
        <v>1</v>
      </c>
      <c r="AP333" s="90">
        <f t="shared" si="54"/>
        <v>0</v>
      </c>
      <c r="AQ333" s="90">
        <f t="shared" si="55"/>
        <v>0</v>
      </c>
      <c r="AS333" s="55">
        <f t="shared" si="56"/>
        <v>1428.22</v>
      </c>
      <c r="AT333" s="55">
        <f t="shared" si="57"/>
        <v>0</v>
      </c>
      <c r="AU333" s="55">
        <f t="shared" si="58"/>
        <v>0</v>
      </c>
    </row>
    <row r="334" spans="22:47" x14ac:dyDescent="0.2">
      <c r="V334" s="7">
        <v>10216</v>
      </c>
      <c r="W334" s="7" t="s">
        <v>74</v>
      </c>
      <c r="X334" s="7">
        <v>228</v>
      </c>
      <c r="Y334" s="56" t="s">
        <v>100</v>
      </c>
      <c r="Z334" s="7" t="s">
        <v>101</v>
      </c>
      <c r="AA334" s="7">
        <v>5930000</v>
      </c>
      <c r="AB334" s="7">
        <v>386542</v>
      </c>
      <c r="AC334" s="54">
        <v>41862.696516203701</v>
      </c>
      <c r="AD334" s="55">
        <v>2993.9</v>
      </c>
      <c r="AF334">
        <f t="shared" ref="AF334:AF381" si="59">AB334</f>
        <v>386542</v>
      </c>
      <c r="AG334">
        <f>SUMIF('Data - Contractor Labor Hours'!$B$5:$B$590,'Test Year 2014'!$AF334,'Data - Contractor Labor Hours'!E$5:E$590)</f>
        <v>83.5</v>
      </c>
      <c r="AH334">
        <f>SUMIF('Data - Contractor Labor Hours'!$B$5:$B$590,'Test Year 2014'!$AF334,'Data - Contractor Labor Hours'!F$5:F$590)</f>
        <v>24</v>
      </c>
      <c r="AI334">
        <f>SUMIF('Data - Contractor Labor Hours'!$B$5:$B$590,'Test Year 2014'!$AF334,'Data - Contractor Labor Hours'!G$5:G$590)</f>
        <v>0</v>
      </c>
      <c r="AJ334" s="60"/>
      <c r="AK334">
        <f t="shared" ref="AK334:AK381" si="60">AG334</f>
        <v>83.5</v>
      </c>
      <c r="AL334">
        <f t="shared" ref="AL334:AL381" si="61">AH334*1.5</f>
        <v>36</v>
      </c>
      <c r="AM334">
        <f t="shared" ref="AM334:AM381" si="62">AI334*2</f>
        <v>0</v>
      </c>
      <c r="AO334" s="90">
        <f t="shared" ref="AO334:AO381" si="63">IF(SUM($AK334:$AM334)=0,0,AK334/SUM($AK334:$AM334))</f>
        <v>0.69874476987447698</v>
      </c>
      <c r="AP334" s="90">
        <f t="shared" ref="AP334:AP381" si="64">IF(SUM($AK334:$AM334)=0,0,AL334/SUM($AK334:$AM334))</f>
        <v>0.30125523012552302</v>
      </c>
      <c r="AQ334" s="90">
        <f t="shared" ref="AQ334:AQ381" si="65">IF(SUM($AK334:$AM334)=0,0,AM334/SUM($AK334:$AM334))</f>
        <v>0</v>
      </c>
      <c r="AS334" s="55">
        <f t="shared" ref="AS334:AS381" si="66">AO334*$AD334</f>
        <v>2091.9719665271969</v>
      </c>
      <c r="AT334" s="55">
        <f t="shared" ref="AT334:AT381" si="67">AP334*$AD334</f>
        <v>901.92803347280335</v>
      </c>
      <c r="AU334" s="55">
        <f t="shared" ref="AU334:AU381" si="68">AQ334*$AD334</f>
        <v>0</v>
      </c>
    </row>
    <row r="335" spans="22:47" x14ac:dyDescent="0.2">
      <c r="V335" s="7">
        <v>11685</v>
      </c>
      <c r="W335" s="7" t="s">
        <v>74</v>
      </c>
      <c r="X335" s="7">
        <v>228</v>
      </c>
      <c r="Y335" s="56" t="s">
        <v>100</v>
      </c>
      <c r="Z335" s="7" t="s">
        <v>75</v>
      </c>
      <c r="AA335" s="7">
        <v>5930000</v>
      </c>
      <c r="AB335" s="7">
        <v>389980</v>
      </c>
      <c r="AC335" s="54">
        <v>41866.626689814817</v>
      </c>
      <c r="AD335" s="55">
        <v>274.86</v>
      </c>
      <c r="AF335">
        <f t="shared" si="59"/>
        <v>389980</v>
      </c>
      <c r="AG335">
        <f>SUMIF('Data - Contractor Labor Hours'!$B$5:$B$590,'Test Year 2014'!$AF335,'Data - Contractor Labor Hours'!E$5:E$590)</f>
        <v>0</v>
      </c>
      <c r="AH335">
        <f>SUMIF('Data - Contractor Labor Hours'!$B$5:$B$590,'Test Year 2014'!$AF335,'Data - Contractor Labor Hours'!F$5:F$590)</f>
        <v>8</v>
      </c>
      <c r="AI335">
        <f>SUMIF('Data - Contractor Labor Hours'!$B$5:$B$590,'Test Year 2014'!$AF335,'Data - Contractor Labor Hours'!G$5:G$590)</f>
        <v>0</v>
      </c>
      <c r="AJ335" s="60"/>
      <c r="AK335">
        <f t="shared" si="60"/>
        <v>0</v>
      </c>
      <c r="AL335">
        <f t="shared" si="61"/>
        <v>12</v>
      </c>
      <c r="AM335">
        <f t="shared" si="62"/>
        <v>0</v>
      </c>
      <c r="AO335" s="90">
        <f t="shared" si="63"/>
        <v>0</v>
      </c>
      <c r="AP335" s="90">
        <f t="shared" si="64"/>
        <v>1</v>
      </c>
      <c r="AQ335" s="90">
        <f t="shared" si="65"/>
        <v>0</v>
      </c>
      <c r="AS335" s="55">
        <f t="shared" si="66"/>
        <v>0</v>
      </c>
      <c r="AT335" s="55">
        <f t="shared" si="67"/>
        <v>274.86</v>
      </c>
      <c r="AU335" s="55">
        <f t="shared" si="68"/>
        <v>0</v>
      </c>
    </row>
    <row r="336" spans="22:47" x14ac:dyDescent="0.2">
      <c r="V336" s="7">
        <v>11683</v>
      </c>
      <c r="W336" s="7" t="s">
        <v>74</v>
      </c>
      <c r="X336" s="7">
        <v>228</v>
      </c>
      <c r="Y336" s="56" t="s">
        <v>100</v>
      </c>
      <c r="Z336" s="7" t="s">
        <v>75</v>
      </c>
      <c r="AA336" s="7">
        <v>5930000</v>
      </c>
      <c r="AB336" s="7">
        <v>389523</v>
      </c>
      <c r="AC336" s="54">
        <v>41866.630277777775</v>
      </c>
      <c r="AD336" s="55">
        <v>45.62</v>
      </c>
      <c r="AF336">
        <f t="shared" si="59"/>
        <v>389523</v>
      </c>
      <c r="AG336">
        <f>SUMIF('Data - Contractor Labor Hours'!$B$5:$B$590,'Test Year 2014'!$AF336,'Data - Contractor Labor Hours'!E$5:E$590)</f>
        <v>0.5</v>
      </c>
      <c r="AH336">
        <f>SUMIF('Data - Contractor Labor Hours'!$B$5:$B$590,'Test Year 2014'!$AF336,'Data - Contractor Labor Hours'!F$5:F$590)</f>
        <v>0.5</v>
      </c>
      <c r="AI336">
        <f>SUMIF('Data - Contractor Labor Hours'!$B$5:$B$590,'Test Year 2014'!$AF336,'Data - Contractor Labor Hours'!G$5:G$590)</f>
        <v>0</v>
      </c>
      <c r="AJ336" s="60"/>
      <c r="AK336">
        <f t="shared" si="60"/>
        <v>0.5</v>
      </c>
      <c r="AL336">
        <f t="shared" si="61"/>
        <v>0.75</v>
      </c>
      <c r="AM336">
        <f t="shared" si="62"/>
        <v>0</v>
      </c>
      <c r="AO336" s="90">
        <f t="shared" si="63"/>
        <v>0.4</v>
      </c>
      <c r="AP336" s="90">
        <f t="shared" si="64"/>
        <v>0.6</v>
      </c>
      <c r="AQ336" s="90">
        <f t="shared" si="65"/>
        <v>0</v>
      </c>
      <c r="AS336" s="55">
        <f t="shared" si="66"/>
        <v>18.248000000000001</v>
      </c>
      <c r="AT336" s="55">
        <f t="shared" si="67"/>
        <v>27.371999999999996</v>
      </c>
      <c r="AU336" s="55">
        <f t="shared" si="68"/>
        <v>0</v>
      </c>
    </row>
    <row r="337" spans="22:47" x14ac:dyDescent="0.2">
      <c r="V337" s="7">
        <v>11683</v>
      </c>
      <c r="W337" s="7" t="s">
        <v>74</v>
      </c>
      <c r="X337" s="7">
        <v>228</v>
      </c>
      <c r="Y337" s="56" t="s">
        <v>100</v>
      </c>
      <c r="Z337" s="7" t="s">
        <v>75</v>
      </c>
      <c r="AA337" s="7">
        <v>5930000</v>
      </c>
      <c r="AB337" s="7">
        <v>392041</v>
      </c>
      <c r="AC337" s="54">
        <v>41870.477037037039</v>
      </c>
      <c r="AD337" s="55">
        <v>235.85</v>
      </c>
      <c r="AF337">
        <f t="shared" si="59"/>
        <v>392041</v>
      </c>
      <c r="AG337">
        <f>SUMIF('Data - Contractor Labor Hours'!$B$5:$B$590,'Test Year 2014'!$AF337,'Data - Contractor Labor Hours'!E$5:E$590)</f>
        <v>0</v>
      </c>
      <c r="AH337">
        <f>SUMIF('Data - Contractor Labor Hours'!$B$5:$B$590,'Test Year 2014'!$AF337,'Data - Contractor Labor Hours'!F$5:F$590)</f>
        <v>7.5</v>
      </c>
      <c r="AI337">
        <f>SUMIF('Data - Contractor Labor Hours'!$B$5:$B$590,'Test Year 2014'!$AF337,'Data - Contractor Labor Hours'!G$5:G$590)</f>
        <v>0</v>
      </c>
      <c r="AJ337" s="60"/>
      <c r="AK337">
        <f t="shared" si="60"/>
        <v>0</v>
      </c>
      <c r="AL337">
        <f t="shared" si="61"/>
        <v>11.25</v>
      </c>
      <c r="AM337">
        <f t="shared" si="62"/>
        <v>0</v>
      </c>
      <c r="AO337" s="90">
        <f t="shared" si="63"/>
        <v>0</v>
      </c>
      <c r="AP337" s="90">
        <f t="shared" si="64"/>
        <v>1</v>
      </c>
      <c r="AQ337" s="90">
        <f t="shared" si="65"/>
        <v>0</v>
      </c>
      <c r="AS337" s="55">
        <f t="shared" si="66"/>
        <v>0</v>
      </c>
      <c r="AT337" s="55">
        <f t="shared" si="67"/>
        <v>235.85</v>
      </c>
      <c r="AU337" s="55">
        <f t="shared" si="68"/>
        <v>0</v>
      </c>
    </row>
    <row r="338" spans="22:47" x14ac:dyDescent="0.2">
      <c r="V338" s="7">
        <v>11685</v>
      </c>
      <c r="W338" s="7" t="s">
        <v>74</v>
      </c>
      <c r="X338" s="7">
        <v>228</v>
      </c>
      <c r="Y338" s="56" t="s">
        <v>100</v>
      </c>
      <c r="Z338" s="7" t="s">
        <v>75</v>
      </c>
      <c r="AA338" s="7">
        <v>5930000</v>
      </c>
      <c r="AB338" s="7">
        <v>391380</v>
      </c>
      <c r="AC338" s="54">
        <v>41870.477372685185</v>
      </c>
      <c r="AD338" s="55">
        <v>913.59</v>
      </c>
      <c r="AF338">
        <f t="shared" si="59"/>
        <v>391380</v>
      </c>
      <c r="AG338">
        <f>SUMIF('Data - Contractor Labor Hours'!$B$5:$B$590,'Test Year 2014'!$AF338,'Data - Contractor Labor Hours'!E$5:E$590)</f>
        <v>20</v>
      </c>
      <c r="AH338">
        <f>SUMIF('Data - Contractor Labor Hours'!$B$5:$B$590,'Test Year 2014'!$AF338,'Data - Contractor Labor Hours'!F$5:F$590)</f>
        <v>10</v>
      </c>
      <c r="AI338">
        <f>SUMIF('Data - Contractor Labor Hours'!$B$5:$B$590,'Test Year 2014'!$AF338,'Data - Contractor Labor Hours'!G$5:G$590)</f>
        <v>0</v>
      </c>
      <c r="AJ338" s="60"/>
      <c r="AK338">
        <f t="shared" si="60"/>
        <v>20</v>
      </c>
      <c r="AL338">
        <f t="shared" si="61"/>
        <v>15</v>
      </c>
      <c r="AM338">
        <f t="shared" si="62"/>
        <v>0</v>
      </c>
      <c r="AO338" s="90">
        <f t="shared" si="63"/>
        <v>0.5714285714285714</v>
      </c>
      <c r="AP338" s="90">
        <f t="shared" si="64"/>
        <v>0.42857142857142855</v>
      </c>
      <c r="AQ338" s="90">
        <f t="shared" si="65"/>
        <v>0</v>
      </c>
      <c r="AS338" s="55">
        <f t="shared" si="66"/>
        <v>522.05142857142857</v>
      </c>
      <c r="AT338" s="55">
        <f t="shared" si="67"/>
        <v>391.5385714285714</v>
      </c>
      <c r="AU338" s="55">
        <f t="shared" si="68"/>
        <v>0</v>
      </c>
    </row>
    <row r="339" spans="22:47" x14ac:dyDescent="0.2">
      <c r="V339" s="7">
        <v>11683</v>
      </c>
      <c r="W339" s="7" t="s">
        <v>74</v>
      </c>
      <c r="X339" s="7">
        <v>228</v>
      </c>
      <c r="Y339" s="56" t="s">
        <v>100</v>
      </c>
      <c r="Z339" s="7" t="s">
        <v>136</v>
      </c>
      <c r="AA339" s="7">
        <v>5930000</v>
      </c>
      <c r="AB339" s="7">
        <v>392003</v>
      </c>
      <c r="AC339" s="54">
        <v>41872.761111111111</v>
      </c>
      <c r="AD339" s="55">
        <v>400.9</v>
      </c>
      <c r="AF339">
        <f t="shared" si="59"/>
        <v>392003</v>
      </c>
      <c r="AG339">
        <f>SUMIF('Data - Contractor Labor Hours'!$B$5:$B$590,'Test Year 2014'!$AF339,'Data - Contractor Labor Hours'!E$5:E$590)</f>
        <v>830</v>
      </c>
      <c r="AH339">
        <f>SUMIF('Data - Contractor Labor Hours'!$B$5:$B$590,'Test Year 2014'!$AF339,'Data - Contractor Labor Hours'!F$5:F$590)</f>
        <v>196</v>
      </c>
      <c r="AI339">
        <f>SUMIF('Data - Contractor Labor Hours'!$B$5:$B$590,'Test Year 2014'!$AF339,'Data - Contractor Labor Hours'!G$5:G$590)</f>
        <v>133</v>
      </c>
      <c r="AJ339" s="60"/>
      <c r="AK339">
        <f t="shared" si="60"/>
        <v>830</v>
      </c>
      <c r="AL339">
        <f t="shared" si="61"/>
        <v>294</v>
      </c>
      <c r="AM339">
        <f t="shared" si="62"/>
        <v>266</v>
      </c>
      <c r="AO339" s="90">
        <f t="shared" si="63"/>
        <v>0.59712230215827333</v>
      </c>
      <c r="AP339" s="90">
        <f t="shared" si="64"/>
        <v>0.21151079136690648</v>
      </c>
      <c r="AQ339" s="90">
        <f t="shared" si="65"/>
        <v>0.19136690647482013</v>
      </c>
      <c r="AS339" s="55">
        <f t="shared" si="66"/>
        <v>239.38633093525178</v>
      </c>
      <c r="AT339" s="55">
        <f t="shared" si="67"/>
        <v>84.794676258992808</v>
      </c>
      <c r="AU339" s="55">
        <f t="shared" si="68"/>
        <v>76.718992805755391</v>
      </c>
    </row>
    <row r="340" spans="22:47" x14ac:dyDescent="0.2">
      <c r="V340" s="7">
        <v>11683</v>
      </c>
      <c r="W340" s="7" t="s">
        <v>74</v>
      </c>
      <c r="X340" s="7">
        <v>228</v>
      </c>
      <c r="Y340" s="56" t="s">
        <v>100</v>
      </c>
      <c r="Z340" s="7" t="s">
        <v>75</v>
      </c>
      <c r="AA340" s="7">
        <v>5930000</v>
      </c>
      <c r="AB340" s="7">
        <v>392003</v>
      </c>
      <c r="AC340" s="54">
        <v>41872.761111111111</v>
      </c>
      <c r="AD340" s="55">
        <v>4477.8</v>
      </c>
      <c r="AF340">
        <f t="shared" si="59"/>
        <v>392003</v>
      </c>
      <c r="AG340">
        <f>SUMIF('Data - Contractor Labor Hours'!$B$5:$B$590,'Test Year 2014'!$AF340,'Data - Contractor Labor Hours'!E$5:E$590)</f>
        <v>830</v>
      </c>
      <c r="AH340">
        <f>SUMIF('Data - Contractor Labor Hours'!$B$5:$B$590,'Test Year 2014'!$AF340,'Data - Contractor Labor Hours'!F$5:F$590)</f>
        <v>196</v>
      </c>
      <c r="AI340">
        <f>SUMIF('Data - Contractor Labor Hours'!$B$5:$B$590,'Test Year 2014'!$AF340,'Data - Contractor Labor Hours'!G$5:G$590)</f>
        <v>133</v>
      </c>
      <c r="AJ340" s="60"/>
      <c r="AK340">
        <f t="shared" si="60"/>
        <v>830</v>
      </c>
      <c r="AL340">
        <f t="shared" si="61"/>
        <v>294</v>
      </c>
      <c r="AM340">
        <f t="shared" si="62"/>
        <v>266</v>
      </c>
      <c r="AO340" s="90">
        <f t="shared" si="63"/>
        <v>0.59712230215827333</v>
      </c>
      <c r="AP340" s="90">
        <f t="shared" si="64"/>
        <v>0.21151079136690648</v>
      </c>
      <c r="AQ340" s="90">
        <f t="shared" si="65"/>
        <v>0.19136690647482013</v>
      </c>
      <c r="AS340" s="55">
        <f t="shared" si="66"/>
        <v>2673.7942446043166</v>
      </c>
      <c r="AT340" s="55">
        <f t="shared" si="67"/>
        <v>947.10302158273385</v>
      </c>
      <c r="AU340" s="55">
        <f t="shared" si="68"/>
        <v>856.90273381294958</v>
      </c>
    </row>
    <row r="341" spans="22:47" x14ac:dyDescent="0.2">
      <c r="V341" s="7">
        <v>11683</v>
      </c>
      <c r="W341" s="7" t="s">
        <v>74</v>
      </c>
      <c r="X341" s="7">
        <v>228</v>
      </c>
      <c r="Y341" s="56" t="s">
        <v>137</v>
      </c>
      <c r="Z341" s="7" t="s">
        <v>138</v>
      </c>
      <c r="AA341" s="7">
        <v>5930000</v>
      </c>
      <c r="AB341" s="7">
        <v>392003</v>
      </c>
      <c r="AC341" s="54">
        <v>41872.761111111111</v>
      </c>
      <c r="AD341" s="55">
        <v>31459.85</v>
      </c>
      <c r="AF341">
        <f t="shared" si="59"/>
        <v>392003</v>
      </c>
      <c r="AG341">
        <f>SUMIF('Data - Contractor Labor Hours'!$B$5:$B$590,'Test Year 2014'!$AF341,'Data - Contractor Labor Hours'!E$5:E$590)</f>
        <v>830</v>
      </c>
      <c r="AH341">
        <f>SUMIF('Data - Contractor Labor Hours'!$B$5:$B$590,'Test Year 2014'!$AF341,'Data - Contractor Labor Hours'!F$5:F$590)</f>
        <v>196</v>
      </c>
      <c r="AI341">
        <f>SUMIF('Data - Contractor Labor Hours'!$B$5:$B$590,'Test Year 2014'!$AF341,'Data - Contractor Labor Hours'!G$5:G$590)</f>
        <v>133</v>
      </c>
      <c r="AJ341" s="60"/>
      <c r="AK341">
        <f t="shared" si="60"/>
        <v>830</v>
      </c>
      <c r="AL341">
        <f t="shared" si="61"/>
        <v>294</v>
      </c>
      <c r="AM341">
        <f t="shared" si="62"/>
        <v>266</v>
      </c>
      <c r="AO341" s="90">
        <f t="shared" si="63"/>
        <v>0.59712230215827333</v>
      </c>
      <c r="AP341" s="90">
        <f t="shared" si="64"/>
        <v>0.21151079136690648</v>
      </c>
      <c r="AQ341" s="90">
        <f t="shared" si="65"/>
        <v>0.19136690647482013</v>
      </c>
      <c r="AS341" s="55">
        <f t="shared" si="66"/>
        <v>18785.378057553953</v>
      </c>
      <c r="AT341" s="55">
        <f t="shared" si="67"/>
        <v>6654.0977697841727</v>
      </c>
      <c r="AU341" s="55">
        <f t="shared" si="68"/>
        <v>6020.37417266187</v>
      </c>
    </row>
    <row r="342" spans="22:47" x14ac:dyDescent="0.2">
      <c r="V342" s="7">
        <v>10216</v>
      </c>
      <c r="W342" s="7" t="s">
        <v>74</v>
      </c>
      <c r="X342" s="7">
        <v>228</v>
      </c>
      <c r="Y342" s="56" t="s">
        <v>100</v>
      </c>
      <c r="Z342" s="7" t="s">
        <v>102</v>
      </c>
      <c r="AA342" s="7">
        <v>1070001</v>
      </c>
      <c r="AB342" s="7">
        <v>391960</v>
      </c>
      <c r="AC342" s="54">
        <v>41872.761574074073</v>
      </c>
      <c r="AD342" s="55">
        <v>1555.95</v>
      </c>
      <c r="AF342">
        <f t="shared" si="59"/>
        <v>391960</v>
      </c>
      <c r="AG342">
        <f>SUMIF('Data - Contractor Labor Hours'!$B$5:$B$590,'Test Year 2014'!$AF342,'Data - Contractor Labor Hours'!E$5:E$590)</f>
        <v>82</v>
      </c>
      <c r="AH342">
        <f>SUMIF('Data - Contractor Labor Hours'!$B$5:$B$590,'Test Year 2014'!$AF342,'Data - Contractor Labor Hours'!F$5:F$590)</f>
        <v>115.5</v>
      </c>
      <c r="AI342">
        <f>SUMIF('Data - Contractor Labor Hours'!$B$5:$B$590,'Test Year 2014'!$AF342,'Data - Contractor Labor Hours'!G$5:G$590)</f>
        <v>49</v>
      </c>
      <c r="AJ342" s="60"/>
      <c r="AK342">
        <f t="shared" si="60"/>
        <v>82</v>
      </c>
      <c r="AL342">
        <f t="shared" si="61"/>
        <v>173.25</v>
      </c>
      <c r="AM342">
        <f t="shared" si="62"/>
        <v>98</v>
      </c>
      <c r="AO342" s="90">
        <f t="shared" si="63"/>
        <v>0.23213021939136588</v>
      </c>
      <c r="AP342" s="90">
        <f t="shared" si="64"/>
        <v>0.49044585987261147</v>
      </c>
      <c r="AQ342" s="90">
        <f t="shared" si="65"/>
        <v>0.27742392073602262</v>
      </c>
      <c r="AS342" s="55">
        <f t="shared" si="66"/>
        <v>361.18301486199573</v>
      </c>
      <c r="AT342" s="55">
        <f t="shared" si="67"/>
        <v>763.10923566878978</v>
      </c>
      <c r="AU342" s="55">
        <f t="shared" si="68"/>
        <v>431.65774946921442</v>
      </c>
    </row>
    <row r="343" spans="22:47" x14ac:dyDescent="0.2">
      <c r="V343" s="7">
        <v>10216</v>
      </c>
      <c r="W343" s="7" t="s">
        <v>74</v>
      </c>
      <c r="X343" s="7">
        <v>228</v>
      </c>
      <c r="Y343" s="56" t="s">
        <v>100</v>
      </c>
      <c r="Z343" s="7" t="s">
        <v>101</v>
      </c>
      <c r="AA343" s="7">
        <v>5930000</v>
      </c>
      <c r="AB343" s="7">
        <v>391960</v>
      </c>
      <c r="AC343" s="54">
        <v>41872.761574074073</v>
      </c>
      <c r="AD343" s="55">
        <v>6738.44</v>
      </c>
      <c r="AF343">
        <f t="shared" si="59"/>
        <v>391960</v>
      </c>
      <c r="AG343">
        <f>SUMIF('Data - Contractor Labor Hours'!$B$5:$B$590,'Test Year 2014'!$AF343,'Data - Contractor Labor Hours'!E$5:E$590)</f>
        <v>82</v>
      </c>
      <c r="AH343">
        <f>SUMIF('Data - Contractor Labor Hours'!$B$5:$B$590,'Test Year 2014'!$AF343,'Data - Contractor Labor Hours'!F$5:F$590)</f>
        <v>115.5</v>
      </c>
      <c r="AI343">
        <f>SUMIF('Data - Contractor Labor Hours'!$B$5:$B$590,'Test Year 2014'!$AF343,'Data - Contractor Labor Hours'!G$5:G$590)</f>
        <v>49</v>
      </c>
      <c r="AJ343" s="60"/>
      <c r="AK343">
        <f t="shared" si="60"/>
        <v>82</v>
      </c>
      <c r="AL343">
        <f t="shared" si="61"/>
        <v>173.25</v>
      </c>
      <c r="AM343">
        <f t="shared" si="62"/>
        <v>98</v>
      </c>
      <c r="AO343" s="90">
        <f t="shared" si="63"/>
        <v>0.23213021939136588</v>
      </c>
      <c r="AP343" s="90">
        <f t="shared" si="64"/>
        <v>0.49044585987261147</v>
      </c>
      <c r="AQ343" s="90">
        <f t="shared" si="65"/>
        <v>0.27742392073602262</v>
      </c>
      <c r="AS343" s="55">
        <f t="shared" si="66"/>
        <v>1564.1955555555555</v>
      </c>
      <c r="AT343" s="55">
        <f t="shared" si="67"/>
        <v>3304.8399999999997</v>
      </c>
      <c r="AU343" s="55">
        <f t="shared" si="68"/>
        <v>1869.4044444444442</v>
      </c>
    </row>
    <row r="344" spans="22:47" x14ac:dyDescent="0.2">
      <c r="V344" s="7">
        <v>10695</v>
      </c>
      <c r="W344" s="7" t="s">
        <v>74</v>
      </c>
      <c r="X344" s="7">
        <v>228</v>
      </c>
      <c r="Y344" s="56" t="s">
        <v>100</v>
      </c>
      <c r="Z344" s="7" t="s">
        <v>75</v>
      </c>
      <c r="AA344" s="7">
        <v>5930000</v>
      </c>
      <c r="AB344" s="7">
        <v>391940</v>
      </c>
      <c r="AC344" s="54">
        <v>41872.76190972222</v>
      </c>
      <c r="AD344" s="55">
        <v>10255.07</v>
      </c>
      <c r="AF344">
        <f t="shared" si="59"/>
        <v>391940</v>
      </c>
      <c r="AG344">
        <f>SUMIF('Data - Contractor Labor Hours'!$B$5:$B$590,'Test Year 2014'!$AF344,'Data - Contractor Labor Hours'!E$5:E$590)</f>
        <v>180</v>
      </c>
      <c r="AH344">
        <f>SUMIF('Data - Contractor Labor Hours'!$B$5:$B$590,'Test Year 2014'!$AF344,'Data - Contractor Labor Hours'!F$5:F$590)</f>
        <v>6</v>
      </c>
      <c r="AI344">
        <f>SUMIF('Data - Contractor Labor Hours'!$B$5:$B$590,'Test Year 2014'!$AF344,'Data - Contractor Labor Hours'!G$5:G$590)</f>
        <v>15</v>
      </c>
      <c r="AJ344" s="60"/>
      <c r="AK344">
        <f t="shared" si="60"/>
        <v>180</v>
      </c>
      <c r="AL344">
        <f t="shared" si="61"/>
        <v>9</v>
      </c>
      <c r="AM344">
        <f t="shared" si="62"/>
        <v>30</v>
      </c>
      <c r="AO344" s="90">
        <f t="shared" si="63"/>
        <v>0.82191780821917804</v>
      </c>
      <c r="AP344" s="90">
        <f t="shared" si="64"/>
        <v>4.1095890410958902E-2</v>
      </c>
      <c r="AQ344" s="90">
        <f t="shared" si="65"/>
        <v>0.13698630136986301</v>
      </c>
      <c r="AS344" s="55">
        <f t="shared" si="66"/>
        <v>8428.8246575342455</v>
      </c>
      <c r="AT344" s="55">
        <f t="shared" si="67"/>
        <v>421.44123287671232</v>
      </c>
      <c r="AU344" s="55">
        <f t="shared" si="68"/>
        <v>1404.804109589041</v>
      </c>
    </row>
    <row r="345" spans="22:47" x14ac:dyDescent="0.2">
      <c r="V345" s="7">
        <v>11683</v>
      </c>
      <c r="W345" s="7" t="s">
        <v>74</v>
      </c>
      <c r="X345" s="7">
        <v>228</v>
      </c>
      <c r="Y345" s="56" t="s">
        <v>100</v>
      </c>
      <c r="Z345" s="7" t="s">
        <v>75</v>
      </c>
      <c r="AA345" s="7">
        <v>5930000</v>
      </c>
      <c r="AB345" s="7">
        <v>390183</v>
      </c>
      <c r="AC345" s="54">
        <v>41872.768587962964</v>
      </c>
      <c r="AD345" s="55">
        <v>15632.39</v>
      </c>
      <c r="AF345">
        <f t="shared" si="59"/>
        <v>390183</v>
      </c>
      <c r="AG345">
        <f>SUMIF('Data - Contractor Labor Hours'!$B$5:$B$590,'Test Year 2014'!$AF345,'Data - Contractor Labor Hours'!E$5:E$590)</f>
        <v>370</v>
      </c>
      <c r="AH345">
        <f>SUMIF('Data - Contractor Labor Hours'!$B$5:$B$590,'Test Year 2014'!$AF345,'Data - Contractor Labor Hours'!F$5:F$590)</f>
        <v>131.5</v>
      </c>
      <c r="AI345">
        <f>SUMIF('Data - Contractor Labor Hours'!$B$5:$B$590,'Test Year 2014'!$AF345,'Data - Contractor Labor Hours'!G$5:G$590)</f>
        <v>20</v>
      </c>
      <c r="AJ345" s="60"/>
      <c r="AK345">
        <f t="shared" si="60"/>
        <v>370</v>
      </c>
      <c r="AL345">
        <f t="shared" si="61"/>
        <v>197.25</v>
      </c>
      <c r="AM345">
        <f t="shared" si="62"/>
        <v>40</v>
      </c>
      <c r="AO345" s="90">
        <f t="shared" si="63"/>
        <v>0.60930424042815978</v>
      </c>
      <c r="AP345" s="90">
        <f t="shared" si="64"/>
        <v>0.32482503087690406</v>
      </c>
      <c r="AQ345" s="90">
        <f t="shared" si="65"/>
        <v>6.5870728694936181E-2</v>
      </c>
      <c r="AS345" s="55">
        <f t="shared" si="66"/>
        <v>9524.8815150267601</v>
      </c>
      <c r="AT345" s="55">
        <f t="shared" si="67"/>
        <v>5077.7915644298064</v>
      </c>
      <c r="AU345" s="55">
        <f t="shared" si="68"/>
        <v>1029.7169205434334</v>
      </c>
    </row>
    <row r="346" spans="22:47" x14ac:dyDescent="0.2">
      <c r="V346" s="7">
        <v>11683</v>
      </c>
      <c r="W346" s="7" t="s">
        <v>74</v>
      </c>
      <c r="X346" s="7">
        <v>228</v>
      </c>
      <c r="Y346" s="56" t="s">
        <v>127</v>
      </c>
      <c r="Z346" s="7" t="s">
        <v>128</v>
      </c>
      <c r="AA346" s="7">
        <v>5930000</v>
      </c>
      <c r="AB346" s="7">
        <v>393842</v>
      </c>
      <c r="AC346" s="54">
        <v>41873.292025462964</v>
      </c>
      <c r="AD346" s="55">
        <v>2239.66</v>
      </c>
      <c r="AF346">
        <f t="shared" si="59"/>
        <v>393842</v>
      </c>
      <c r="AG346">
        <f>SUMIF('Data - Contractor Labor Hours'!$B$5:$B$590,'Test Year 2014'!$AF346,'Data - Contractor Labor Hours'!E$5:E$590)</f>
        <v>40</v>
      </c>
      <c r="AH346">
        <f>SUMIF('Data - Contractor Labor Hours'!$B$5:$B$590,'Test Year 2014'!$AF346,'Data - Contractor Labor Hours'!F$5:F$590)</f>
        <v>9</v>
      </c>
      <c r="AI346">
        <f>SUMIF('Data - Contractor Labor Hours'!$B$5:$B$590,'Test Year 2014'!$AF346,'Data - Contractor Labor Hours'!G$5:G$590)</f>
        <v>0</v>
      </c>
      <c r="AJ346" s="60"/>
      <c r="AK346">
        <f t="shared" si="60"/>
        <v>40</v>
      </c>
      <c r="AL346">
        <f t="shared" si="61"/>
        <v>13.5</v>
      </c>
      <c r="AM346">
        <f t="shared" si="62"/>
        <v>0</v>
      </c>
      <c r="AO346" s="90">
        <f t="shared" si="63"/>
        <v>0.74766355140186913</v>
      </c>
      <c r="AP346" s="90">
        <f t="shared" si="64"/>
        <v>0.25233644859813081</v>
      </c>
      <c r="AQ346" s="90">
        <f t="shared" si="65"/>
        <v>0</v>
      </c>
      <c r="AS346" s="55">
        <f t="shared" si="66"/>
        <v>1674.5121495327101</v>
      </c>
      <c r="AT346" s="55">
        <f t="shared" si="67"/>
        <v>565.14785046728957</v>
      </c>
      <c r="AU346" s="55">
        <f t="shared" si="68"/>
        <v>0</v>
      </c>
    </row>
    <row r="347" spans="22:47" x14ac:dyDescent="0.2">
      <c r="V347" s="7">
        <v>10695</v>
      </c>
      <c r="W347" s="7" t="s">
        <v>74</v>
      </c>
      <c r="X347" s="7">
        <v>228</v>
      </c>
      <c r="Y347" s="56" t="s">
        <v>100</v>
      </c>
      <c r="Z347" s="7" t="s">
        <v>75</v>
      </c>
      <c r="AA347" s="7">
        <v>5930000</v>
      </c>
      <c r="AB347" s="7">
        <v>398703</v>
      </c>
      <c r="AC347" s="54">
        <v>41878.603321759256</v>
      </c>
      <c r="AD347" s="55">
        <v>363.29</v>
      </c>
      <c r="AF347">
        <f t="shared" si="59"/>
        <v>398703</v>
      </c>
      <c r="AG347">
        <f>SUMIF('Data - Contractor Labor Hours'!$B$5:$B$590,'Test Year 2014'!$AF347,'Data - Contractor Labor Hours'!E$5:E$590)</f>
        <v>0</v>
      </c>
      <c r="AH347">
        <f>SUMIF('Data - Contractor Labor Hours'!$B$5:$B$590,'Test Year 2014'!$AF347,'Data - Contractor Labor Hours'!F$5:F$590)</f>
        <v>12</v>
      </c>
      <c r="AI347">
        <f>SUMIF('Data - Contractor Labor Hours'!$B$5:$B$590,'Test Year 2014'!$AF347,'Data - Contractor Labor Hours'!G$5:G$590)</f>
        <v>0</v>
      </c>
      <c r="AJ347" s="60"/>
      <c r="AK347">
        <f t="shared" si="60"/>
        <v>0</v>
      </c>
      <c r="AL347">
        <f t="shared" si="61"/>
        <v>18</v>
      </c>
      <c r="AM347">
        <f t="shared" si="62"/>
        <v>0</v>
      </c>
      <c r="AO347" s="90">
        <f t="shared" si="63"/>
        <v>0</v>
      </c>
      <c r="AP347" s="90">
        <f t="shared" si="64"/>
        <v>1</v>
      </c>
      <c r="AQ347" s="90">
        <f t="shared" si="65"/>
        <v>0</v>
      </c>
      <c r="AS347" s="55">
        <f t="shared" si="66"/>
        <v>0</v>
      </c>
      <c r="AT347" s="55">
        <f t="shared" si="67"/>
        <v>363.29</v>
      </c>
      <c r="AU347" s="55">
        <f t="shared" si="68"/>
        <v>0</v>
      </c>
    </row>
    <row r="348" spans="22:47" x14ac:dyDescent="0.2">
      <c r="V348" s="7">
        <v>11685</v>
      </c>
      <c r="W348" s="7" t="s">
        <v>74</v>
      </c>
      <c r="X348" s="7">
        <v>228</v>
      </c>
      <c r="Y348" s="56" t="s">
        <v>100</v>
      </c>
      <c r="Z348" s="7" t="s">
        <v>75</v>
      </c>
      <c r="AA348" s="7">
        <v>5930000</v>
      </c>
      <c r="AB348" s="7">
        <v>398404</v>
      </c>
      <c r="AC348" s="54">
        <v>41878.604131944441</v>
      </c>
      <c r="AD348" s="55">
        <v>1833.05</v>
      </c>
      <c r="AF348">
        <f t="shared" si="59"/>
        <v>398404</v>
      </c>
      <c r="AG348">
        <f>SUMIF('Data - Contractor Labor Hours'!$B$5:$B$590,'Test Year 2014'!$AF348,'Data - Contractor Labor Hours'!E$5:E$590)</f>
        <v>21</v>
      </c>
      <c r="AH348">
        <f>SUMIF('Data - Contractor Labor Hours'!$B$5:$B$590,'Test Year 2014'!$AF348,'Data - Contractor Labor Hours'!F$5:F$590)</f>
        <v>0</v>
      </c>
      <c r="AI348">
        <f>SUMIF('Data - Contractor Labor Hours'!$B$5:$B$590,'Test Year 2014'!$AF348,'Data - Contractor Labor Hours'!G$5:G$590)</f>
        <v>30</v>
      </c>
      <c r="AJ348" s="60"/>
      <c r="AK348">
        <f t="shared" si="60"/>
        <v>21</v>
      </c>
      <c r="AL348">
        <f t="shared" si="61"/>
        <v>0</v>
      </c>
      <c r="AM348">
        <f t="shared" si="62"/>
        <v>60</v>
      </c>
      <c r="AO348" s="90">
        <f t="shared" si="63"/>
        <v>0.25925925925925924</v>
      </c>
      <c r="AP348" s="90">
        <f t="shared" si="64"/>
        <v>0</v>
      </c>
      <c r="AQ348" s="90">
        <f t="shared" si="65"/>
        <v>0.7407407407407407</v>
      </c>
      <c r="AS348" s="55">
        <f t="shared" si="66"/>
        <v>475.23518518518517</v>
      </c>
      <c r="AT348" s="55">
        <f t="shared" si="67"/>
        <v>0</v>
      </c>
      <c r="AU348" s="55">
        <f t="shared" si="68"/>
        <v>1357.8148148148148</v>
      </c>
    </row>
    <row r="349" spans="22:47" x14ac:dyDescent="0.2">
      <c r="V349" s="7">
        <v>10695</v>
      </c>
      <c r="W349" s="7" t="s">
        <v>74</v>
      </c>
      <c r="X349" s="7">
        <v>228</v>
      </c>
      <c r="Y349" s="56" t="s">
        <v>100</v>
      </c>
      <c r="Z349" s="7" t="s">
        <v>75</v>
      </c>
      <c r="AA349" s="7">
        <v>5930000</v>
      </c>
      <c r="AB349" s="7">
        <v>399020</v>
      </c>
      <c r="AC349" s="54">
        <v>41885.49560185185</v>
      </c>
      <c r="AD349" s="55">
        <v>6394.17</v>
      </c>
      <c r="AF349">
        <f t="shared" si="59"/>
        <v>399020</v>
      </c>
      <c r="AG349">
        <f>SUMIF('Data - Contractor Labor Hours'!$B$5:$B$590,'Test Year 2014'!$AF349,'Data - Contractor Labor Hours'!E$5:E$590)</f>
        <v>30</v>
      </c>
      <c r="AH349">
        <f>SUMIF('Data - Contractor Labor Hours'!$B$5:$B$590,'Test Year 2014'!$AF349,'Data - Contractor Labor Hours'!F$5:F$590)</f>
        <v>6</v>
      </c>
      <c r="AI349">
        <f>SUMIF('Data - Contractor Labor Hours'!$B$5:$B$590,'Test Year 2014'!$AF349,'Data - Contractor Labor Hours'!G$5:G$590)</f>
        <v>120</v>
      </c>
      <c r="AJ349" s="60"/>
      <c r="AK349">
        <f t="shared" si="60"/>
        <v>30</v>
      </c>
      <c r="AL349">
        <f t="shared" si="61"/>
        <v>9</v>
      </c>
      <c r="AM349">
        <f t="shared" si="62"/>
        <v>240</v>
      </c>
      <c r="AO349" s="90">
        <f t="shared" si="63"/>
        <v>0.10752688172043011</v>
      </c>
      <c r="AP349" s="90">
        <f t="shared" si="64"/>
        <v>3.2258064516129031E-2</v>
      </c>
      <c r="AQ349" s="90">
        <f t="shared" si="65"/>
        <v>0.86021505376344087</v>
      </c>
      <c r="AS349" s="55">
        <f t="shared" si="66"/>
        <v>687.54516129032265</v>
      </c>
      <c r="AT349" s="55">
        <f t="shared" si="67"/>
        <v>206.26354838709676</v>
      </c>
      <c r="AU349" s="55">
        <f t="shared" si="68"/>
        <v>5500.3612903225812</v>
      </c>
    </row>
    <row r="350" spans="22:47" x14ac:dyDescent="0.2">
      <c r="V350" s="7">
        <v>11683</v>
      </c>
      <c r="W350" s="7" t="s">
        <v>74</v>
      </c>
      <c r="X350" s="7">
        <v>228</v>
      </c>
      <c r="Y350" s="56" t="s">
        <v>100</v>
      </c>
      <c r="Z350" s="7" t="s">
        <v>75</v>
      </c>
      <c r="AA350" s="7">
        <v>5930000</v>
      </c>
      <c r="AB350" s="7">
        <v>398720</v>
      </c>
      <c r="AC350" s="54">
        <v>41885.497175925928</v>
      </c>
      <c r="AD350" s="55">
        <v>27644.54</v>
      </c>
      <c r="AF350">
        <f t="shared" si="59"/>
        <v>398720</v>
      </c>
      <c r="AG350">
        <f>SUMIF('Data - Contractor Labor Hours'!$B$5:$B$590,'Test Year 2014'!$AF350,'Data - Contractor Labor Hours'!E$5:E$590)</f>
        <v>326</v>
      </c>
      <c r="AH350">
        <f>SUMIF('Data - Contractor Labor Hours'!$B$5:$B$590,'Test Year 2014'!$AF350,'Data - Contractor Labor Hours'!F$5:F$590)</f>
        <v>114</v>
      </c>
      <c r="AI350">
        <f>SUMIF('Data - Contractor Labor Hours'!$B$5:$B$590,'Test Year 2014'!$AF350,'Data - Contractor Labor Hours'!G$5:G$590)</f>
        <v>325</v>
      </c>
      <c r="AJ350" s="60"/>
      <c r="AK350">
        <f t="shared" si="60"/>
        <v>326</v>
      </c>
      <c r="AL350">
        <f t="shared" si="61"/>
        <v>171</v>
      </c>
      <c r="AM350">
        <f t="shared" si="62"/>
        <v>650</v>
      </c>
      <c r="AO350" s="90">
        <f t="shared" si="63"/>
        <v>0.28421970357454229</v>
      </c>
      <c r="AP350" s="90">
        <f t="shared" si="64"/>
        <v>0.14908456843940715</v>
      </c>
      <c r="AQ350" s="90">
        <f t="shared" si="65"/>
        <v>0.56669572798605061</v>
      </c>
      <c r="AS350" s="55">
        <f t="shared" si="66"/>
        <v>7857.1229642545777</v>
      </c>
      <c r="AT350" s="55">
        <f t="shared" si="67"/>
        <v>4121.374315605929</v>
      </c>
      <c r="AU350" s="55">
        <f t="shared" si="68"/>
        <v>15666.042720139496</v>
      </c>
    </row>
    <row r="351" spans="22:47" x14ac:dyDescent="0.2">
      <c r="V351" s="7">
        <v>10216</v>
      </c>
      <c r="W351" s="7" t="s">
        <v>74</v>
      </c>
      <c r="X351" s="7">
        <v>228</v>
      </c>
      <c r="Y351" s="56" t="s">
        <v>100</v>
      </c>
      <c r="Z351" s="7" t="s">
        <v>101</v>
      </c>
      <c r="AA351" s="7">
        <v>5930000</v>
      </c>
      <c r="AB351" s="7">
        <v>398717</v>
      </c>
      <c r="AC351" s="54">
        <v>41885.498773148145</v>
      </c>
      <c r="AD351" s="55">
        <v>1091.68</v>
      </c>
      <c r="AF351">
        <f t="shared" si="59"/>
        <v>398717</v>
      </c>
      <c r="AG351">
        <f>SUMIF('Data - Contractor Labor Hours'!$B$5:$B$590,'Test Year 2014'!$AF351,'Data - Contractor Labor Hours'!E$5:E$590)</f>
        <v>21</v>
      </c>
      <c r="AH351">
        <f>SUMIF('Data - Contractor Labor Hours'!$B$5:$B$590,'Test Year 2014'!$AF351,'Data - Contractor Labor Hours'!F$5:F$590)</f>
        <v>14</v>
      </c>
      <c r="AI351">
        <f>SUMIF('Data - Contractor Labor Hours'!$B$5:$B$590,'Test Year 2014'!$AF351,'Data - Contractor Labor Hours'!G$5:G$590)</f>
        <v>0</v>
      </c>
      <c r="AJ351" s="60"/>
      <c r="AK351">
        <f t="shared" si="60"/>
        <v>21</v>
      </c>
      <c r="AL351">
        <f t="shared" si="61"/>
        <v>21</v>
      </c>
      <c r="AM351">
        <f t="shared" si="62"/>
        <v>0</v>
      </c>
      <c r="AO351" s="90">
        <f t="shared" si="63"/>
        <v>0.5</v>
      </c>
      <c r="AP351" s="90">
        <f t="shared" si="64"/>
        <v>0.5</v>
      </c>
      <c r="AQ351" s="90">
        <f t="shared" si="65"/>
        <v>0</v>
      </c>
      <c r="AS351" s="55">
        <f t="shared" si="66"/>
        <v>545.84</v>
      </c>
      <c r="AT351" s="55">
        <f t="shared" si="67"/>
        <v>545.84</v>
      </c>
      <c r="AU351" s="55">
        <f t="shared" si="68"/>
        <v>0</v>
      </c>
    </row>
    <row r="352" spans="22:47" x14ac:dyDescent="0.2">
      <c r="V352" s="7">
        <v>10695</v>
      </c>
      <c r="W352" s="7" t="s">
        <v>74</v>
      </c>
      <c r="X352" s="7">
        <v>228</v>
      </c>
      <c r="Y352" s="56" t="s">
        <v>100</v>
      </c>
      <c r="Z352" s="7" t="s">
        <v>75</v>
      </c>
      <c r="AA352" s="7">
        <v>5930000</v>
      </c>
      <c r="AB352" s="7">
        <v>398655</v>
      </c>
      <c r="AC352" s="54">
        <v>41885.500868055555</v>
      </c>
      <c r="AD352" s="55">
        <v>3967.12</v>
      </c>
      <c r="AF352">
        <f t="shared" si="59"/>
        <v>398655</v>
      </c>
      <c r="AG352">
        <f>SUMIF('Data - Contractor Labor Hours'!$B$5:$B$590,'Test Year 2014'!$AF352,'Data - Contractor Labor Hours'!E$5:E$590)</f>
        <v>42</v>
      </c>
      <c r="AH352">
        <f>SUMIF('Data - Contractor Labor Hours'!$B$5:$B$590,'Test Year 2014'!$AF352,'Data - Contractor Labor Hours'!F$5:F$590)</f>
        <v>3</v>
      </c>
      <c r="AI352">
        <f>SUMIF('Data - Contractor Labor Hours'!$B$5:$B$590,'Test Year 2014'!$AF352,'Data - Contractor Labor Hours'!G$5:G$590)</f>
        <v>27</v>
      </c>
      <c r="AJ352" s="60"/>
      <c r="AK352">
        <f t="shared" si="60"/>
        <v>42</v>
      </c>
      <c r="AL352">
        <f t="shared" si="61"/>
        <v>4.5</v>
      </c>
      <c r="AM352">
        <f t="shared" si="62"/>
        <v>54</v>
      </c>
      <c r="AO352" s="90">
        <f t="shared" si="63"/>
        <v>0.41791044776119401</v>
      </c>
      <c r="AP352" s="90">
        <f t="shared" si="64"/>
        <v>4.4776119402985072E-2</v>
      </c>
      <c r="AQ352" s="90">
        <f t="shared" si="65"/>
        <v>0.53731343283582089</v>
      </c>
      <c r="AS352" s="55">
        <f t="shared" si="66"/>
        <v>1657.9008955223881</v>
      </c>
      <c r="AT352" s="55">
        <f t="shared" si="67"/>
        <v>177.63223880597013</v>
      </c>
      <c r="AU352" s="55">
        <f t="shared" si="68"/>
        <v>2131.5868656716416</v>
      </c>
    </row>
    <row r="353" spans="22:47" x14ac:dyDescent="0.2">
      <c r="V353" s="7">
        <v>10216</v>
      </c>
      <c r="W353" s="7" t="s">
        <v>74</v>
      </c>
      <c r="X353" s="7">
        <v>228</v>
      </c>
      <c r="Y353" s="56" t="s">
        <v>100</v>
      </c>
      <c r="Z353" s="7" t="s">
        <v>102</v>
      </c>
      <c r="AA353" s="7">
        <v>1070001</v>
      </c>
      <c r="AB353" s="7">
        <v>398643</v>
      </c>
      <c r="AC353" s="54">
        <v>41885.501192129632</v>
      </c>
      <c r="AD353" s="55">
        <v>2729.42</v>
      </c>
      <c r="AF353">
        <f t="shared" si="59"/>
        <v>398643</v>
      </c>
      <c r="AG353">
        <f>SUMIF('Data - Contractor Labor Hours'!$B$5:$B$590,'Test Year 2014'!$AF353,'Data - Contractor Labor Hours'!E$5:E$590)</f>
        <v>67</v>
      </c>
      <c r="AH353">
        <f>SUMIF('Data - Contractor Labor Hours'!$B$5:$B$590,'Test Year 2014'!$AF353,'Data - Contractor Labor Hours'!F$5:F$590)</f>
        <v>62</v>
      </c>
      <c r="AI353">
        <f>SUMIF('Data - Contractor Labor Hours'!$B$5:$B$590,'Test Year 2014'!$AF353,'Data - Contractor Labor Hours'!G$5:G$590)</f>
        <v>114.5</v>
      </c>
      <c r="AJ353" s="60"/>
      <c r="AK353">
        <f t="shared" si="60"/>
        <v>67</v>
      </c>
      <c r="AL353">
        <f t="shared" si="61"/>
        <v>93</v>
      </c>
      <c r="AM353">
        <f t="shared" si="62"/>
        <v>229</v>
      </c>
      <c r="AO353" s="90">
        <f t="shared" si="63"/>
        <v>0.17223650385604114</v>
      </c>
      <c r="AP353" s="90">
        <f t="shared" si="64"/>
        <v>0.23907455012853471</v>
      </c>
      <c r="AQ353" s="90">
        <f t="shared" si="65"/>
        <v>0.58868894601542421</v>
      </c>
      <c r="AS353" s="55">
        <f t="shared" si="66"/>
        <v>470.10575835475584</v>
      </c>
      <c r="AT353" s="55">
        <f t="shared" si="67"/>
        <v>652.53485861182526</v>
      </c>
      <c r="AU353" s="55">
        <f t="shared" si="68"/>
        <v>1606.7793830334192</v>
      </c>
    </row>
    <row r="354" spans="22:47" x14ac:dyDescent="0.2">
      <c r="V354" s="7">
        <v>10216</v>
      </c>
      <c r="W354" s="7" t="s">
        <v>74</v>
      </c>
      <c r="X354" s="7">
        <v>228</v>
      </c>
      <c r="Y354" s="56" t="s">
        <v>100</v>
      </c>
      <c r="Z354" s="7" t="s">
        <v>101</v>
      </c>
      <c r="AA354" s="7">
        <v>5930000</v>
      </c>
      <c r="AB354" s="7">
        <v>398643</v>
      </c>
      <c r="AC354" s="54">
        <v>41885.501192129632</v>
      </c>
      <c r="AD354" s="55">
        <v>6321.01</v>
      </c>
      <c r="AF354">
        <f t="shared" si="59"/>
        <v>398643</v>
      </c>
      <c r="AG354">
        <f>SUMIF('Data - Contractor Labor Hours'!$B$5:$B$590,'Test Year 2014'!$AF354,'Data - Contractor Labor Hours'!E$5:E$590)</f>
        <v>67</v>
      </c>
      <c r="AH354">
        <f>SUMIF('Data - Contractor Labor Hours'!$B$5:$B$590,'Test Year 2014'!$AF354,'Data - Contractor Labor Hours'!F$5:F$590)</f>
        <v>62</v>
      </c>
      <c r="AI354">
        <f>SUMIF('Data - Contractor Labor Hours'!$B$5:$B$590,'Test Year 2014'!$AF354,'Data - Contractor Labor Hours'!G$5:G$590)</f>
        <v>114.5</v>
      </c>
      <c r="AJ354" s="60"/>
      <c r="AK354">
        <f t="shared" si="60"/>
        <v>67</v>
      </c>
      <c r="AL354">
        <f t="shared" si="61"/>
        <v>93</v>
      </c>
      <c r="AM354">
        <f t="shared" si="62"/>
        <v>229</v>
      </c>
      <c r="AO354" s="90">
        <f t="shared" si="63"/>
        <v>0.17223650385604114</v>
      </c>
      <c r="AP354" s="90">
        <f t="shared" si="64"/>
        <v>0.23907455012853471</v>
      </c>
      <c r="AQ354" s="90">
        <f t="shared" si="65"/>
        <v>0.58868894601542421</v>
      </c>
      <c r="AS354" s="55">
        <f t="shared" si="66"/>
        <v>1088.7086632390747</v>
      </c>
      <c r="AT354" s="55">
        <f t="shared" si="67"/>
        <v>1511.1926221079693</v>
      </c>
      <c r="AU354" s="55">
        <f t="shared" si="68"/>
        <v>3721.1087146529567</v>
      </c>
    </row>
    <row r="355" spans="22:47" x14ac:dyDescent="0.2">
      <c r="V355" s="7">
        <v>11683</v>
      </c>
      <c r="W355" s="7" t="s">
        <v>74</v>
      </c>
      <c r="X355" s="7">
        <v>228</v>
      </c>
      <c r="Y355" s="56" t="s">
        <v>100</v>
      </c>
      <c r="Z355" s="7" t="s">
        <v>75</v>
      </c>
      <c r="AA355" s="7">
        <v>5930000</v>
      </c>
      <c r="AB355" s="7">
        <v>398638</v>
      </c>
      <c r="AC355" s="54">
        <v>41885.501666666663</v>
      </c>
      <c r="AD355" s="55">
        <v>23259.17</v>
      </c>
      <c r="AF355">
        <f t="shared" si="59"/>
        <v>398638</v>
      </c>
      <c r="AG355">
        <f>SUMIF('Data - Contractor Labor Hours'!$B$5:$B$590,'Test Year 2014'!$AF355,'Data - Contractor Labor Hours'!E$5:E$590)</f>
        <v>309.5</v>
      </c>
      <c r="AH355">
        <f>SUMIF('Data - Contractor Labor Hours'!$B$5:$B$590,'Test Year 2014'!$AF355,'Data - Contractor Labor Hours'!F$5:F$590)</f>
        <v>396</v>
      </c>
      <c r="AI355">
        <f>SUMIF('Data - Contractor Labor Hours'!$B$5:$B$590,'Test Year 2014'!$AF355,'Data - Contractor Labor Hours'!G$5:G$590)</f>
        <v>0</v>
      </c>
      <c r="AJ355" s="60"/>
      <c r="AK355">
        <f t="shared" si="60"/>
        <v>309.5</v>
      </c>
      <c r="AL355">
        <f t="shared" si="61"/>
        <v>594</v>
      </c>
      <c r="AM355">
        <f t="shared" si="62"/>
        <v>0</v>
      </c>
      <c r="AO355" s="90">
        <f t="shared" si="63"/>
        <v>0.34255672385168789</v>
      </c>
      <c r="AP355" s="90">
        <f t="shared" si="64"/>
        <v>0.65744327614831211</v>
      </c>
      <c r="AQ355" s="90">
        <f t="shared" si="65"/>
        <v>0</v>
      </c>
      <c r="AS355" s="55">
        <f t="shared" si="66"/>
        <v>7967.5850747094628</v>
      </c>
      <c r="AT355" s="55">
        <f t="shared" si="67"/>
        <v>15291.584925290535</v>
      </c>
      <c r="AU355" s="55">
        <f t="shared" si="68"/>
        <v>0</v>
      </c>
    </row>
    <row r="356" spans="22:47" x14ac:dyDescent="0.2">
      <c r="V356" s="7">
        <v>11685</v>
      </c>
      <c r="W356" s="7" t="s">
        <v>74</v>
      </c>
      <c r="X356" s="7">
        <v>228</v>
      </c>
      <c r="Y356" s="56" t="s">
        <v>100</v>
      </c>
      <c r="Z356" s="7" t="s">
        <v>75</v>
      </c>
      <c r="AA356" s="7">
        <v>5930000</v>
      </c>
      <c r="AB356" s="7">
        <v>399132</v>
      </c>
      <c r="AC356" s="54">
        <v>41886.349328703705</v>
      </c>
      <c r="AD356" s="55">
        <v>3404.81</v>
      </c>
      <c r="AF356">
        <f t="shared" si="59"/>
        <v>399132</v>
      </c>
      <c r="AG356">
        <f>SUMIF('Data - Contractor Labor Hours'!$B$5:$B$590,'Test Year 2014'!$AF356,'Data - Contractor Labor Hours'!E$5:E$590)</f>
        <v>60</v>
      </c>
      <c r="AH356">
        <f>SUMIF('Data - Contractor Labor Hours'!$B$5:$B$590,'Test Year 2014'!$AF356,'Data - Contractor Labor Hours'!F$5:F$590)</f>
        <v>60</v>
      </c>
      <c r="AI356">
        <f>SUMIF('Data - Contractor Labor Hours'!$B$5:$B$590,'Test Year 2014'!$AF356,'Data - Contractor Labor Hours'!G$5:G$590)</f>
        <v>0</v>
      </c>
      <c r="AJ356" s="60"/>
      <c r="AK356">
        <f t="shared" si="60"/>
        <v>60</v>
      </c>
      <c r="AL356">
        <f t="shared" si="61"/>
        <v>90</v>
      </c>
      <c r="AM356">
        <f t="shared" si="62"/>
        <v>0</v>
      </c>
      <c r="AO356" s="90">
        <f t="shared" si="63"/>
        <v>0.4</v>
      </c>
      <c r="AP356" s="90">
        <f t="shared" si="64"/>
        <v>0.6</v>
      </c>
      <c r="AQ356" s="90">
        <f t="shared" si="65"/>
        <v>0</v>
      </c>
      <c r="AS356" s="55">
        <f t="shared" si="66"/>
        <v>1361.924</v>
      </c>
      <c r="AT356" s="55">
        <f t="shared" si="67"/>
        <v>2042.886</v>
      </c>
      <c r="AU356" s="55">
        <f t="shared" si="68"/>
        <v>0</v>
      </c>
    </row>
    <row r="357" spans="22:47" x14ac:dyDescent="0.2">
      <c r="V357" s="7">
        <v>11685</v>
      </c>
      <c r="W357" s="7" t="s">
        <v>74</v>
      </c>
      <c r="X357" s="7">
        <v>228</v>
      </c>
      <c r="Y357" s="56" t="s">
        <v>100</v>
      </c>
      <c r="Z357" s="7" t="s">
        <v>75</v>
      </c>
      <c r="AA357" s="7">
        <v>5930000</v>
      </c>
      <c r="AB357" s="7">
        <v>399081</v>
      </c>
      <c r="AC357" s="54">
        <v>41886.349930555552</v>
      </c>
      <c r="AD357" s="55">
        <v>2030.62</v>
      </c>
      <c r="AF357">
        <f t="shared" si="59"/>
        <v>399081</v>
      </c>
      <c r="AG357">
        <f>SUMIF('Data - Contractor Labor Hours'!$B$5:$B$590,'Test Year 2014'!$AF357,'Data - Contractor Labor Hours'!E$5:E$590)</f>
        <v>27</v>
      </c>
      <c r="AH357">
        <f>SUMIF('Data - Contractor Labor Hours'!$B$5:$B$590,'Test Year 2014'!$AF357,'Data - Contractor Labor Hours'!F$5:F$590)</f>
        <v>42</v>
      </c>
      <c r="AI357">
        <f>SUMIF('Data - Contractor Labor Hours'!$B$5:$B$590,'Test Year 2014'!$AF357,'Data - Contractor Labor Hours'!G$5:G$590)</f>
        <v>0</v>
      </c>
      <c r="AJ357" s="60"/>
      <c r="AK357">
        <f t="shared" si="60"/>
        <v>27</v>
      </c>
      <c r="AL357">
        <f t="shared" si="61"/>
        <v>63</v>
      </c>
      <c r="AM357">
        <f t="shared" si="62"/>
        <v>0</v>
      </c>
      <c r="AO357" s="90">
        <f t="shared" si="63"/>
        <v>0.3</v>
      </c>
      <c r="AP357" s="90">
        <f t="shared" si="64"/>
        <v>0.7</v>
      </c>
      <c r="AQ357" s="90">
        <f t="shared" si="65"/>
        <v>0</v>
      </c>
      <c r="AS357" s="55">
        <f t="shared" si="66"/>
        <v>609.18599999999992</v>
      </c>
      <c r="AT357" s="55">
        <f t="shared" si="67"/>
        <v>1421.4339999999997</v>
      </c>
      <c r="AU357" s="55">
        <f t="shared" si="68"/>
        <v>0</v>
      </c>
    </row>
    <row r="358" spans="22:47" x14ac:dyDescent="0.2">
      <c r="V358" s="7">
        <v>11685</v>
      </c>
      <c r="W358" s="7" t="s">
        <v>74</v>
      </c>
      <c r="X358" s="7">
        <v>228</v>
      </c>
      <c r="Y358" s="56" t="s">
        <v>100</v>
      </c>
      <c r="Z358" s="7" t="s">
        <v>75</v>
      </c>
      <c r="AA358" s="7">
        <v>5930000</v>
      </c>
      <c r="AB358" s="7">
        <v>399061</v>
      </c>
      <c r="AC358" s="54">
        <v>41886.350671296299</v>
      </c>
      <c r="AD358" s="55">
        <v>952.92</v>
      </c>
      <c r="AF358">
        <f t="shared" si="59"/>
        <v>399061</v>
      </c>
      <c r="AG358">
        <f>SUMIF('Data - Contractor Labor Hours'!$B$5:$B$590,'Test Year 2014'!$AF358,'Data - Contractor Labor Hours'!E$5:E$590)</f>
        <v>0</v>
      </c>
      <c r="AH358">
        <f>SUMIF('Data - Contractor Labor Hours'!$B$5:$B$590,'Test Year 2014'!$AF358,'Data - Contractor Labor Hours'!F$5:F$590)</f>
        <v>0</v>
      </c>
      <c r="AI358">
        <f>SUMIF('Data - Contractor Labor Hours'!$B$5:$B$590,'Test Year 2014'!$AF358,'Data - Contractor Labor Hours'!G$5:G$590)</f>
        <v>24</v>
      </c>
      <c r="AJ358" s="60"/>
      <c r="AK358">
        <f t="shared" si="60"/>
        <v>0</v>
      </c>
      <c r="AL358">
        <f t="shared" si="61"/>
        <v>0</v>
      </c>
      <c r="AM358">
        <f t="shared" si="62"/>
        <v>48</v>
      </c>
      <c r="AO358" s="90">
        <f t="shared" si="63"/>
        <v>0</v>
      </c>
      <c r="AP358" s="90">
        <f t="shared" si="64"/>
        <v>0</v>
      </c>
      <c r="AQ358" s="90">
        <f t="shared" si="65"/>
        <v>1</v>
      </c>
      <c r="AS358" s="55">
        <f t="shared" si="66"/>
        <v>0</v>
      </c>
      <c r="AT358" s="55">
        <f t="shared" si="67"/>
        <v>0</v>
      </c>
      <c r="AU358" s="55">
        <f t="shared" si="68"/>
        <v>952.92</v>
      </c>
    </row>
    <row r="359" spans="22:47" x14ac:dyDescent="0.2">
      <c r="V359" s="7">
        <v>10695</v>
      </c>
      <c r="W359" s="7" t="s">
        <v>74</v>
      </c>
      <c r="X359" s="7">
        <v>228</v>
      </c>
      <c r="Y359" s="56" t="s">
        <v>100</v>
      </c>
      <c r="Z359" s="7" t="s">
        <v>75</v>
      </c>
      <c r="AA359" s="7">
        <v>5930000</v>
      </c>
      <c r="AB359" s="7">
        <v>400103</v>
      </c>
      <c r="AC359" s="54">
        <v>41894.331099537034</v>
      </c>
      <c r="AD359" s="55">
        <v>1162.07</v>
      </c>
      <c r="AF359">
        <f t="shared" si="59"/>
        <v>400103</v>
      </c>
      <c r="AG359">
        <f>SUMIF('Data - Contractor Labor Hours'!$B$5:$B$590,'Test Year 2014'!$AF359,'Data - Contractor Labor Hours'!E$5:E$590)</f>
        <v>112</v>
      </c>
      <c r="AH359">
        <f>SUMIF('Data - Contractor Labor Hours'!$B$5:$B$590,'Test Year 2014'!$AF359,'Data - Contractor Labor Hours'!F$5:F$590)</f>
        <v>0</v>
      </c>
      <c r="AI359">
        <f>SUMIF('Data - Contractor Labor Hours'!$B$5:$B$590,'Test Year 2014'!$AF359,'Data - Contractor Labor Hours'!G$5:G$590)</f>
        <v>0</v>
      </c>
      <c r="AJ359" s="60"/>
      <c r="AK359">
        <f t="shared" si="60"/>
        <v>112</v>
      </c>
      <c r="AL359">
        <f t="shared" si="61"/>
        <v>0</v>
      </c>
      <c r="AM359">
        <f t="shared" si="62"/>
        <v>0</v>
      </c>
      <c r="AO359" s="90">
        <f t="shared" si="63"/>
        <v>1</v>
      </c>
      <c r="AP359" s="90">
        <f t="shared" si="64"/>
        <v>0</v>
      </c>
      <c r="AQ359" s="90">
        <f t="shared" si="65"/>
        <v>0</v>
      </c>
      <c r="AS359" s="55">
        <f t="shared" si="66"/>
        <v>1162.07</v>
      </c>
      <c r="AT359" s="55">
        <f t="shared" si="67"/>
        <v>0</v>
      </c>
      <c r="AU359" s="55">
        <f t="shared" si="68"/>
        <v>0</v>
      </c>
    </row>
    <row r="360" spans="22:47" x14ac:dyDescent="0.2">
      <c r="V360" s="7">
        <v>10695</v>
      </c>
      <c r="W360" s="7" t="s">
        <v>74</v>
      </c>
      <c r="X360" s="7">
        <v>228</v>
      </c>
      <c r="Y360" s="56" t="s">
        <v>139</v>
      </c>
      <c r="Z360" s="7" t="s">
        <v>140</v>
      </c>
      <c r="AA360" s="7">
        <v>5930000</v>
      </c>
      <c r="AB360" s="7">
        <v>400103</v>
      </c>
      <c r="AC360" s="54">
        <v>41894.331099537034</v>
      </c>
      <c r="AD360" s="55">
        <v>1641.7</v>
      </c>
      <c r="AF360">
        <f t="shared" si="59"/>
        <v>400103</v>
      </c>
      <c r="AG360">
        <f>SUMIF('Data - Contractor Labor Hours'!$B$5:$B$590,'Test Year 2014'!$AF360,'Data - Contractor Labor Hours'!E$5:E$590)</f>
        <v>112</v>
      </c>
      <c r="AH360">
        <f>SUMIF('Data - Contractor Labor Hours'!$B$5:$B$590,'Test Year 2014'!$AF360,'Data - Contractor Labor Hours'!F$5:F$590)</f>
        <v>0</v>
      </c>
      <c r="AI360">
        <f>SUMIF('Data - Contractor Labor Hours'!$B$5:$B$590,'Test Year 2014'!$AF360,'Data - Contractor Labor Hours'!G$5:G$590)</f>
        <v>0</v>
      </c>
      <c r="AJ360" s="60"/>
      <c r="AK360">
        <f t="shared" si="60"/>
        <v>112</v>
      </c>
      <c r="AL360">
        <f t="shared" si="61"/>
        <v>0</v>
      </c>
      <c r="AM360">
        <f t="shared" si="62"/>
        <v>0</v>
      </c>
      <c r="AO360" s="90">
        <f t="shared" si="63"/>
        <v>1</v>
      </c>
      <c r="AP360" s="90">
        <f t="shared" si="64"/>
        <v>0</v>
      </c>
      <c r="AQ360" s="90">
        <f t="shared" si="65"/>
        <v>0</v>
      </c>
      <c r="AS360" s="55">
        <f t="shared" si="66"/>
        <v>1641.7</v>
      </c>
      <c r="AT360" s="55">
        <f t="shared" si="67"/>
        <v>0</v>
      </c>
      <c r="AU360" s="55">
        <f t="shared" si="68"/>
        <v>0</v>
      </c>
    </row>
    <row r="361" spans="22:47" x14ac:dyDescent="0.2">
      <c r="V361" s="7">
        <v>11685</v>
      </c>
      <c r="W361" s="7" t="s">
        <v>74</v>
      </c>
      <c r="X361" s="7">
        <v>228</v>
      </c>
      <c r="Y361" s="56" t="s">
        <v>100</v>
      </c>
      <c r="Z361" s="7" t="s">
        <v>75</v>
      </c>
      <c r="AA361" s="7">
        <v>5930000</v>
      </c>
      <c r="AB361" s="7">
        <v>400531</v>
      </c>
      <c r="AC361" s="54">
        <v>41898.519687499997</v>
      </c>
      <c r="AD361" s="55">
        <v>4327.17</v>
      </c>
      <c r="AF361">
        <f t="shared" si="59"/>
        <v>400531</v>
      </c>
      <c r="AG361">
        <f>SUMIF('Data - Contractor Labor Hours'!$B$5:$B$590,'Test Year 2014'!$AF361,'Data - Contractor Labor Hours'!E$5:E$590)</f>
        <v>114</v>
      </c>
      <c r="AH361">
        <f>SUMIF('Data - Contractor Labor Hours'!$B$5:$B$590,'Test Year 2014'!$AF361,'Data - Contractor Labor Hours'!F$5:F$590)</f>
        <v>83</v>
      </c>
      <c r="AI361">
        <f>SUMIF('Data - Contractor Labor Hours'!$B$5:$B$590,'Test Year 2014'!$AF361,'Data - Contractor Labor Hours'!G$5:G$590)</f>
        <v>0</v>
      </c>
      <c r="AJ361" s="60"/>
      <c r="AK361">
        <f t="shared" si="60"/>
        <v>114</v>
      </c>
      <c r="AL361">
        <f t="shared" si="61"/>
        <v>124.5</v>
      </c>
      <c r="AM361">
        <f t="shared" si="62"/>
        <v>0</v>
      </c>
      <c r="AO361" s="90">
        <f t="shared" si="63"/>
        <v>0.4779874213836478</v>
      </c>
      <c r="AP361" s="90">
        <f t="shared" si="64"/>
        <v>0.5220125786163522</v>
      </c>
      <c r="AQ361" s="90">
        <f t="shared" si="65"/>
        <v>0</v>
      </c>
      <c r="AS361" s="55">
        <f t="shared" si="66"/>
        <v>2068.3328301886795</v>
      </c>
      <c r="AT361" s="55">
        <f t="shared" si="67"/>
        <v>2258.8371698113206</v>
      </c>
      <c r="AU361" s="55">
        <f t="shared" si="68"/>
        <v>0</v>
      </c>
    </row>
    <row r="362" spans="22:47" x14ac:dyDescent="0.2">
      <c r="V362" s="7">
        <v>11685</v>
      </c>
      <c r="W362" s="7" t="s">
        <v>74</v>
      </c>
      <c r="X362" s="7">
        <v>228</v>
      </c>
      <c r="Y362" s="56" t="s">
        <v>139</v>
      </c>
      <c r="Z362" s="7" t="s">
        <v>140</v>
      </c>
      <c r="AA362" s="7">
        <v>5930000</v>
      </c>
      <c r="AB362" s="7">
        <v>400531</v>
      </c>
      <c r="AC362" s="54">
        <v>41898.519687499997</v>
      </c>
      <c r="AD362" s="55">
        <v>1948.9</v>
      </c>
      <c r="AF362">
        <f t="shared" si="59"/>
        <v>400531</v>
      </c>
      <c r="AG362">
        <f>SUMIF('Data - Contractor Labor Hours'!$B$5:$B$590,'Test Year 2014'!$AF362,'Data - Contractor Labor Hours'!E$5:E$590)</f>
        <v>114</v>
      </c>
      <c r="AH362">
        <f>SUMIF('Data - Contractor Labor Hours'!$B$5:$B$590,'Test Year 2014'!$AF362,'Data - Contractor Labor Hours'!F$5:F$590)</f>
        <v>83</v>
      </c>
      <c r="AI362">
        <f>SUMIF('Data - Contractor Labor Hours'!$B$5:$B$590,'Test Year 2014'!$AF362,'Data - Contractor Labor Hours'!G$5:G$590)</f>
        <v>0</v>
      </c>
      <c r="AJ362" s="60"/>
      <c r="AK362">
        <f t="shared" si="60"/>
        <v>114</v>
      </c>
      <c r="AL362">
        <f t="shared" si="61"/>
        <v>124.5</v>
      </c>
      <c r="AM362">
        <f t="shared" si="62"/>
        <v>0</v>
      </c>
      <c r="AO362" s="90">
        <f t="shared" si="63"/>
        <v>0.4779874213836478</v>
      </c>
      <c r="AP362" s="90">
        <f t="shared" si="64"/>
        <v>0.5220125786163522</v>
      </c>
      <c r="AQ362" s="90">
        <f t="shared" si="65"/>
        <v>0</v>
      </c>
      <c r="AS362" s="55">
        <f t="shared" si="66"/>
        <v>931.54968553459128</v>
      </c>
      <c r="AT362" s="55">
        <f t="shared" si="67"/>
        <v>1017.3503144654088</v>
      </c>
      <c r="AU362" s="55">
        <f t="shared" si="68"/>
        <v>0</v>
      </c>
    </row>
    <row r="363" spans="22:47" x14ac:dyDescent="0.2">
      <c r="V363" s="7">
        <v>10695</v>
      </c>
      <c r="W363" s="7" t="s">
        <v>74</v>
      </c>
      <c r="X363" s="7">
        <v>228</v>
      </c>
      <c r="Y363" s="56" t="s">
        <v>100</v>
      </c>
      <c r="Z363" s="7" t="s">
        <v>75</v>
      </c>
      <c r="AA363" s="7">
        <v>5930000</v>
      </c>
      <c r="AB363" s="7">
        <v>400528</v>
      </c>
      <c r="AC363" s="54">
        <v>41898.519965277781</v>
      </c>
      <c r="AD363" s="55">
        <v>759.81</v>
      </c>
      <c r="AF363">
        <f t="shared" si="59"/>
        <v>400528</v>
      </c>
      <c r="AG363">
        <f>SUMIF('Data - Contractor Labor Hours'!$B$5:$B$590,'Test Year 2014'!$AF363,'Data - Contractor Labor Hours'!E$5:E$590)</f>
        <v>0</v>
      </c>
      <c r="AH363">
        <f>SUMIF('Data - Contractor Labor Hours'!$B$5:$B$590,'Test Year 2014'!$AF363,'Data - Contractor Labor Hours'!F$5:F$590)</f>
        <v>21</v>
      </c>
      <c r="AI363">
        <f>SUMIF('Data - Contractor Labor Hours'!$B$5:$B$590,'Test Year 2014'!$AF363,'Data - Contractor Labor Hours'!G$5:G$590)</f>
        <v>0</v>
      </c>
      <c r="AJ363" s="60"/>
      <c r="AK363">
        <f t="shared" si="60"/>
        <v>0</v>
      </c>
      <c r="AL363">
        <f t="shared" si="61"/>
        <v>31.5</v>
      </c>
      <c r="AM363">
        <f t="shared" si="62"/>
        <v>0</v>
      </c>
      <c r="AO363" s="90">
        <f t="shared" si="63"/>
        <v>0</v>
      </c>
      <c r="AP363" s="90">
        <f t="shared" si="64"/>
        <v>1</v>
      </c>
      <c r="AQ363" s="90">
        <f t="shared" si="65"/>
        <v>0</v>
      </c>
      <c r="AS363" s="55">
        <f t="shared" si="66"/>
        <v>0</v>
      </c>
      <c r="AT363" s="55">
        <f t="shared" si="67"/>
        <v>759.81</v>
      </c>
      <c r="AU363" s="55">
        <f t="shared" si="68"/>
        <v>0</v>
      </c>
    </row>
    <row r="364" spans="22:47" x14ac:dyDescent="0.2">
      <c r="V364" s="7">
        <v>10695</v>
      </c>
      <c r="W364" s="7" t="s">
        <v>74</v>
      </c>
      <c r="X364" s="7">
        <v>228</v>
      </c>
      <c r="Y364" s="56" t="s">
        <v>100</v>
      </c>
      <c r="Z364" s="7" t="s">
        <v>75</v>
      </c>
      <c r="AA364" s="7">
        <v>5930000</v>
      </c>
      <c r="AB364" s="7">
        <v>399748</v>
      </c>
      <c r="AC364" s="54">
        <v>41899.45103009259</v>
      </c>
      <c r="AD364" s="55">
        <v>9750.77</v>
      </c>
      <c r="AF364">
        <f t="shared" si="59"/>
        <v>399748</v>
      </c>
      <c r="AG364">
        <f>SUMIF('Data - Contractor Labor Hours'!$B$5:$B$590,'Test Year 2014'!$AF364,'Data - Contractor Labor Hours'!E$5:E$590)</f>
        <v>298</v>
      </c>
      <c r="AH364">
        <f>SUMIF('Data - Contractor Labor Hours'!$B$5:$B$590,'Test Year 2014'!$AF364,'Data - Contractor Labor Hours'!F$5:F$590)</f>
        <v>403</v>
      </c>
      <c r="AI364">
        <f>SUMIF('Data - Contractor Labor Hours'!$B$5:$B$590,'Test Year 2014'!$AF364,'Data - Contractor Labor Hours'!G$5:G$590)</f>
        <v>0</v>
      </c>
      <c r="AJ364" s="60"/>
      <c r="AK364">
        <f t="shared" si="60"/>
        <v>298</v>
      </c>
      <c r="AL364">
        <f t="shared" si="61"/>
        <v>604.5</v>
      </c>
      <c r="AM364">
        <f t="shared" si="62"/>
        <v>0</v>
      </c>
      <c r="AO364" s="90">
        <f t="shared" si="63"/>
        <v>0.3301939058171745</v>
      </c>
      <c r="AP364" s="90">
        <f t="shared" si="64"/>
        <v>0.66980609418282544</v>
      </c>
      <c r="AQ364" s="90">
        <f t="shared" si="65"/>
        <v>0</v>
      </c>
      <c r="AS364" s="55">
        <f t="shared" si="66"/>
        <v>3219.6448310249307</v>
      </c>
      <c r="AT364" s="55">
        <f t="shared" si="67"/>
        <v>6531.1251689750688</v>
      </c>
      <c r="AU364" s="55">
        <f t="shared" si="68"/>
        <v>0</v>
      </c>
    </row>
    <row r="365" spans="22:47" x14ac:dyDescent="0.2">
      <c r="V365" s="7">
        <v>10695</v>
      </c>
      <c r="W365" s="7" t="s">
        <v>74</v>
      </c>
      <c r="X365" s="7">
        <v>228</v>
      </c>
      <c r="Y365" s="56" t="s">
        <v>139</v>
      </c>
      <c r="Z365" s="7" t="s">
        <v>140</v>
      </c>
      <c r="AA365" s="7">
        <v>5930000</v>
      </c>
      <c r="AB365" s="7">
        <v>399748</v>
      </c>
      <c r="AC365" s="54">
        <v>41899.45103009259</v>
      </c>
      <c r="AD365" s="55">
        <v>11957.72</v>
      </c>
      <c r="AF365">
        <f t="shared" si="59"/>
        <v>399748</v>
      </c>
      <c r="AG365">
        <f>SUMIF('Data - Contractor Labor Hours'!$B$5:$B$590,'Test Year 2014'!$AF365,'Data - Contractor Labor Hours'!E$5:E$590)</f>
        <v>298</v>
      </c>
      <c r="AH365">
        <f>SUMIF('Data - Contractor Labor Hours'!$B$5:$B$590,'Test Year 2014'!$AF365,'Data - Contractor Labor Hours'!F$5:F$590)</f>
        <v>403</v>
      </c>
      <c r="AI365">
        <f>SUMIF('Data - Contractor Labor Hours'!$B$5:$B$590,'Test Year 2014'!$AF365,'Data - Contractor Labor Hours'!G$5:G$590)</f>
        <v>0</v>
      </c>
      <c r="AJ365" s="60"/>
      <c r="AK365">
        <f t="shared" si="60"/>
        <v>298</v>
      </c>
      <c r="AL365">
        <f t="shared" si="61"/>
        <v>604.5</v>
      </c>
      <c r="AM365">
        <f t="shared" si="62"/>
        <v>0</v>
      </c>
      <c r="AO365" s="90">
        <f t="shared" si="63"/>
        <v>0.3301939058171745</v>
      </c>
      <c r="AP365" s="90">
        <f t="shared" si="64"/>
        <v>0.66980609418282544</v>
      </c>
      <c r="AQ365" s="90">
        <f t="shared" si="65"/>
        <v>0</v>
      </c>
      <c r="AS365" s="55">
        <f t="shared" si="66"/>
        <v>3948.3662714681436</v>
      </c>
      <c r="AT365" s="55">
        <f t="shared" si="67"/>
        <v>8009.3537285318553</v>
      </c>
      <c r="AU365" s="55">
        <f t="shared" si="68"/>
        <v>0</v>
      </c>
    </row>
    <row r="366" spans="22:47" x14ac:dyDescent="0.2">
      <c r="V366" s="7">
        <v>12681</v>
      </c>
      <c r="W366" s="7" t="s">
        <v>74</v>
      </c>
      <c r="X366" s="7">
        <v>228</v>
      </c>
      <c r="Y366" s="56" t="s">
        <v>100</v>
      </c>
      <c r="Z366" s="7" t="s">
        <v>75</v>
      </c>
      <c r="AA366" s="7">
        <v>5930000</v>
      </c>
      <c r="AB366" s="7">
        <v>399752</v>
      </c>
      <c r="AC366" s="54">
        <v>41899.453553240739</v>
      </c>
      <c r="AD366" s="55">
        <v>420.38</v>
      </c>
      <c r="AF366">
        <f t="shared" si="59"/>
        <v>399752</v>
      </c>
      <c r="AG366">
        <f>SUMIF('Data - Contractor Labor Hours'!$B$5:$B$590,'Test Year 2014'!$AF366,'Data - Contractor Labor Hours'!E$5:E$590)</f>
        <v>10</v>
      </c>
      <c r="AH366">
        <f>SUMIF('Data - Contractor Labor Hours'!$B$5:$B$590,'Test Year 2014'!$AF366,'Data - Contractor Labor Hours'!F$5:F$590)</f>
        <v>2</v>
      </c>
      <c r="AI366">
        <f>SUMIF('Data - Contractor Labor Hours'!$B$5:$B$590,'Test Year 2014'!$AF366,'Data - Contractor Labor Hours'!G$5:G$590)</f>
        <v>0</v>
      </c>
      <c r="AJ366" s="60"/>
      <c r="AK366">
        <f t="shared" si="60"/>
        <v>10</v>
      </c>
      <c r="AL366">
        <f t="shared" si="61"/>
        <v>3</v>
      </c>
      <c r="AM366">
        <f t="shared" si="62"/>
        <v>0</v>
      </c>
      <c r="AO366" s="90">
        <f t="shared" si="63"/>
        <v>0.76923076923076927</v>
      </c>
      <c r="AP366" s="90">
        <f t="shared" si="64"/>
        <v>0.23076923076923078</v>
      </c>
      <c r="AQ366" s="90">
        <f t="shared" si="65"/>
        <v>0</v>
      </c>
      <c r="AS366" s="55">
        <f t="shared" si="66"/>
        <v>323.3692307692308</v>
      </c>
      <c r="AT366" s="55">
        <f t="shared" si="67"/>
        <v>97.010769230769242</v>
      </c>
      <c r="AU366" s="55">
        <f t="shared" si="68"/>
        <v>0</v>
      </c>
    </row>
    <row r="367" spans="22:47" x14ac:dyDescent="0.2">
      <c r="V367" s="7">
        <v>10216</v>
      </c>
      <c r="W367" s="7" t="s">
        <v>74</v>
      </c>
      <c r="X367" s="7">
        <v>228</v>
      </c>
      <c r="Y367" s="56" t="s">
        <v>100</v>
      </c>
      <c r="Z367" s="7" t="s">
        <v>101</v>
      </c>
      <c r="AA367" s="7">
        <v>5930000</v>
      </c>
      <c r="AB367" s="7">
        <v>400169</v>
      </c>
      <c r="AC367" s="54">
        <v>41899.456516203703</v>
      </c>
      <c r="AD367" s="55">
        <v>5264.02</v>
      </c>
      <c r="AF367">
        <f t="shared" si="59"/>
        <v>400169</v>
      </c>
      <c r="AG367">
        <f>SUMIF('Data - Contractor Labor Hours'!$B$5:$B$590,'Test Year 2014'!$AF367,'Data - Contractor Labor Hours'!E$5:E$590)</f>
        <v>49</v>
      </c>
      <c r="AH367">
        <f>SUMIF('Data - Contractor Labor Hours'!$B$5:$B$590,'Test Year 2014'!$AF367,'Data - Contractor Labor Hours'!F$5:F$590)</f>
        <v>0</v>
      </c>
      <c r="AI367">
        <f>SUMIF('Data - Contractor Labor Hours'!$B$5:$B$590,'Test Year 2014'!$AF367,'Data - Contractor Labor Hours'!G$5:G$590)</f>
        <v>78.5</v>
      </c>
      <c r="AJ367" s="60"/>
      <c r="AK367">
        <f t="shared" si="60"/>
        <v>49</v>
      </c>
      <c r="AL367">
        <f t="shared" si="61"/>
        <v>0</v>
      </c>
      <c r="AM367">
        <f t="shared" si="62"/>
        <v>157</v>
      </c>
      <c r="AO367" s="90">
        <f t="shared" si="63"/>
        <v>0.23786407766990292</v>
      </c>
      <c r="AP367" s="90">
        <f t="shared" si="64"/>
        <v>0</v>
      </c>
      <c r="AQ367" s="90">
        <f t="shared" si="65"/>
        <v>0.76213592233009708</v>
      </c>
      <c r="AS367" s="55">
        <f t="shared" si="66"/>
        <v>1252.1212621359225</v>
      </c>
      <c r="AT367" s="55">
        <f t="shared" si="67"/>
        <v>0</v>
      </c>
      <c r="AU367" s="55">
        <f t="shared" si="68"/>
        <v>4011.8987378640782</v>
      </c>
    </row>
    <row r="368" spans="22:47" x14ac:dyDescent="0.2">
      <c r="V368" s="7">
        <v>10216</v>
      </c>
      <c r="W368" s="7" t="s">
        <v>74</v>
      </c>
      <c r="X368" s="7">
        <v>228</v>
      </c>
      <c r="Y368" s="56" t="s">
        <v>100</v>
      </c>
      <c r="Z368" s="7" t="s">
        <v>102</v>
      </c>
      <c r="AA368" s="7">
        <v>1070001</v>
      </c>
      <c r="AB368" s="7">
        <v>400441</v>
      </c>
      <c r="AC368" s="54">
        <v>41899.460706018515</v>
      </c>
      <c r="AD368" s="55">
        <v>402.11</v>
      </c>
      <c r="AF368">
        <f t="shared" si="59"/>
        <v>400441</v>
      </c>
      <c r="AG368">
        <f>SUMIF('Data - Contractor Labor Hours'!$B$5:$B$590,'Test Year 2014'!$AF368,'Data - Contractor Labor Hours'!E$5:E$590)</f>
        <v>49</v>
      </c>
      <c r="AH368">
        <f>SUMIF('Data - Contractor Labor Hours'!$B$5:$B$590,'Test Year 2014'!$AF368,'Data - Contractor Labor Hours'!F$5:F$590)</f>
        <v>309.5</v>
      </c>
      <c r="AI368">
        <f>SUMIF('Data - Contractor Labor Hours'!$B$5:$B$590,'Test Year 2014'!$AF368,'Data - Contractor Labor Hours'!G$5:G$590)</f>
        <v>0</v>
      </c>
      <c r="AJ368" s="60"/>
      <c r="AK368">
        <f t="shared" si="60"/>
        <v>49</v>
      </c>
      <c r="AL368">
        <f t="shared" si="61"/>
        <v>464.25</v>
      </c>
      <c r="AM368">
        <f t="shared" si="62"/>
        <v>0</v>
      </c>
      <c r="AO368" s="90">
        <f t="shared" si="63"/>
        <v>9.5470043838285432E-2</v>
      </c>
      <c r="AP368" s="90">
        <f t="shared" si="64"/>
        <v>0.90452995616171461</v>
      </c>
      <c r="AQ368" s="90">
        <f t="shared" si="65"/>
        <v>0</v>
      </c>
      <c r="AS368" s="55">
        <f t="shared" si="66"/>
        <v>38.389459327812958</v>
      </c>
      <c r="AT368" s="55">
        <f t="shared" si="67"/>
        <v>363.7205406721871</v>
      </c>
      <c r="AU368" s="55">
        <f t="shared" si="68"/>
        <v>0</v>
      </c>
    </row>
    <row r="369" spans="22:47" x14ac:dyDescent="0.2">
      <c r="V369" s="7">
        <v>10216</v>
      </c>
      <c r="W369" s="7" t="s">
        <v>74</v>
      </c>
      <c r="X369" s="7">
        <v>228</v>
      </c>
      <c r="Y369" s="56" t="s">
        <v>100</v>
      </c>
      <c r="Z369" s="7" t="s">
        <v>101</v>
      </c>
      <c r="AA369" s="7">
        <v>5930000</v>
      </c>
      <c r="AB369" s="7">
        <v>400441</v>
      </c>
      <c r="AC369" s="54">
        <v>41899.460706018515</v>
      </c>
      <c r="AD369" s="55">
        <v>11911.95</v>
      </c>
      <c r="AF369">
        <f t="shared" si="59"/>
        <v>400441</v>
      </c>
      <c r="AG369">
        <f>SUMIF('Data - Contractor Labor Hours'!$B$5:$B$590,'Test Year 2014'!$AF369,'Data - Contractor Labor Hours'!E$5:E$590)</f>
        <v>49</v>
      </c>
      <c r="AH369">
        <f>SUMIF('Data - Contractor Labor Hours'!$B$5:$B$590,'Test Year 2014'!$AF369,'Data - Contractor Labor Hours'!F$5:F$590)</f>
        <v>309.5</v>
      </c>
      <c r="AI369">
        <f>SUMIF('Data - Contractor Labor Hours'!$B$5:$B$590,'Test Year 2014'!$AF369,'Data - Contractor Labor Hours'!G$5:G$590)</f>
        <v>0</v>
      </c>
      <c r="AJ369" s="60"/>
      <c r="AK369">
        <f t="shared" si="60"/>
        <v>49</v>
      </c>
      <c r="AL369">
        <f t="shared" si="61"/>
        <v>464.25</v>
      </c>
      <c r="AM369">
        <f t="shared" si="62"/>
        <v>0</v>
      </c>
      <c r="AO369" s="90">
        <f t="shared" si="63"/>
        <v>9.5470043838285432E-2</v>
      </c>
      <c r="AP369" s="90">
        <f t="shared" si="64"/>
        <v>0.90452995616171461</v>
      </c>
      <c r="AQ369" s="90">
        <f t="shared" si="65"/>
        <v>0</v>
      </c>
      <c r="AS369" s="55">
        <f t="shared" si="66"/>
        <v>1137.2343886994643</v>
      </c>
      <c r="AT369" s="55">
        <f t="shared" si="67"/>
        <v>10774.715611300537</v>
      </c>
      <c r="AU369" s="55">
        <f t="shared" si="68"/>
        <v>0</v>
      </c>
    </row>
    <row r="370" spans="22:47" x14ac:dyDescent="0.2">
      <c r="V370" s="7">
        <v>10695</v>
      </c>
      <c r="W370" s="7" t="s">
        <v>74</v>
      </c>
      <c r="X370" s="7">
        <v>228</v>
      </c>
      <c r="Y370" s="56" t="s">
        <v>100</v>
      </c>
      <c r="Z370" s="7" t="s">
        <v>75</v>
      </c>
      <c r="AA370" s="7">
        <v>5930000</v>
      </c>
      <c r="AB370" s="7">
        <v>401181</v>
      </c>
      <c r="AC370" s="54">
        <v>41904.450729166667</v>
      </c>
      <c r="AD370" s="55">
        <v>562.53</v>
      </c>
      <c r="AF370">
        <f t="shared" si="59"/>
        <v>401181</v>
      </c>
      <c r="AG370">
        <f>SUMIF('Data - Contractor Labor Hours'!$B$5:$B$590,'Test Year 2014'!$AF370,'Data - Contractor Labor Hours'!E$5:E$590)</f>
        <v>30</v>
      </c>
      <c r="AH370">
        <f>SUMIF('Data - Contractor Labor Hours'!$B$5:$B$590,'Test Year 2014'!$AF370,'Data - Contractor Labor Hours'!F$5:F$590)</f>
        <v>1.5</v>
      </c>
      <c r="AI370">
        <f>SUMIF('Data - Contractor Labor Hours'!$B$5:$B$590,'Test Year 2014'!$AF370,'Data - Contractor Labor Hours'!G$5:G$590)</f>
        <v>15</v>
      </c>
      <c r="AJ370" s="60"/>
      <c r="AK370">
        <f t="shared" si="60"/>
        <v>30</v>
      </c>
      <c r="AL370">
        <f t="shared" si="61"/>
        <v>2.25</v>
      </c>
      <c r="AM370">
        <f t="shared" si="62"/>
        <v>30</v>
      </c>
      <c r="AO370" s="90">
        <f t="shared" si="63"/>
        <v>0.48192771084337349</v>
      </c>
      <c r="AP370" s="90">
        <f t="shared" si="64"/>
        <v>3.614457831325301E-2</v>
      </c>
      <c r="AQ370" s="90">
        <f t="shared" si="65"/>
        <v>0.48192771084337349</v>
      </c>
      <c r="AS370" s="55">
        <f t="shared" si="66"/>
        <v>271.0987951807229</v>
      </c>
      <c r="AT370" s="55">
        <f t="shared" si="67"/>
        <v>20.332409638554214</v>
      </c>
      <c r="AU370" s="55">
        <f t="shared" si="68"/>
        <v>271.0987951807229</v>
      </c>
    </row>
    <row r="371" spans="22:47" x14ac:dyDescent="0.2">
      <c r="V371" s="7">
        <v>10695</v>
      </c>
      <c r="W371" s="7" t="s">
        <v>74</v>
      </c>
      <c r="X371" s="7">
        <v>228</v>
      </c>
      <c r="Y371" s="56" t="s">
        <v>139</v>
      </c>
      <c r="Z371" s="7" t="s">
        <v>140</v>
      </c>
      <c r="AA371" s="7">
        <v>5930000</v>
      </c>
      <c r="AB371" s="7">
        <v>401181</v>
      </c>
      <c r="AC371" s="54">
        <v>41904.450729166667</v>
      </c>
      <c r="AD371" s="55">
        <v>927.16</v>
      </c>
      <c r="AF371">
        <f t="shared" si="59"/>
        <v>401181</v>
      </c>
      <c r="AG371">
        <f>SUMIF('Data - Contractor Labor Hours'!$B$5:$B$590,'Test Year 2014'!$AF371,'Data - Contractor Labor Hours'!E$5:E$590)</f>
        <v>30</v>
      </c>
      <c r="AH371">
        <f>SUMIF('Data - Contractor Labor Hours'!$B$5:$B$590,'Test Year 2014'!$AF371,'Data - Contractor Labor Hours'!F$5:F$590)</f>
        <v>1.5</v>
      </c>
      <c r="AI371">
        <f>SUMIF('Data - Contractor Labor Hours'!$B$5:$B$590,'Test Year 2014'!$AF371,'Data - Contractor Labor Hours'!G$5:G$590)</f>
        <v>15</v>
      </c>
      <c r="AJ371" s="60"/>
      <c r="AK371">
        <f t="shared" si="60"/>
        <v>30</v>
      </c>
      <c r="AL371">
        <f t="shared" si="61"/>
        <v>2.25</v>
      </c>
      <c r="AM371">
        <f t="shared" si="62"/>
        <v>30</v>
      </c>
      <c r="AO371" s="90">
        <f t="shared" si="63"/>
        <v>0.48192771084337349</v>
      </c>
      <c r="AP371" s="90">
        <f t="shared" si="64"/>
        <v>3.614457831325301E-2</v>
      </c>
      <c r="AQ371" s="90">
        <f t="shared" si="65"/>
        <v>0.48192771084337349</v>
      </c>
      <c r="AS371" s="55">
        <f t="shared" si="66"/>
        <v>446.82409638554213</v>
      </c>
      <c r="AT371" s="55">
        <f t="shared" si="67"/>
        <v>33.511807228915657</v>
      </c>
      <c r="AU371" s="55">
        <f t="shared" si="68"/>
        <v>446.82409638554213</v>
      </c>
    </row>
    <row r="372" spans="22:47" x14ac:dyDescent="0.2">
      <c r="V372" s="7">
        <v>11685</v>
      </c>
      <c r="W372" s="7" t="s">
        <v>74</v>
      </c>
      <c r="X372" s="7">
        <v>228</v>
      </c>
      <c r="Y372" s="56" t="s">
        <v>100</v>
      </c>
      <c r="Z372" s="7" t="s">
        <v>75</v>
      </c>
      <c r="AA372" s="7">
        <v>5930000</v>
      </c>
      <c r="AB372" s="7">
        <v>401311</v>
      </c>
      <c r="AC372" s="54">
        <v>41904.653495370374</v>
      </c>
      <c r="AD372" s="55">
        <v>873.3</v>
      </c>
      <c r="AF372">
        <f t="shared" si="59"/>
        <v>401311</v>
      </c>
      <c r="AG372">
        <f>SUMIF('Data - Contractor Labor Hours'!$B$5:$B$590,'Test Year 2014'!$AF372,'Data - Contractor Labor Hours'!E$5:E$590)</f>
        <v>139</v>
      </c>
      <c r="AH372">
        <f>SUMIF('Data - Contractor Labor Hours'!$B$5:$B$590,'Test Year 2014'!$AF372,'Data - Contractor Labor Hours'!F$5:F$590)</f>
        <v>0</v>
      </c>
      <c r="AI372">
        <f>SUMIF('Data - Contractor Labor Hours'!$B$5:$B$590,'Test Year 2014'!$AF372,'Data - Contractor Labor Hours'!G$5:G$590)</f>
        <v>0</v>
      </c>
      <c r="AJ372" s="60"/>
      <c r="AK372">
        <f t="shared" si="60"/>
        <v>139</v>
      </c>
      <c r="AL372">
        <f t="shared" si="61"/>
        <v>0</v>
      </c>
      <c r="AM372">
        <f t="shared" si="62"/>
        <v>0</v>
      </c>
      <c r="AO372" s="90">
        <f t="shared" si="63"/>
        <v>1</v>
      </c>
      <c r="AP372" s="90">
        <f t="shared" si="64"/>
        <v>0</v>
      </c>
      <c r="AQ372" s="90">
        <f t="shared" si="65"/>
        <v>0</v>
      </c>
      <c r="AS372" s="55">
        <f t="shared" si="66"/>
        <v>873.3</v>
      </c>
      <c r="AT372" s="55">
        <f t="shared" si="67"/>
        <v>0</v>
      </c>
      <c r="AU372" s="55">
        <f t="shared" si="68"/>
        <v>0</v>
      </c>
    </row>
    <row r="373" spans="22:47" x14ac:dyDescent="0.2">
      <c r="V373" s="7">
        <v>11685</v>
      </c>
      <c r="W373" s="7" t="s">
        <v>74</v>
      </c>
      <c r="X373" s="7">
        <v>228</v>
      </c>
      <c r="Y373" s="56" t="s">
        <v>139</v>
      </c>
      <c r="Z373" s="7" t="s">
        <v>140</v>
      </c>
      <c r="AA373" s="7">
        <v>5930000</v>
      </c>
      <c r="AB373" s="7">
        <v>401311</v>
      </c>
      <c r="AC373" s="54">
        <v>41904.653495370374</v>
      </c>
      <c r="AD373" s="55">
        <v>2874.7</v>
      </c>
      <c r="AF373">
        <f t="shared" si="59"/>
        <v>401311</v>
      </c>
      <c r="AG373">
        <f>SUMIF('Data - Contractor Labor Hours'!$B$5:$B$590,'Test Year 2014'!$AF373,'Data - Contractor Labor Hours'!E$5:E$590)</f>
        <v>139</v>
      </c>
      <c r="AH373">
        <f>SUMIF('Data - Contractor Labor Hours'!$B$5:$B$590,'Test Year 2014'!$AF373,'Data - Contractor Labor Hours'!F$5:F$590)</f>
        <v>0</v>
      </c>
      <c r="AI373">
        <f>SUMIF('Data - Contractor Labor Hours'!$B$5:$B$590,'Test Year 2014'!$AF373,'Data - Contractor Labor Hours'!G$5:G$590)</f>
        <v>0</v>
      </c>
      <c r="AJ373" s="60"/>
      <c r="AK373">
        <f t="shared" si="60"/>
        <v>139</v>
      </c>
      <c r="AL373">
        <f t="shared" si="61"/>
        <v>0</v>
      </c>
      <c r="AM373">
        <f t="shared" si="62"/>
        <v>0</v>
      </c>
      <c r="AO373" s="90">
        <f t="shared" si="63"/>
        <v>1</v>
      </c>
      <c r="AP373" s="90">
        <f t="shared" si="64"/>
        <v>0</v>
      </c>
      <c r="AQ373" s="90">
        <f t="shared" si="65"/>
        <v>0</v>
      </c>
      <c r="AS373" s="55">
        <f t="shared" si="66"/>
        <v>2874.7</v>
      </c>
      <c r="AT373" s="55">
        <f t="shared" si="67"/>
        <v>0</v>
      </c>
      <c r="AU373" s="55">
        <f t="shared" si="68"/>
        <v>0</v>
      </c>
    </row>
    <row r="374" spans="22:47" x14ac:dyDescent="0.2">
      <c r="V374" s="7">
        <v>11683</v>
      </c>
      <c r="W374" s="7" t="s">
        <v>74</v>
      </c>
      <c r="X374" s="7">
        <v>228</v>
      </c>
      <c r="Y374" s="56" t="s">
        <v>100</v>
      </c>
      <c r="Z374" s="7" t="s">
        <v>75</v>
      </c>
      <c r="AA374" s="7">
        <v>5930000</v>
      </c>
      <c r="AB374" s="7">
        <v>401294</v>
      </c>
      <c r="AC374" s="54">
        <v>41908.207280092596</v>
      </c>
      <c r="AD374" s="55">
        <v>3392.02</v>
      </c>
      <c r="AF374">
        <f t="shared" si="59"/>
        <v>401294</v>
      </c>
      <c r="AG374">
        <f>SUMIF('Data - Contractor Labor Hours'!$B$5:$B$590,'Test Year 2014'!$AF374,'Data - Contractor Labor Hours'!E$5:E$590)</f>
        <v>206.5</v>
      </c>
      <c r="AH374">
        <f>SUMIF('Data - Contractor Labor Hours'!$B$5:$B$590,'Test Year 2014'!$AF374,'Data - Contractor Labor Hours'!F$5:F$590)</f>
        <v>25</v>
      </c>
      <c r="AI374">
        <f>SUMIF('Data - Contractor Labor Hours'!$B$5:$B$590,'Test Year 2014'!$AF374,'Data - Contractor Labor Hours'!G$5:G$590)</f>
        <v>20</v>
      </c>
      <c r="AJ374" s="60"/>
      <c r="AK374">
        <f t="shared" si="60"/>
        <v>206.5</v>
      </c>
      <c r="AL374">
        <f t="shared" si="61"/>
        <v>37.5</v>
      </c>
      <c r="AM374">
        <f t="shared" si="62"/>
        <v>40</v>
      </c>
      <c r="AO374" s="90">
        <f t="shared" si="63"/>
        <v>0.727112676056338</v>
      </c>
      <c r="AP374" s="90">
        <f t="shared" si="64"/>
        <v>0.13204225352112675</v>
      </c>
      <c r="AQ374" s="90">
        <f t="shared" si="65"/>
        <v>0.14084507042253522</v>
      </c>
      <c r="AS374" s="55">
        <f t="shared" si="66"/>
        <v>2466.3807394366195</v>
      </c>
      <c r="AT374" s="55">
        <f t="shared" si="67"/>
        <v>447.88996478873236</v>
      </c>
      <c r="AU374" s="55">
        <f t="shared" si="68"/>
        <v>477.74929577464792</v>
      </c>
    </row>
    <row r="375" spans="22:47" x14ac:dyDescent="0.2">
      <c r="V375" s="7">
        <v>11683</v>
      </c>
      <c r="W375" s="7" t="s">
        <v>74</v>
      </c>
      <c r="X375" s="7">
        <v>228</v>
      </c>
      <c r="Y375" s="56" t="s">
        <v>139</v>
      </c>
      <c r="Z375" s="7" t="s">
        <v>140</v>
      </c>
      <c r="AA375" s="7">
        <v>5930000</v>
      </c>
      <c r="AB375" s="7">
        <v>401294</v>
      </c>
      <c r="AC375" s="54">
        <v>41908.207280092596</v>
      </c>
      <c r="AD375" s="55">
        <v>4050.99</v>
      </c>
      <c r="AF375">
        <f t="shared" si="59"/>
        <v>401294</v>
      </c>
      <c r="AG375">
        <f>SUMIF('Data - Contractor Labor Hours'!$B$5:$B$590,'Test Year 2014'!$AF375,'Data - Contractor Labor Hours'!E$5:E$590)</f>
        <v>206.5</v>
      </c>
      <c r="AH375">
        <f>SUMIF('Data - Contractor Labor Hours'!$B$5:$B$590,'Test Year 2014'!$AF375,'Data - Contractor Labor Hours'!F$5:F$590)</f>
        <v>25</v>
      </c>
      <c r="AI375">
        <f>SUMIF('Data - Contractor Labor Hours'!$B$5:$B$590,'Test Year 2014'!$AF375,'Data - Contractor Labor Hours'!G$5:G$590)</f>
        <v>20</v>
      </c>
      <c r="AJ375" s="60"/>
      <c r="AK375">
        <f t="shared" si="60"/>
        <v>206.5</v>
      </c>
      <c r="AL375">
        <f t="shared" si="61"/>
        <v>37.5</v>
      </c>
      <c r="AM375">
        <f t="shared" si="62"/>
        <v>40</v>
      </c>
      <c r="AO375" s="90">
        <f t="shared" si="63"/>
        <v>0.727112676056338</v>
      </c>
      <c r="AP375" s="90">
        <f t="shared" si="64"/>
        <v>0.13204225352112675</v>
      </c>
      <c r="AQ375" s="90">
        <f t="shared" si="65"/>
        <v>0.14084507042253522</v>
      </c>
      <c r="AS375" s="55">
        <f t="shared" si="66"/>
        <v>2945.5261795774645</v>
      </c>
      <c r="AT375" s="55">
        <f t="shared" si="67"/>
        <v>534.9018485915492</v>
      </c>
      <c r="AU375" s="55">
        <f t="shared" si="68"/>
        <v>570.56197183098595</v>
      </c>
    </row>
    <row r="376" spans="22:47" x14ac:dyDescent="0.2">
      <c r="V376" s="7">
        <v>11683</v>
      </c>
      <c r="W376" s="7" t="s">
        <v>74</v>
      </c>
      <c r="X376" s="7">
        <v>228</v>
      </c>
      <c r="Y376" s="56" t="s">
        <v>100</v>
      </c>
      <c r="Z376" s="7" t="s">
        <v>75</v>
      </c>
      <c r="AA376" s="7">
        <v>5930000</v>
      </c>
      <c r="AB376" s="7">
        <v>401169</v>
      </c>
      <c r="AC376" s="54">
        <v>41908.207997685182</v>
      </c>
      <c r="AD376" s="55">
        <v>39315.839999999997</v>
      </c>
      <c r="AF376">
        <f t="shared" si="59"/>
        <v>401169</v>
      </c>
      <c r="AG376">
        <f>SUMIF('Data - Contractor Labor Hours'!$B$5:$B$590,'Test Year 2014'!$AF376,'Data - Contractor Labor Hours'!E$5:E$590)</f>
        <v>990</v>
      </c>
      <c r="AH376">
        <f>SUMIF('Data - Contractor Labor Hours'!$B$5:$B$590,'Test Year 2014'!$AF376,'Data - Contractor Labor Hours'!F$5:F$590)</f>
        <v>692</v>
      </c>
      <c r="AI376">
        <f>SUMIF('Data - Contractor Labor Hours'!$B$5:$B$590,'Test Year 2014'!$AF376,'Data - Contractor Labor Hours'!G$5:G$590)</f>
        <v>0</v>
      </c>
      <c r="AJ376" s="60"/>
      <c r="AK376">
        <f t="shared" si="60"/>
        <v>990</v>
      </c>
      <c r="AL376">
        <f t="shared" si="61"/>
        <v>1038</v>
      </c>
      <c r="AM376">
        <f t="shared" si="62"/>
        <v>0</v>
      </c>
      <c r="AO376" s="90">
        <f t="shared" si="63"/>
        <v>0.48816568047337278</v>
      </c>
      <c r="AP376" s="90">
        <f t="shared" si="64"/>
        <v>0.51183431952662717</v>
      </c>
      <c r="AQ376" s="90">
        <f t="shared" si="65"/>
        <v>0</v>
      </c>
      <c r="AS376" s="55">
        <f t="shared" si="66"/>
        <v>19192.643786982248</v>
      </c>
      <c r="AT376" s="55">
        <f t="shared" si="67"/>
        <v>20123.196213017749</v>
      </c>
      <c r="AU376" s="55">
        <f t="shared" si="68"/>
        <v>0</v>
      </c>
    </row>
    <row r="377" spans="22:47" x14ac:dyDescent="0.2">
      <c r="V377" s="7">
        <v>11683</v>
      </c>
      <c r="W377" s="7" t="s">
        <v>74</v>
      </c>
      <c r="X377" s="7">
        <v>228</v>
      </c>
      <c r="Y377" s="56" t="s">
        <v>139</v>
      </c>
      <c r="Z377" s="7" t="s">
        <v>140</v>
      </c>
      <c r="AA377" s="7">
        <v>5930000</v>
      </c>
      <c r="AB377" s="7">
        <v>401169</v>
      </c>
      <c r="AC377" s="54">
        <v>41908.207997685182</v>
      </c>
      <c r="AD377" s="55">
        <v>11595.97</v>
      </c>
      <c r="AF377">
        <f t="shared" si="59"/>
        <v>401169</v>
      </c>
      <c r="AG377">
        <f>SUMIF('Data - Contractor Labor Hours'!$B$5:$B$590,'Test Year 2014'!$AF377,'Data - Contractor Labor Hours'!E$5:E$590)</f>
        <v>990</v>
      </c>
      <c r="AH377">
        <f>SUMIF('Data - Contractor Labor Hours'!$B$5:$B$590,'Test Year 2014'!$AF377,'Data - Contractor Labor Hours'!F$5:F$590)</f>
        <v>692</v>
      </c>
      <c r="AI377">
        <f>SUMIF('Data - Contractor Labor Hours'!$B$5:$B$590,'Test Year 2014'!$AF377,'Data - Contractor Labor Hours'!G$5:G$590)</f>
        <v>0</v>
      </c>
      <c r="AJ377" s="60"/>
      <c r="AK377">
        <f t="shared" si="60"/>
        <v>990</v>
      </c>
      <c r="AL377">
        <f t="shared" si="61"/>
        <v>1038</v>
      </c>
      <c r="AM377">
        <f t="shared" si="62"/>
        <v>0</v>
      </c>
      <c r="AO377" s="90">
        <f t="shared" si="63"/>
        <v>0.48816568047337278</v>
      </c>
      <c r="AP377" s="90">
        <f t="shared" si="64"/>
        <v>0.51183431952662717</v>
      </c>
      <c r="AQ377" s="90">
        <f t="shared" si="65"/>
        <v>0</v>
      </c>
      <c r="AS377" s="55">
        <f t="shared" si="66"/>
        <v>5660.7545857988162</v>
      </c>
      <c r="AT377" s="55">
        <f t="shared" si="67"/>
        <v>5935.2154142011823</v>
      </c>
      <c r="AU377" s="55">
        <f t="shared" si="68"/>
        <v>0</v>
      </c>
    </row>
    <row r="378" spans="22:47" x14ac:dyDescent="0.2">
      <c r="V378" s="7">
        <v>10216</v>
      </c>
      <c r="W378" s="7" t="s">
        <v>74</v>
      </c>
      <c r="X378" s="7">
        <v>228</v>
      </c>
      <c r="Y378" s="56" t="s">
        <v>100</v>
      </c>
      <c r="Z378" s="7" t="s">
        <v>101</v>
      </c>
      <c r="AA378" s="7">
        <v>5930000</v>
      </c>
      <c r="AB378" s="7">
        <v>401146</v>
      </c>
      <c r="AC378" s="54">
        <v>41908.208657407406</v>
      </c>
      <c r="AD378" s="55">
        <v>10470.81</v>
      </c>
      <c r="AF378">
        <f t="shared" si="59"/>
        <v>401146</v>
      </c>
      <c r="AG378">
        <f>SUMIF('Data - Contractor Labor Hours'!$B$5:$B$590,'Test Year 2014'!$AF378,'Data - Contractor Labor Hours'!E$5:E$590)</f>
        <v>143.5</v>
      </c>
      <c r="AH378">
        <f>SUMIF('Data - Contractor Labor Hours'!$B$5:$B$590,'Test Year 2014'!$AF378,'Data - Contractor Labor Hours'!F$5:F$590)</f>
        <v>85</v>
      </c>
      <c r="AI378">
        <f>SUMIF('Data - Contractor Labor Hours'!$B$5:$B$590,'Test Year 2014'!$AF378,'Data - Contractor Labor Hours'!G$5:G$590)</f>
        <v>75</v>
      </c>
      <c r="AJ378" s="60"/>
      <c r="AK378">
        <f t="shared" si="60"/>
        <v>143.5</v>
      </c>
      <c r="AL378">
        <f t="shared" si="61"/>
        <v>127.5</v>
      </c>
      <c r="AM378">
        <f t="shared" si="62"/>
        <v>150</v>
      </c>
      <c r="AO378" s="90">
        <f t="shared" si="63"/>
        <v>0.34085510688836107</v>
      </c>
      <c r="AP378" s="90">
        <f t="shared" si="64"/>
        <v>0.30285035629453683</v>
      </c>
      <c r="AQ378" s="90">
        <f t="shared" si="65"/>
        <v>0.35629453681710216</v>
      </c>
      <c r="AS378" s="55">
        <f t="shared" si="66"/>
        <v>3569.0290617577198</v>
      </c>
      <c r="AT378" s="55">
        <f t="shared" si="67"/>
        <v>3171.0885391923989</v>
      </c>
      <c r="AU378" s="55">
        <f t="shared" si="68"/>
        <v>3730.6923990498813</v>
      </c>
    </row>
    <row r="379" spans="22:47" x14ac:dyDescent="0.2">
      <c r="V379" s="7">
        <v>11685</v>
      </c>
      <c r="W379" s="7" t="s">
        <v>74</v>
      </c>
      <c r="X379" s="7">
        <v>228</v>
      </c>
      <c r="Y379" s="56" t="s">
        <v>100</v>
      </c>
      <c r="Z379" s="7" t="s">
        <v>75</v>
      </c>
      <c r="AA379" s="7">
        <v>5930000</v>
      </c>
      <c r="AB379" s="7">
        <v>400982</v>
      </c>
      <c r="AC379" s="54">
        <v>41908.20884259259</v>
      </c>
      <c r="AD379" s="55">
        <v>8569.9599999999991</v>
      </c>
      <c r="AF379">
        <f t="shared" si="59"/>
        <v>400982</v>
      </c>
      <c r="AG379">
        <f>SUMIF('Data - Contractor Labor Hours'!$B$5:$B$590,'Test Year 2014'!$AF379,'Data - Contractor Labor Hours'!E$5:E$590)</f>
        <v>121</v>
      </c>
      <c r="AH379">
        <f>SUMIF('Data - Contractor Labor Hours'!$B$5:$B$590,'Test Year 2014'!$AF379,'Data - Contractor Labor Hours'!F$5:F$590)</f>
        <v>55.5</v>
      </c>
      <c r="AI379">
        <f>SUMIF('Data - Contractor Labor Hours'!$B$5:$B$590,'Test Year 2014'!$AF379,'Data - Contractor Labor Hours'!G$5:G$590)</f>
        <v>73</v>
      </c>
      <c r="AJ379" s="60"/>
      <c r="AK379">
        <f t="shared" si="60"/>
        <v>121</v>
      </c>
      <c r="AL379">
        <f t="shared" si="61"/>
        <v>83.25</v>
      </c>
      <c r="AM379">
        <f t="shared" si="62"/>
        <v>146</v>
      </c>
      <c r="AO379" s="90">
        <f t="shared" si="63"/>
        <v>0.3454675231977159</v>
      </c>
      <c r="AP379" s="90">
        <f t="shared" si="64"/>
        <v>0.23768736616702354</v>
      </c>
      <c r="AQ379" s="90">
        <f t="shared" si="65"/>
        <v>0.41684511063526053</v>
      </c>
      <c r="AS379" s="55">
        <f t="shared" si="66"/>
        <v>2960.6428551034969</v>
      </c>
      <c r="AT379" s="55">
        <f t="shared" si="67"/>
        <v>2036.9712205567448</v>
      </c>
      <c r="AU379" s="55">
        <f t="shared" si="68"/>
        <v>3572.3459243397569</v>
      </c>
    </row>
    <row r="380" spans="22:47" x14ac:dyDescent="0.2">
      <c r="V380" s="7">
        <v>10695</v>
      </c>
      <c r="W380" s="7" t="s">
        <v>74</v>
      </c>
      <c r="X380" s="7">
        <v>228</v>
      </c>
      <c r="Y380" s="56" t="s">
        <v>100</v>
      </c>
      <c r="Z380" s="7" t="s">
        <v>75</v>
      </c>
      <c r="AA380" s="7">
        <v>5930000</v>
      </c>
      <c r="AB380" s="7">
        <v>400981</v>
      </c>
      <c r="AC380" s="54">
        <v>41908.209074074075</v>
      </c>
      <c r="AD380" s="55">
        <v>20972.16</v>
      </c>
      <c r="AF380">
        <f t="shared" si="59"/>
        <v>400981</v>
      </c>
      <c r="AG380">
        <f>SUMIF('Data - Contractor Labor Hours'!$B$5:$B$590,'Test Year 2014'!$AF380,'Data - Contractor Labor Hours'!E$5:E$590)</f>
        <v>525.5</v>
      </c>
      <c r="AH380">
        <f>SUMIF('Data - Contractor Labor Hours'!$B$5:$B$590,'Test Year 2014'!$AF380,'Data - Contractor Labor Hours'!F$5:F$590)</f>
        <v>154.5</v>
      </c>
      <c r="AI380">
        <f>SUMIF('Data - Contractor Labor Hours'!$B$5:$B$590,'Test Year 2014'!$AF380,'Data - Contractor Labor Hours'!G$5:G$590)</f>
        <v>19.5</v>
      </c>
      <c r="AJ380" s="60"/>
      <c r="AK380">
        <f t="shared" si="60"/>
        <v>525.5</v>
      </c>
      <c r="AL380">
        <f t="shared" si="61"/>
        <v>231.75</v>
      </c>
      <c r="AM380">
        <f t="shared" si="62"/>
        <v>39</v>
      </c>
      <c r="AO380" s="90">
        <f t="shared" si="63"/>
        <v>0.65996860282574565</v>
      </c>
      <c r="AP380" s="90">
        <f t="shared" si="64"/>
        <v>0.29105180533751962</v>
      </c>
      <c r="AQ380" s="90">
        <f t="shared" si="65"/>
        <v>4.8979591836734691E-2</v>
      </c>
      <c r="AS380" s="55">
        <f t="shared" si="66"/>
        <v>13840.967133437989</v>
      </c>
      <c r="AT380" s="55">
        <f t="shared" si="67"/>
        <v>6103.9850298273159</v>
      </c>
      <c r="AU380" s="55">
        <f t="shared" si="68"/>
        <v>1027.2078367346937</v>
      </c>
    </row>
    <row r="381" spans="22:47" x14ac:dyDescent="0.2">
      <c r="V381" s="7">
        <v>12681</v>
      </c>
      <c r="W381" s="7" t="s">
        <v>74</v>
      </c>
      <c r="X381" s="7">
        <v>228</v>
      </c>
      <c r="Y381" s="56" t="s">
        <v>100</v>
      </c>
      <c r="Z381" s="7" t="s">
        <v>75</v>
      </c>
      <c r="AA381" s="7">
        <v>5930000</v>
      </c>
      <c r="AB381" s="7">
        <v>401672</v>
      </c>
      <c r="AC381" s="54">
        <v>41908.69804398148</v>
      </c>
      <c r="AD381" s="55">
        <v>117.39</v>
      </c>
      <c r="AF381">
        <f t="shared" si="59"/>
        <v>401672</v>
      </c>
      <c r="AG381">
        <f>SUMIF('Data - Contractor Labor Hours'!$B$5:$B$590,'Test Year 2014'!$AF381,'Data - Contractor Labor Hours'!E$5:E$590)</f>
        <v>5</v>
      </c>
      <c r="AH381">
        <f>SUMIF('Data - Contractor Labor Hours'!$B$5:$B$590,'Test Year 2014'!$AF381,'Data - Contractor Labor Hours'!F$5:F$590)</f>
        <v>0</v>
      </c>
      <c r="AI381">
        <f>SUMIF('Data - Contractor Labor Hours'!$B$5:$B$590,'Test Year 2014'!$AF381,'Data - Contractor Labor Hours'!G$5:G$590)</f>
        <v>0</v>
      </c>
      <c r="AJ381" s="60"/>
      <c r="AK381">
        <f t="shared" si="60"/>
        <v>5</v>
      </c>
      <c r="AL381">
        <f t="shared" si="61"/>
        <v>0</v>
      </c>
      <c r="AM381">
        <f t="shared" si="62"/>
        <v>0</v>
      </c>
      <c r="AO381" s="90">
        <f t="shared" si="63"/>
        <v>1</v>
      </c>
      <c r="AP381" s="90">
        <f t="shared" si="64"/>
        <v>0</v>
      </c>
      <c r="AQ381" s="90">
        <f t="shared" si="65"/>
        <v>0</v>
      </c>
      <c r="AS381" s="55">
        <f t="shared" si="66"/>
        <v>117.39</v>
      </c>
      <c r="AT381" s="55">
        <f t="shared" si="67"/>
        <v>0</v>
      </c>
      <c r="AU381" s="55">
        <f t="shared" si="68"/>
        <v>0</v>
      </c>
    </row>
    <row r="382" spans="22:47" x14ac:dyDescent="0.2">
      <c r="V382" s="7"/>
      <c r="W382" s="7"/>
      <c r="X382" s="7"/>
      <c r="Y382" s="56"/>
      <c r="Z382" s="7"/>
      <c r="AA382" s="7"/>
      <c r="AB382" s="7" t="s">
        <v>45</v>
      </c>
      <c r="AC382" s="7"/>
      <c r="AD382" s="55">
        <v>1888021.3</v>
      </c>
    </row>
    <row r="383" spans="22:47" x14ac:dyDescent="0.2">
      <c r="V383" s="7"/>
      <c r="W383" s="7"/>
      <c r="X383" s="7"/>
      <c r="Y383" s="56"/>
      <c r="Z383" s="7"/>
      <c r="AA383" s="7"/>
      <c r="AB383" s="7"/>
      <c r="AC383" s="7"/>
      <c r="AD383" s="7"/>
    </row>
    <row r="384" spans="22:47" x14ac:dyDescent="0.2">
      <c r="V384" s="7"/>
      <c r="W384" s="7"/>
      <c r="X384" s="7"/>
      <c r="Y384" s="56"/>
      <c r="Z384" s="7"/>
      <c r="AA384" s="7"/>
      <c r="AB384" s="7"/>
      <c r="AC384" s="7"/>
      <c r="AD384" s="7"/>
    </row>
    <row r="391" spans="31:31" x14ac:dyDescent="0.2">
      <c r="AE391" s="7"/>
    </row>
    <row r="392" spans="31:31" x14ac:dyDescent="0.2">
      <c r="AE392" s="7"/>
    </row>
    <row r="393" spans="31:31" x14ac:dyDescent="0.2">
      <c r="AE393" s="7"/>
    </row>
    <row r="394" spans="31:31" x14ac:dyDescent="0.2">
      <c r="AE394" s="7"/>
    </row>
    <row r="395" spans="31:31" x14ac:dyDescent="0.2">
      <c r="AE395" s="7"/>
    </row>
    <row r="396" spans="31:31" x14ac:dyDescent="0.2">
      <c r="AE396" s="7"/>
    </row>
    <row r="397" spans="31:31" x14ac:dyDescent="0.2">
      <c r="AE397" s="7"/>
    </row>
    <row r="398" spans="31:31" x14ac:dyDescent="0.2">
      <c r="AE398" s="7"/>
    </row>
    <row r="399" spans="31:31" x14ac:dyDescent="0.2">
      <c r="AE399" s="7"/>
    </row>
    <row r="400" spans="31:31" x14ac:dyDescent="0.2">
      <c r="AE400" s="7"/>
    </row>
    <row r="401" spans="22:31" x14ac:dyDescent="0.2">
      <c r="AE401" s="7"/>
    </row>
    <row r="402" spans="22:31" x14ac:dyDescent="0.2">
      <c r="AE402" s="7"/>
    </row>
    <row r="403" spans="22:31" x14ac:dyDescent="0.2">
      <c r="V403" s="7"/>
      <c r="W403" s="7"/>
      <c r="X403" s="7"/>
      <c r="Y403" s="56"/>
      <c r="Z403" s="7"/>
      <c r="AA403" s="7"/>
      <c r="AB403" s="7"/>
      <c r="AC403" s="54"/>
      <c r="AD403" s="55"/>
      <c r="AE403" s="7"/>
    </row>
    <row r="404" spans="22:31" x14ac:dyDescent="0.2">
      <c r="V404" s="7"/>
      <c r="W404" s="7"/>
      <c r="X404" s="7"/>
      <c r="Y404" s="56"/>
      <c r="Z404" s="7"/>
      <c r="AA404" s="7"/>
      <c r="AB404" s="7"/>
      <c r="AC404" s="54"/>
      <c r="AD404" s="55"/>
      <c r="AE404" s="7"/>
    </row>
    <row r="405" spans="22:31" x14ac:dyDescent="0.2">
      <c r="V405" s="7"/>
      <c r="W405" s="7"/>
      <c r="X405" s="7"/>
      <c r="Y405" s="56"/>
      <c r="Z405" s="7"/>
      <c r="AA405" s="7"/>
      <c r="AB405" s="7"/>
      <c r="AC405" s="54"/>
      <c r="AD405" s="55"/>
      <c r="AE405" s="7"/>
    </row>
    <row r="406" spans="22:31" x14ac:dyDescent="0.2">
      <c r="V406" s="7"/>
      <c r="W406" s="7"/>
      <c r="X406" s="7"/>
      <c r="Y406" s="56"/>
      <c r="Z406" s="7"/>
      <c r="AA406" s="7"/>
      <c r="AB406" s="7"/>
      <c r="AC406" s="54"/>
      <c r="AD406" s="55"/>
      <c r="AE406" s="7"/>
    </row>
    <row r="407" spans="22:31" x14ac:dyDescent="0.2">
      <c r="V407" s="7"/>
      <c r="W407" s="7"/>
      <c r="X407" s="7"/>
      <c r="Y407" s="56"/>
      <c r="Z407" s="7"/>
      <c r="AA407" s="7"/>
      <c r="AB407" s="7"/>
      <c r="AC407" s="54"/>
      <c r="AD407" s="55"/>
      <c r="AE407" s="7"/>
    </row>
    <row r="408" spans="22:31" x14ac:dyDescent="0.2">
      <c r="V408" s="7"/>
      <c r="W408" s="7"/>
      <c r="X408" s="7"/>
      <c r="Y408" s="56"/>
      <c r="Z408" s="7"/>
      <c r="AA408" s="7"/>
      <c r="AB408" s="7"/>
      <c r="AC408" s="54"/>
      <c r="AD408" s="55"/>
      <c r="AE408" s="7"/>
    </row>
    <row r="409" spans="22:31" x14ac:dyDescent="0.2">
      <c r="V409" s="7"/>
      <c r="W409" s="7"/>
      <c r="X409" s="7"/>
      <c r="Y409" s="56"/>
      <c r="Z409" s="7"/>
      <c r="AA409" s="7"/>
      <c r="AB409" s="7"/>
      <c r="AC409" s="54"/>
      <c r="AD409" s="55"/>
      <c r="AE409" s="7"/>
    </row>
    <row r="410" spans="22:31" x14ac:dyDescent="0.2">
      <c r="V410" s="7"/>
      <c r="W410" s="7"/>
      <c r="X410" s="7"/>
      <c r="Y410" s="56"/>
      <c r="Z410" s="7"/>
      <c r="AA410" s="7"/>
      <c r="AB410" s="7"/>
      <c r="AC410" s="54"/>
      <c r="AD410" s="55"/>
      <c r="AE410" s="7"/>
    </row>
    <row r="411" spans="22:31" x14ac:dyDescent="0.2">
      <c r="V411" s="7"/>
      <c r="W411" s="7"/>
      <c r="X411" s="7"/>
      <c r="Y411" s="56"/>
      <c r="Z411" s="7"/>
      <c r="AA411" s="7"/>
      <c r="AB411" s="7"/>
      <c r="AC411" s="54"/>
      <c r="AD411" s="55"/>
      <c r="AE411" s="7"/>
    </row>
    <row r="412" spans="22:31" x14ac:dyDescent="0.2">
      <c r="V412" s="7"/>
      <c r="W412" s="7"/>
      <c r="X412" s="7"/>
      <c r="Y412" s="56"/>
      <c r="Z412" s="7"/>
      <c r="AA412" s="7"/>
      <c r="AB412" s="7"/>
      <c r="AC412" s="54"/>
      <c r="AD412" s="55"/>
      <c r="AE412" s="7"/>
    </row>
    <row r="413" spans="22:31" x14ac:dyDescent="0.2">
      <c r="V413" s="7"/>
      <c r="W413" s="7"/>
      <c r="X413" s="7"/>
      <c r="Y413" s="56"/>
      <c r="Z413" s="7"/>
      <c r="AA413" s="7"/>
      <c r="AB413" s="7"/>
      <c r="AC413" s="54"/>
      <c r="AD413" s="55"/>
      <c r="AE413" s="7"/>
    </row>
    <row r="414" spans="22:31" x14ac:dyDescent="0.2">
      <c r="V414" s="7"/>
      <c r="W414" s="7"/>
      <c r="X414" s="7"/>
      <c r="Y414" s="56"/>
      <c r="Z414" s="7"/>
      <c r="AA414" s="7"/>
      <c r="AB414" s="7"/>
      <c r="AC414" s="54"/>
      <c r="AD414" s="55"/>
      <c r="AE414" s="7"/>
    </row>
    <row r="415" spans="22:31" x14ac:dyDescent="0.2">
      <c r="V415" s="7"/>
      <c r="W415" s="7"/>
      <c r="X415" s="7"/>
      <c r="Y415" s="56"/>
      <c r="Z415" s="7"/>
      <c r="AA415" s="7"/>
      <c r="AB415" s="7"/>
      <c r="AC415" s="54"/>
      <c r="AD415" s="55"/>
      <c r="AE415" s="7"/>
    </row>
    <row r="416" spans="22:31" x14ac:dyDescent="0.2">
      <c r="V416" s="7"/>
      <c r="W416" s="7"/>
      <c r="X416" s="7"/>
      <c r="Y416" s="56"/>
      <c r="Z416" s="7"/>
      <c r="AA416" s="7"/>
      <c r="AB416" s="7"/>
      <c r="AC416" s="54"/>
      <c r="AD416" s="55"/>
      <c r="AE416" s="7"/>
    </row>
    <row r="417" spans="22:31" x14ac:dyDescent="0.2">
      <c r="V417" s="7"/>
      <c r="W417" s="7"/>
      <c r="X417" s="7"/>
      <c r="Y417" s="56"/>
      <c r="Z417" s="7"/>
      <c r="AA417" s="7"/>
      <c r="AB417" s="7"/>
      <c r="AC417" s="54"/>
      <c r="AD417" s="55"/>
      <c r="AE417" s="7"/>
    </row>
    <row r="418" spans="22:31" x14ac:dyDescent="0.2">
      <c r="V418" s="7"/>
      <c r="W418" s="7"/>
      <c r="X418" s="7"/>
      <c r="Y418" s="56"/>
      <c r="Z418" s="7"/>
      <c r="AA418" s="7"/>
      <c r="AB418" s="7"/>
      <c r="AC418" s="54"/>
      <c r="AD418" s="55"/>
      <c r="AE418" s="7"/>
    </row>
    <row r="419" spans="22:31" x14ac:dyDescent="0.2">
      <c r="V419" s="7"/>
      <c r="W419" s="7"/>
      <c r="X419" s="7"/>
      <c r="Y419" s="56"/>
      <c r="Z419" s="7"/>
      <c r="AA419" s="7"/>
      <c r="AB419" s="7"/>
      <c r="AC419" s="54"/>
      <c r="AD419" s="55"/>
      <c r="AE419" s="7"/>
    </row>
    <row r="420" spans="22:31" x14ac:dyDescent="0.2">
      <c r="V420" s="7"/>
      <c r="W420" s="7"/>
      <c r="X420" s="7"/>
      <c r="Y420" s="56"/>
      <c r="Z420" s="7"/>
      <c r="AA420" s="7"/>
      <c r="AB420" s="7"/>
      <c r="AC420" s="54"/>
      <c r="AD420" s="55"/>
      <c r="AE420" s="7"/>
    </row>
    <row r="421" spans="22:31" x14ac:dyDescent="0.2">
      <c r="V421" s="7"/>
      <c r="W421" s="7"/>
      <c r="X421" s="7"/>
      <c r="Y421" s="56"/>
      <c r="Z421" s="7"/>
      <c r="AA421" s="7"/>
      <c r="AB421" s="7"/>
      <c r="AC421" s="54"/>
      <c r="AD421" s="55"/>
      <c r="AE421" s="7"/>
    </row>
    <row r="422" spans="22:31" x14ac:dyDescent="0.2">
      <c r="V422" s="7"/>
      <c r="W422" s="7"/>
      <c r="X422" s="7"/>
      <c r="Y422" s="56"/>
      <c r="Z422" s="7"/>
      <c r="AA422" s="7"/>
      <c r="AB422" s="7"/>
      <c r="AC422" s="54"/>
      <c r="AD422" s="55"/>
      <c r="AE422" s="7"/>
    </row>
    <row r="423" spans="22:31" x14ac:dyDescent="0.2">
      <c r="V423" s="7"/>
      <c r="W423" s="7"/>
      <c r="X423" s="7"/>
      <c r="Y423" s="56"/>
      <c r="Z423" s="7"/>
      <c r="AA423" s="7"/>
      <c r="AB423" s="7"/>
      <c r="AC423" s="54"/>
      <c r="AD423" s="55"/>
      <c r="AE423" s="7"/>
    </row>
    <row r="424" spans="22:31" x14ac:dyDescent="0.2">
      <c r="V424" s="7"/>
      <c r="W424" s="7"/>
      <c r="X424" s="7"/>
      <c r="Y424" s="56"/>
      <c r="Z424" s="7"/>
      <c r="AA424" s="7"/>
      <c r="AB424" s="7"/>
      <c r="AC424" s="54"/>
      <c r="AD424" s="55"/>
      <c r="AE424" s="7"/>
    </row>
    <row r="425" spans="22:31" x14ac:dyDescent="0.2">
      <c r="V425" s="7"/>
      <c r="W425" s="7"/>
      <c r="X425" s="7"/>
      <c r="Y425" s="56"/>
      <c r="Z425" s="7"/>
      <c r="AA425" s="7"/>
      <c r="AB425" s="7"/>
      <c r="AC425" s="54"/>
      <c r="AD425" s="55"/>
      <c r="AE425" s="7"/>
    </row>
    <row r="426" spans="22:31" x14ac:dyDescent="0.2">
      <c r="V426" s="7"/>
      <c r="W426" s="7"/>
      <c r="X426" s="7"/>
      <c r="Y426" s="56"/>
      <c r="Z426" s="7"/>
      <c r="AA426" s="7"/>
      <c r="AB426" s="7"/>
      <c r="AC426" s="54"/>
      <c r="AD426" s="55"/>
      <c r="AE426" s="7"/>
    </row>
    <row r="427" spans="22:31" x14ac:dyDescent="0.2">
      <c r="V427" s="7"/>
      <c r="W427" s="7"/>
      <c r="X427" s="7"/>
      <c r="Y427" s="56"/>
      <c r="Z427" s="7"/>
      <c r="AA427" s="7"/>
      <c r="AB427" s="7"/>
      <c r="AC427" s="54"/>
      <c r="AD427" s="55"/>
      <c r="AE427" s="7"/>
    </row>
    <row r="428" spans="22:31" x14ac:dyDescent="0.2">
      <c r="V428" s="7"/>
      <c r="W428" s="7"/>
      <c r="X428" s="7"/>
      <c r="Y428" s="56"/>
      <c r="Z428" s="7"/>
      <c r="AA428" s="7"/>
      <c r="AB428" s="7"/>
      <c r="AC428" s="54"/>
      <c r="AD428" s="55"/>
      <c r="AE428" s="7"/>
    </row>
    <row r="429" spans="22:31" x14ac:dyDescent="0.2">
      <c r="V429" s="7"/>
      <c r="W429" s="7"/>
      <c r="X429" s="7"/>
      <c r="Y429" s="56"/>
      <c r="Z429" s="7"/>
      <c r="AA429" s="7"/>
      <c r="AB429" s="7"/>
      <c r="AC429" s="54"/>
      <c r="AD429" s="55"/>
      <c r="AE429" s="7"/>
    </row>
    <row r="430" spans="22:31" x14ac:dyDescent="0.2">
      <c r="V430" s="7"/>
      <c r="W430" s="7"/>
      <c r="X430" s="7"/>
      <c r="Y430" s="56"/>
      <c r="Z430" s="7"/>
      <c r="AA430" s="7"/>
      <c r="AB430" s="7"/>
      <c r="AC430" s="54"/>
      <c r="AD430" s="55"/>
      <c r="AE430" s="7"/>
    </row>
    <row r="431" spans="22:31" x14ac:dyDescent="0.2">
      <c r="V431" s="7"/>
      <c r="W431" s="7"/>
      <c r="X431" s="7"/>
      <c r="Y431" s="56"/>
      <c r="Z431" s="7"/>
      <c r="AA431" s="7"/>
      <c r="AB431" s="7"/>
      <c r="AC431" s="54"/>
      <c r="AD431" s="55"/>
      <c r="AE431" s="7"/>
    </row>
    <row r="432" spans="22:31" x14ac:dyDescent="0.2">
      <c r="V432" s="7"/>
      <c r="W432" s="7"/>
      <c r="X432" s="7"/>
      <c r="Y432" s="56"/>
      <c r="Z432" s="7"/>
      <c r="AA432" s="7"/>
      <c r="AB432" s="7"/>
      <c r="AC432" s="54"/>
      <c r="AD432" s="55"/>
      <c r="AE432" s="7"/>
    </row>
    <row r="433" spans="22:31" x14ac:dyDescent="0.2">
      <c r="V433" s="7"/>
      <c r="W433" s="7"/>
      <c r="X433" s="7"/>
      <c r="Y433" s="56"/>
      <c r="Z433" s="7"/>
      <c r="AA433" s="7"/>
      <c r="AB433" s="7"/>
      <c r="AC433" s="54"/>
      <c r="AD433" s="55"/>
      <c r="AE433" s="7"/>
    </row>
    <row r="434" spans="22:31" x14ac:dyDescent="0.2">
      <c r="V434" s="7"/>
      <c r="W434" s="7"/>
      <c r="X434" s="7"/>
      <c r="Y434" s="56"/>
      <c r="Z434" s="7"/>
      <c r="AA434" s="7"/>
      <c r="AB434" s="7"/>
      <c r="AC434" s="54"/>
      <c r="AD434" s="55"/>
      <c r="AE434" s="7"/>
    </row>
    <row r="435" spans="22:31" x14ac:dyDescent="0.2">
      <c r="V435" s="7"/>
      <c r="W435" s="7"/>
      <c r="X435" s="7"/>
      <c r="Y435" s="56"/>
      <c r="Z435" s="7"/>
      <c r="AA435" s="7"/>
      <c r="AB435" s="7"/>
      <c r="AC435" s="54"/>
      <c r="AD435" s="55"/>
      <c r="AE435" s="7"/>
    </row>
    <row r="436" spans="22:31" x14ac:dyDescent="0.2">
      <c r="V436" s="7"/>
      <c r="W436" s="7"/>
      <c r="X436" s="7"/>
      <c r="Y436" s="56"/>
      <c r="Z436" s="7"/>
      <c r="AA436" s="7"/>
      <c r="AB436" s="7"/>
      <c r="AC436" s="54"/>
      <c r="AD436" s="55"/>
      <c r="AE436" s="7"/>
    </row>
    <row r="437" spans="22:31" x14ac:dyDescent="0.2">
      <c r="V437" s="7"/>
      <c r="W437" s="7"/>
      <c r="X437" s="7"/>
      <c r="Y437" s="56"/>
      <c r="Z437" s="7"/>
      <c r="AA437" s="7"/>
      <c r="AB437" s="7"/>
      <c r="AC437" s="54"/>
      <c r="AD437" s="55"/>
      <c r="AE437" s="7"/>
    </row>
    <row r="438" spans="22:31" x14ac:dyDescent="0.2">
      <c r="V438" s="7"/>
      <c r="W438" s="7"/>
      <c r="X438" s="7"/>
      <c r="Y438" s="56"/>
      <c r="Z438" s="7"/>
      <c r="AA438" s="7"/>
      <c r="AB438" s="7"/>
      <c r="AC438" s="54"/>
      <c r="AD438" s="55"/>
      <c r="AE438" s="7"/>
    </row>
    <row r="439" spans="22:31" x14ac:dyDescent="0.2">
      <c r="V439" s="7"/>
      <c r="W439" s="7"/>
      <c r="X439" s="7"/>
      <c r="Y439" s="56"/>
      <c r="Z439" s="7"/>
      <c r="AA439" s="7"/>
      <c r="AB439" s="7"/>
      <c r="AC439" s="54"/>
      <c r="AD439" s="55"/>
      <c r="AE439" s="7"/>
    </row>
    <row r="440" spans="22:31" x14ac:dyDescent="0.2">
      <c r="V440" s="7"/>
      <c r="W440" s="7"/>
      <c r="X440" s="7"/>
      <c r="Y440" s="56"/>
      <c r="Z440" s="7"/>
      <c r="AA440" s="7"/>
      <c r="AB440" s="7"/>
      <c r="AC440" s="54"/>
      <c r="AD440" s="55"/>
      <c r="AE440" s="7"/>
    </row>
    <row r="441" spans="22:31" x14ac:dyDescent="0.2">
      <c r="V441" s="7"/>
      <c r="W441" s="7"/>
      <c r="X441" s="7"/>
      <c r="Y441" s="56"/>
      <c r="Z441" s="7"/>
      <c r="AA441" s="7"/>
      <c r="AB441" s="7"/>
      <c r="AC441" s="54"/>
      <c r="AD441" s="55"/>
      <c r="AE441" s="7"/>
    </row>
    <row r="442" spans="22:31" x14ac:dyDescent="0.2">
      <c r="V442" s="7"/>
      <c r="W442" s="7"/>
      <c r="X442" s="7"/>
      <c r="Y442" s="56"/>
      <c r="Z442" s="7"/>
      <c r="AA442" s="7"/>
      <c r="AB442" s="7"/>
      <c r="AC442" s="54"/>
      <c r="AD442" s="55"/>
      <c r="AE442" s="7"/>
    </row>
    <row r="443" spans="22:31" x14ac:dyDescent="0.2">
      <c r="V443" s="7"/>
      <c r="W443" s="7"/>
      <c r="X443" s="7"/>
      <c r="Y443" s="56"/>
      <c r="Z443" s="7"/>
      <c r="AA443" s="7"/>
      <c r="AB443" s="7"/>
      <c r="AC443" s="54"/>
      <c r="AD443" s="55"/>
      <c r="AE443" s="7"/>
    </row>
    <row r="444" spans="22:31" x14ac:dyDescent="0.2">
      <c r="V444" s="7"/>
      <c r="W444" s="7"/>
      <c r="X444" s="7"/>
      <c r="Y444" s="56"/>
      <c r="Z444" s="7"/>
      <c r="AA444" s="7"/>
      <c r="AB444" s="7"/>
      <c r="AC444" s="54"/>
      <c r="AD444" s="55"/>
      <c r="AE444" s="7"/>
    </row>
    <row r="445" spans="22:31" x14ac:dyDescent="0.2">
      <c r="V445" s="7"/>
      <c r="W445" s="7"/>
      <c r="X445" s="7"/>
      <c r="Y445" s="56"/>
      <c r="Z445" s="7"/>
      <c r="AA445" s="7"/>
      <c r="AB445" s="7"/>
      <c r="AC445" s="54"/>
      <c r="AD445" s="55"/>
      <c r="AE445" s="7"/>
    </row>
    <row r="446" spans="22:31" x14ac:dyDescent="0.2">
      <c r="V446" s="7"/>
      <c r="W446" s="7"/>
      <c r="X446" s="7"/>
      <c r="Y446" s="56"/>
      <c r="Z446" s="7"/>
      <c r="AA446" s="7"/>
      <c r="AB446" s="7"/>
      <c r="AC446" s="54"/>
      <c r="AD446" s="55"/>
      <c r="AE446" s="7"/>
    </row>
    <row r="447" spans="22:31" x14ac:dyDescent="0.2">
      <c r="V447" s="7"/>
      <c r="W447" s="7"/>
      <c r="X447" s="7"/>
      <c r="Y447" s="56"/>
      <c r="Z447" s="7"/>
      <c r="AA447" s="7"/>
      <c r="AB447" s="7"/>
      <c r="AC447" s="54"/>
      <c r="AD447" s="55"/>
      <c r="AE447" s="7"/>
    </row>
    <row r="448" spans="22:31" x14ac:dyDescent="0.2">
      <c r="V448" s="7"/>
      <c r="W448" s="7"/>
      <c r="X448" s="7"/>
      <c r="Y448" s="56"/>
      <c r="Z448" s="7"/>
      <c r="AA448" s="7"/>
      <c r="AB448" s="7"/>
      <c r="AC448" s="54"/>
      <c r="AD448" s="55"/>
      <c r="AE448" s="7"/>
    </row>
    <row r="449" spans="22:31" x14ac:dyDescent="0.2">
      <c r="V449" s="7"/>
      <c r="W449" s="7"/>
      <c r="X449" s="7"/>
      <c r="Y449" s="56"/>
      <c r="Z449" s="7"/>
      <c r="AA449" s="7"/>
      <c r="AB449" s="7"/>
      <c r="AC449" s="54"/>
      <c r="AD449" s="55"/>
      <c r="AE449" s="7"/>
    </row>
    <row r="450" spans="22:31" x14ac:dyDescent="0.2">
      <c r="V450" s="7"/>
      <c r="W450" s="7"/>
      <c r="X450" s="7"/>
      <c r="Y450" s="56"/>
      <c r="Z450" s="7"/>
      <c r="AA450" s="7"/>
      <c r="AB450" s="7"/>
      <c r="AC450" s="54"/>
      <c r="AD450" s="55"/>
      <c r="AE450" s="7"/>
    </row>
    <row r="451" spans="22:31" x14ac:dyDescent="0.2">
      <c r="V451" s="7"/>
      <c r="W451" s="7"/>
      <c r="X451" s="7"/>
      <c r="Y451" s="56"/>
      <c r="Z451" s="7"/>
      <c r="AA451" s="7"/>
      <c r="AB451" s="7"/>
      <c r="AC451" s="54"/>
      <c r="AD451" s="55"/>
      <c r="AE451" s="7"/>
    </row>
    <row r="452" spans="22:31" x14ac:dyDescent="0.2">
      <c r="V452" s="7"/>
      <c r="W452" s="7"/>
      <c r="X452" s="7"/>
      <c r="Y452" s="56"/>
      <c r="Z452" s="7"/>
      <c r="AA452" s="7"/>
      <c r="AB452" s="7"/>
      <c r="AC452" s="54"/>
      <c r="AD452" s="55"/>
      <c r="AE452" s="7"/>
    </row>
    <row r="453" spans="22:31" x14ac:dyDescent="0.2">
      <c r="V453" s="7"/>
      <c r="W453" s="7"/>
      <c r="X453" s="7"/>
      <c r="Y453" s="56"/>
      <c r="Z453" s="7"/>
      <c r="AA453" s="7"/>
      <c r="AB453" s="7"/>
      <c r="AC453" s="54"/>
      <c r="AD453" s="55"/>
      <c r="AE453" s="7"/>
    </row>
    <row r="454" spans="22:31" x14ac:dyDescent="0.2">
      <c r="V454" s="7"/>
      <c r="W454" s="7"/>
      <c r="X454" s="7"/>
      <c r="Y454" s="56"/>
      <c r="Z454" s="7"/>
      <c r="AA454" s="7"/>
      <c r="AB454" s="7"/>
      <c r="AC454" s="54"/>
      <c r="AD454" s="55"/>
      <c r="AE454" s="7"/>
    </row>
    <row r="455" spans="22:31" x14ac:dyDescent="0.2">
      <c r="V455" s="7"/>
      <c r="W455" s="7"/>
      <c r="X455" s="7"/>
      <c r="Y455" s="56"/>
      <c r="Z455" s="7"/>
      <c r="AA455" s="7"/>
      <c r="AB455" s="7"/>
      <c r="AC455" s="54"/>
      <c r="AD455" s="55"/>
      <c r="AE455" s="7"/>
    </row>
    <row r="456" spans="22:31" x14ac:dyDescent="0.2">
      <c r="V456" s="7"/>
      <c r="W456" s="7"/>
      <c r="X456" s="7"/>
      <c r="Y456" s="56"/>
      <c r="Z456" s="7"/>
      <c r="AA456" s="7"/>
      <c r="AB456" s="7"/>
      <c r="AC456" s="54"/>
      <c r="AD456" s="55"/>
      <c r="AE456" s="7"/>
    </row>
    <row r="457" spans="22:31" x14ac:dyDescent="0.2">
      <c r="V457" s="7"/>
      <c r="W457" s="7"/>
      <c r="X457" s="7"/>
      <c r="Y457" s="56"/>
      <c r="Z457" s="7"/>
      <c r="AA457" s="7"/>
      <c r="AB457" s="7"/>
      <c r="AC457" s="54"/>
      <c r="AD457" s="55"/>
      <c r="AE457" s="7"/>
    </row>
    <row r="458" spans="22:31" x14ac:dyDescent="0.2">
      <c r="V458" s="7"/>
      <c r="W458" s="7"/>
      <c r="X458" s="7"/>
      <c r="Y458" s="56"/>
      <c r="Z458" s="7"/>
      <c r="AA458" s="7"/>
      <c r="AB458" s="7"/>
      <c r="AC458" s="54"/>
      <c r="AD458" s="55"/>
      <c r="AE458" s="7"/>
    </row>
    <row r="459" spans="22:31" x14ac:dyDescent="0.2">
      <c r="V459" s="7"/>
      <c r="W459" s="7"/>
      <c r="X459" s="7"/>
      <c r="Y459" s="56"/>
      <c r="Z459" s="7"/>
      <c r="AA459" s="7"/>
      <c r="AB459" s="7"/>
      <c r="AC459" s="54"/>
      <c r="AD459" s="55"/>
      <c r="AE459" s="7"/>
    </row>
    <row r="460" spans="22:31" x14ac:dyDescent="0.2">
      <c r="V460" s="7"/>
      <c r="W460" s="7"/>
      <c r="X460" s="7"/>
      <c r="Y460" s="56"/>
      <c r="Z460" s="7"/>
      <c r="AA460" s="7"/>
      <c r="AB460" s="7"/>
      <c r="AC460" s="54"/>
      <c r="AD460" s="55"/>
      <c r="AE460" s="7"/>
    </row>
    <row r="461" spans="22:31" x14ac:dyDescent="0.2">
      <c r="V461" s="7"/>
      <c r="W461" s="7"/>
      <c r="X461" s="7"/>
      <c r="Y461" s="56"/>
      <c r="Z461" s="7"/>
      <c r="AA461" s="7"/>
      <c r="AB461" s="7"/>
      <c r="AC461" s="54"/>
      <c r="AD461" s="55"/>
      <c r="AE461" s="7"/>
    </row>
    <row r="462" spans="22:31" x14ac:dyDescent="0.2">
      <c r="V462" s="7"/>
      <c r="W462" s="7"/>
      <c r="X462" s="7"/>
      <c r="Y462" s="56"/>
      <c r="Z462" s="7"/>
      <c r="AA462" s="7"/>
      <c r="AB462" s="7"/>
      <c r="AC462" s="54"/>
      <c r="AD462" s="55"/>
      <c r="AE462" s="7"/>
    </row>
    <row r="463" spans="22:31" x14ac:dyDescent="0.2">
      <c r="V463" s="7"/>
      <c r="W463" s="7"/>
      <c r="X463" s="7"/>
      <c r="Y463" s="56"/>
      <c r="Z463" s="7"/>
      <c r="AA463" s="7"/>
      <c r="AB463" s="7"/>
      <c r="AC463" s="54"/>
      <c r="AD463" s="55"/>
      <c r="AE463" s="7"/>
    </row>
    <row r="464" spans="22:31" x14ac:dyDescent="0.2">
      <c r="V464" s="7"/>
      <c r="W464" s="7"/>
      <c r="X464" s="7"/>
      <c r="Y464" s="56"/>
      <c r="Z464" s="7"/>
      <c r="AA464" s="7"/>
      <c r="AB464" s="7"/>
      <c r="AC464" s="54"/>
      <c r="AD464" s="55"/>
      <c r="AE464" s="7"/>
    </row>
    <row r="465" spans="22:31" x14ac:dyDescent="0.2">
      <c r="V465" s="7"/>
      <c r="W465" s="7"/>
      <c r="X465" s="7"/>
      <c r="Y465" s="56"/>
      <c r="Z465" s="7"/>
      <c r="AA465" s="7"/>
      <c r="AB465" s="7"/>
      <c r="AC465" s="54"/>
      <c r="AD465" s="55"/>
      <c r="AE465" s="7"/>
    </row>
    <row r="466" spans="22:31" x14ac:dyDescent="0.2">
      <c r="V466" s="7"/>
      <c r="W466" s="7"/>
      <c r="X466" s="7"/>
      <c r="Y466" s="56"/>
      <c r="Z466" s="7"/>
      <c r="AA466" s="7"/>
      <c r="AB466" s="7"/>
      <c r="AC466" s="54"/>
      <c r="AD466" s="55"/>
      <c r="AE466" s="7"/>
    </row>
    <row r="467" spans="22:31" x14ac:dyDescent="0.2">
      <c r="V467" s="7"/>
      <c r="W467" s="7"/>
      <c r="X467" s="7"/>
      <c r="Y467" s="56"/>
      <c r="Z467" s="7"/>
      <c r="AA467" s="7"/>
      <c r="AB467" s="7"/>
      <c r="AC467" s="54"/>
      <c r="AD467" s="55"/>
      <c r="AE467" s="7"/>
    </row>
    <row r="468" spans="22:31" x14ac:dyDescent="0.2">
      <c r="V468" s="7"/>
      <c r="W468" s="7"/>
      <c r="X468" s="7"/>
      <c r="Y468" s="56"/>
      <c r="Z468" s="7"/>
      <c r="AA468" s="7"/>
      <c r="AB468" s="7"/>
      <c r="AC468" s="54"/>
      <c r="AD468" s="55"/>
      <c r="AE468" s="7"/>
    </row>
    <row r="469" spans="22:31" x14ac:dyDescent="0.2">
      <c r="V469" s="7"/>
      <c r="W469" s="7"/>
      <c r="X469" s="7"/>
      <c r="Y469" s="56"/>
      <c r="Z469" s="7"/>
      <c r="AA469" s="7"/>
      <c r="AB469" s="7"/>
      <c r="AC469" s="54"/>
      <c r="AD469" s="55"/>
      <c r="AE469" s="7"/>
    </row>
    <row r="470" spans="22:31" x14ac:dyDescent="0.2">
      <c r="V470" s="7"/>
      <c r="W470" s="7"/>
      <c r="X470" s="7"/>
      <c r="Y470" s="56"/>
      <c r="Z470" s="7"/>
      <c r="AA470" s="7"/>
      <c r="AB470" s="7"/>
      <c r="AC470" s="54"/>
      <c r="AD470" s="55"/>
      <c r="AE470" s="7"/>
    </row>
    <row r="471" spans="22:31" x14ac:dyDescent="0.2">
      <c r="V471" s="7"/>
      <c r="W471" s="7"/>
      <c r="X471" s="7"/>
      <c r="Y471" s="56"/>
      <c r="Z471" s="7"/>
      <c r="AA471" s="7"/>
      <c r="AB471" s="7"/>
      <c r="AC471" s="54"/>
      <c r="AD471" s="55"/>
      <c r="AE471" s="7"/>
    </row>
    <row r="472" spans="22:31" x14ac:dyDescent="0.2">
      <c r="V472" s="7"/>
      <c r="W472" s="7"/>
      <c r="X472" s="7"/>
      <c r="Y472" s="56"/>
      <c r="Z472" s="7"/>
      <c r="AA472" s="7"/>
      <c r="AB472" s="7"/>
      <c r="AC472" s="54"/>
      <c r="AD472" s="55"/>
      <c r="AE472" s="7"/>
    </row>
    <row r="473" spans="22:31" x14ac:dyDescent="0.2">
      <c r="V473" s="7"/>
      <c r="W473" s="7"/>
      <c r="X473" s="7"/>
      <c r="Y473" s="56"/>
      <c r="Z473" s="7"/>
      <c r="AA473" s="7"/>
      <c r="AB473" s="7"/>
      <c r="AC473" s="54"/>
      <c r="AD473" s="55"/>
      <c r="AE473" s="7"/>
    </row>
    <row r="474" spans="22:31" x14ac:dyDescent="0.2">
      <c r="V474" s="7"/>
      <c r="W474" s="7"/>
      <c r="X474" s="7"/>
      <c r="Y474" s="56"/>
      <c r="Z474" s="7"/>
      <c r="AA474" s="7"/>
      <c r="AB474" s="7"/>
      <c r="AC474" s="54"/>
      <c r="AD474" s="55"/>
      <c r="AE474" s="7"/>
    </row>
    <row r="475" spans="22:31" x14ac:dyDescent="0.2">
      <c r="V475" s="7"/>
      <c r="W475" s="7"/>
      <c r="X475" s="7"/>
      <c r="Y475" s="56"/>
      <c r="Z475" s="7"/>
      <c r="AA475" s="7"/>
      <c r="AB475" s="7"/>
      <c r="AC475" s="54"/>
      <c r="AD475" s="55"/>
      <c r="AE475" s="7"/>
    </row>
    <row r="476" spans="22:31" x14ac:dyDescent="0.2">
      <c r="V476" s="7"/>
      <c r="W476" s="7"/>
      <c r="X476" s="7"/>
      <c r="Y476" s="56"/>
      <c r="Z476" s="7"/>
      <c r="AA476" s="7"/>
      <c r="AB476" s="7"/>
      <c r="AC476" s="54"/>
      <c r="AD476" s="55"/>
      <c r="AE476" s="7"/>
    </row>
    <row r="477" spans="22:31" x14ac:dyDescent="0.2">
      <c r="V477" s="7"/>
      <c r="W477" s="7"/>
      <c r="X477" s="7"/>
      <c r="Y477" s="56"/>
      <c r="Z477" s="7"/>
      <c r="AA477" s="7"/>
      <c r="AB477" s="7"/>
      <c r="AC477" s="54"/>
      <c r="AD477" s="55"/>
      <c r="AE477" s="7"/>
    </row>
    <row r="478" spans="22:31" x14ac:dyDescent="0.2">
      <c r="V478" s="7"/>
      <c r="W478" s="7"/>
      <c r="X478" s="7"/>
      <c r="Y478" s="56"/>
      <c r="Z478" s="7"/>
      <c r="AA478" s="7"/>
      <c r="AB478" s="7"/>
      <c r="AC478" s="54"/>
      <c r="AD478" s="55"/>
      <c r="AE478" s="7"/>
    </row>
    <row r="479" spans="22:31" x14ac:dyDescent="0.2">
      <c r="V479" s="7"/>
      <c r="W479" s="7"/>
      <c r="X479" s="7"/>
      <c r="Y479" s="56"/>
      <c r="Z479" s="7"/>
      <c r="AA479" s="7"/>
      <c r="AB479" s="7"/>
      <c r="AC479" s="54"/>
      <c r="AD479" s="55"/>
      <c r="AE479" s="7"/>
    </row>
    <row r="480" spans="22:31" x14ac:dyDescent="0.2">
      <c r="V480" s="7"/>
      <c r="W480" s="7"/>
      <c r="X480" s="7"/>
      <c r="Y480" s="56"/>
      <c r="Z480" s="7"/>
      <c r="AA480" s="7"/>
      <c r="AB480" s="7"/>
      <c r="AC480" s="54"/>
      <c r="AD480" s="55"/>
      <c r="AE480" s="7"/>
    </row>
    <row r="481" spans="22:31" x14ac:dyDescent="0.2">
      <c r="V481" s="7"/>
      <c r="W481" s="7"/>
      <c r="X481" s="7"/>
      <c r="Y481" s="56"/>
      <c r="Z481" s="7"/>
      <c r="AA481" s="7"/>
      <c r="AB481" s="7"/>
      <c r="AC481" s="54"/>
      <c r="AD481" s="55"/>
      <c r="AE481" s="7"/>
    </row>
    <row r="482" spans="22:31" x14ac:dyDescent="0.2">
      <c r="V482" s="7"/>
      <c r="W482" s="7"/>
      <c r="X482" s="7"/>
      <c r="Y482" s="56"/>
      <c r="Z482" s="7"/>
      <c r="AA482" s="7"/>
      <c r="AB482" s="7"/>
      <c r="AC482" s="54"/>
      <c r="AD482" s="55"/>
      <c r="AE482" s="7"/>
    </row>
    <row r="483" spans="22:31" x14ac:dyDescent="0.2">
      <c r="V483" s="7"/>
      <c r="W483" s="7"/>
      <c r="X483" s="7"/>
      <c r="Y483" s="56"/>
      <c r="Z483" s="7"/>
      <c r="AA483" s="7"/>
      <c r="AB483" s="7"/>
      <c r="AC483" s="54"/>
      <c r="AD483" s="55"/>
      <c r="AE483" s="7"/>
    </row>
    <row r="484" spans="22:31" x14ac:dyDescent="0.2">
      <c r="V484" s="7"/>
      <c r="W484" s="7"/>
      <c r="X484" s="7"/>
      <c r="Y484" s="56"/>
      <c r="Z484" s="7"/>
      <c r="AA484" s="7"/>
      <c r="AB484" s="7"/>
      <c r="AC484" s="54"/>
      <c r="AD484" s="55"/>
      <c r="AE484" s="7"/>
    </row>
    <row r="485" spans="22:31" x14ac:dyDescent="0.2">
      <c r="V485" s="7"/>
      <c r="W485" s="7"/>
      <c r="X485" s="7"/>
      <c r="Y485" s="56"/>
      <c r="Z485" s="7"/>
      <c r="AA485" s="7"/>
      <c r="AB485" s="7"/>
      <c r="AC485" s="54"/>
      <c r="AD485" s="55"/>
      <c r="AE485" s="7"/>
    </row>
    <row r="486" spans="22:31" x14ac:dyDescent="0.2">
      <c r="V486" s="7"/>
      <c r="W486" s="7"/>
      <c r="X486" s="7"/>
      <c r="Y486" s="56"/>
      <c r="Z486" s="7"/>
      <c r="AA486" s="7"/>
      <c r="AB486" s="7"/>
      <c r="AC486" s="54"/>
      <c r="AD486" s="55"/>
      <c r="AE486" s="7"/>
    </row>
    <row r="487" spans="22:31" x14ac:dyDescent="0.2">
      <c r="V487" s="7"/>
      <c r="W487" s="7"/>
      <c r="X487" s="7"/>
      <c r="Y487" s="56"/>
      <c r="Z487" s="7"/>
      <c r="AA487" s="7"/>
      <c r="AB487" s="7"/>
      <c r="AC487" s="54"/>
      <c r="AD487" s="55"/>
      <c r="AE487" s="7"/>
    </row>
    <row r="488" spans="22:31" x14ac:dyDescent="0.2">
      <c r="V488" s="7"/>
      <c r="W488" s="7"/>
      <c r="X488" s="7"/>
      <c r="Y488" s="56"/>
      <c r="Z488" s="7"/>
      <c r="AA488" s="7"/>
      <c r="AB488" s="7"/>
      <c r="AC488" s="54"/>
      <c r="AD488" s="55"/>
      <c r="AE488" s="7"/>
    </row>
    <row r="489" spans="22:31" x14ac:dyDescent="0.2">
      <c r="V489" s="7"/>
      <c r="W489" s="7"/>
      <c r="X489" s="7"/>
      <c r="Y489" s="56"/>
      <c r="Z489" s="7"/>
      <c r="AA489" s="7"/>
      <c r="AB489" s="7"/>
      <c r="AC489" s="54"/>
      <c r="AD489" s="55"/>
      <c r="AE489" s="7"/>
    </row>
    <row r="490" spans="22:31" x14ac:dyDescent="0.2">
      <c r="V490" s="7"/>
      <c r="W490" s="7"/>
      <c r="X490" s="7"/>
      <c r="Y490" s="56"/>
      <c r="Z490" s="7"/>
      <c r="AA490" s="7"/>
      <c r="AB490" s="7"/>
      <c r="AC490" s="54"/>
      <c r="AD490" s="55"/>
      <c r="AE490" s="7"/>
    </row>
    <row r="491" spans="22:31" x14ac:dyDescent="0.2">
      <c r="V491" s="7"/>
      <c r="W491" s="7"/>
      <c r="X491" s="7"/>
      <c r="Y491" s="56"/>
      <c r="Z491" s="7"/>
      <c r="AA491" s="7"/>
      <c r="AB491" s="7"/>
      <c r="AC491" s="54"/>
      <c r="AD491" s="55"/>
      <c r="AE491" s="7"/>
    </row>
    <row r="492" spans="22:31" x14ac:dyDescent="0.2">
      <c r="V492" s="7"/>
      <c r="W492" s="7"/>
      <c r="X492" s="7"/>
      <c r="Y492" s="56"/>
      <c r="Z492" s="7"/>
      <c r="AA492" s="7"/>
      <c r="AB492" s="7"/>
      <c r="AC492" s="54"/>
      <c r="AD492" s="55"/>
      <c r="AE492" s="7"/>
    </row>
    <row r="493" spans="22:31" x14ac:dyDescent="0.2">
      <c r="V493" s="7"/>
      <c r="W493" s="7"/>
      <c r="X493" s="7"/>
      <c r="Y493" s="56"/>
      <c r="Z493" s="7"/>
      <c r="AA493" s="7"/>
      <c r="AB493" s="7"/>
      <c r="AC493" s="54"/>
      <c r="AD493" s="55"/>
      <c r="AE493" s="7"/>
    </row>
    <row r="494" spans="22:31" x14ac:dyDescent="0.2">
      <c r="V494" s="7"/>
      <c r="W494" s="7"/>
      <c r="X494" s="7"/>
      <c r="Y494" s="56"/>
      <c r="Z494" s="7"/>
      <c r="AA494" s="7"/>
      <c r="AB494" s="7"/>
      <c r="AC494" s="54"/>
      <c r="AD494" s="55"/>
      <c r="AE494" s="7"/>
    </row>
    <row r="495" spans="22:31" x14ac:dyDescent="0.2">
      <c r="V495" s="7"/>
      <c r="W495" s="7"/>
      <c r="X495" s="7"/>
      <c r="Y495" s="56"/>
      <c r="Z495" s="7"/>
      <c r="AA495" s="7"/>
      <c r="AB495" s="7"/>
      <c r="AC495" s="54"/>
      <c r="AD495" s="55"/>
      <c r="AE495" s="7"/>
    </row>
    <row r="496" spans="22:31" x14ac:dyDescent="0.2">
      <c r="V496" s="7"/>
      <c r="W496" s="7"/>
      <c r="X496" s="7"/>
      <c r="Y496" s="56"/>
      <c r="Z496" s="7"/>
      <c r="AA496" s="7"/>
      <c r="AB496" s="7"/>
      <c r="AC496" s="54"/>
      <c r="AD496" s="55"/>
      <c r="AE496" s="7"/>
    </row>
    <row r="497" spans="22:31" x14ac:dyDescent="0.2">
      <c r="V497" s="7"/>
      <c r="W497" s="7"/>
      <c r="X497" s="7"/>
      <c r="Y497" s="56"/>
      <c r="Z497" s="7"/>
      <c r="AA497" s="7"/>
      <c r="AB497" s="7"/>
      <c r="AC497" s="54"/>
      <c r="AD497" s="55"/>
      <c r="AE497" s="7"/>
    </row>
    <row r="498" spans="22:31" x14ac:dyDescent="0.2">
      <c r="V498" s="7"/>
      <c r="W498" s="7"/>
      <c r="X498" s="7"/>
      <c r="Y498" s="56"/>
      <c r="Z498" s="7"/>
      <c r="AA498" s="7"/>
      <c r="AB498" s="7"/>
      <c r="AC498" s="54"/>
      <c r="AD498" s="55"/>
      <c r="AE498" s="7"/>
    </row>
    <row r="499" spans="22:31" x14ac:dyDescent="0.2">
      <c r="V499" s="7"/>
      <c r="W499" s="7"/>
      <c r="X499" s="7"/>
      <c r="Y499" s="56"/>
      <c r="Z499" s="7"/>
      <c r="AA499" s="7"/>
      <c r="AB499" s="7"/>
      <c r="AC499" s="54"/>
      <c r="AD499" s="55"/>
      <c r="AE499" s="7"/>
    </row>
    <row r="500" spans="22:31" x14ac:dyDescent="0.2">
      <c r="V500" s="7"/>
      <c r="W500" s="7"/>
      <c r="X500" s="7"/>
      <c r="Y500" s="56"/>
      <c r="Z500" s="7"/>
      <c r="AA500" s="7"/>
      <c r="AB500" s="7"/>
      <c r="AC500" s="54"/>
      <c r="AD500" s="55"/>
      <c r="AE500" s="7"/>
    </row>
    <row r="501" spans="22:31" x14ac:dyDescent="0.2">
      <c r="V501" s="7"/>
      <c r="W501" s="7"/>
      <c r="X501" s="7"/>
      <c r="Y501" s="56"/>
      <c r="Z501" s="7"/>
      <c r="AA501" s="7"/>
      <c r="AB501" s="7"/>
      <c r="AC501" s="54"/>
      <c r="AD501" s="55"/>
      <c r="AE501" s="7"/>
    </row>
    <row r="502" spans="22:31" x14ac:dyDescent="0.2">
      <c r="V502" s="7"/>
      <c r="W502" s="7"/>
      <c r="X502" s="7"/>
      <c r="Y502" s="56"/>
      <c r="Z502" s="7"/>
      <c r="AA502" s="7"/>
      <c r="AB502" s="7"/>
      <c r="AC502" s="54"/>
      <c r="AD502" s="55"/>
      <c r="AE502" s="7"/>
    </row>
    <row r="503" spans="22:31" x14ac:dyDescent="0.2">
      <c r="V503" s="7"/>
      <c r="W503" s="7"/>
      <c r="X503" s="7"/>
      <c r="Y503" s="56"/>
      <c r="Z503" s="7"/>
      <c r="AA503" s="7"/>
      <c r="AB503" s="7"/>
      <c r="AC503" s="54"/>
      <c r="AD503" s="55"/>
      <c r="AE503" s="7"/>
    </row>
    <row r="504" spans="22:31" x14ac:dyDescent="0.2">
      <c r="V504" s="7"/>
      <c r="W504" s="7"/>
      <c r="X504" s="7"/>
      <c r="Y504" s="56"/>
      <c r="Z504" s="7"/>
      <c r="AA504" s="7"/>
      <c r="AB504" s="7"/>
      <c r="AC504" s="54"/>
      <c r="AD504" s="55"/>
      <c r="AE504" s="7"/>
    </row>
    <row r="505" spans="22:31" x14ac:dyDescent="0.2">
      <c r="V505" s="7"/>
      <c r="W505" s="7"/>
      <c r="X505" s="7"/>
      <c r="Y505" s="56"/>
      <c r="Z505" s="7"/>
      <c r="AA505" s="7"/>
      <c r="AB505" s="7"/>
      <c r="AC505" s="54"/>
      <c r="AD505" s="55"/>
      <c r="AE505" s="7"/>
    </row>
    <row r="506" spans="22:31" x14ac:dyDescent="0.2">
      <c r="V506" s="7"/>
      <c r="W506" s="7"/>
      <c r="X506" s="7"/>
      <c r="Y506" s="56"/>
      <c r="Z506" s="7"/>
      <c r="AA506" s="7"/>
      <c r="AB506" s="7"/>
      <c r="AC506" s="54"/>
      <c r="AD506" s="55"/>
      <c r="AE506" s="7"/>
    </row>
    <row r="507" spans="22:31" x14ac:dyDescent="0.2">
      <c r="V507" s="7"/>
      <c r="W507" s="7"/>
      <c r="X507" s="7"/>
      <c r="Y507" s="56"/>
      <c r="Z507" s="7"/>
      <c r="AA507" s="7"/>
      <c r="AB507" s="7"/>
      <c r="AC507" s="54"/>
      <c r="AD507" s="55"/>
      <c r="AE507" s="7"/>
    </row>
    <row r="508" spans="22:31" x14ac:dyDescent="0.2">
      <c r="V508" s="7"/>
      <c r="W508" s="7"/>
      <c r="X508" s="7"/>
      <c r="Y508" s="56"/>
      <c r="Z508" s="7"/>
      <c r="AA508" s="7"/>
      <c r="AB508" s="7"/>
      <c r="AC508" s="54"/>
      <c r="AD508" s="55"/>
      <c r="AE508" s="7"/>
    </row>
    <row r="509" spans="22:31" x14ac:dyDescent="0.2">
      <c r="V509" s="7"/>
      <c r="W509" s="7"/>
      <c r="X509" s="7"/>
      <c r="Y509" s="56"/>
      <c r="Z509" s="7"/>
      <c r="AA509" s="7"/>
      <c r="AB509" s="7"/>
      <c r="AC509" s="54"/>
      <c r="AD509" s="55"/>
      <c r="AE509" s="7"/>
    </row>
    <row r="510" spans="22:31" x14ac:dyDescent="0.2">
      <c r="V510" s="7"/>
      <c r="W510" s="7"/>
      <c r="X510" s="7"/>
      <c r="Y510" s="56"/>
      <c r="Z510" s="7"/>
      <c r="AA510" s="7"/>
      <c r="AB510" s="7"/>
      <c r="AC510" s="54"/>
      <c r="AD510" s="55"/>
      <c r="AE510" s="7"/>
    </row>
    <row r="511" spans="22:31" x14ac:dyDescent="0.2">
      <c r="V511" s="7"/>
      <c r="W511" s="7"/>
      <c r="X511" s="7"/>
      <c r="Y511" s="56"/>
      <c r="Z511" s="7"/>
      <c r="AA511" s="7"/>
      <c r="AB511" s="7"/>
      <c r="AC511" s="54"/>
      <c r="AD511" s="55"/>
      <c r="AE511" s="7"/>
    </row>
    <row r="512" spans="22:31" x14ac:dyDescent="0.2">
      <c r="V512" s="7"/>
      <c r="W512" s="7"/>
      <c r="X512" s="7"/>
      <c r="Y512" s="56"/>
      <c r="Z512" s="7"/>
      <c r="AA512" s="7"/>
      <c r="AB512" s="7"/>
      <c r="AC512" s="54"/>
      <c r="AD512" s="55"/>
      <c r="AE512" s="7"/>
    </row>
    <row r="513" spans="22:31" x14ac:dyDescent="0.2">
      <c r="V513" s="7"/>
      <c r="W513" s="7"/>
      <c r="X513" s="7"/>
      <c r="Y513" s="56"/>
      <c r="Z513" s="7"/>
      <c r="AA513" s="7"/>
      <c r="AB513" s="7"/>
      <c r="AC513" s="54"/>
      <c r="AD513" s="55"/>
      <c r="AE513" s="7"/>
    </row>
    <row r="514" spans="22:31" x14ac:dyDescent="0.2">
      <c r="V514" s="7"/>
      <c r="W514" s="7"/>
      <c r="X514" s="7"/>
      <c r="Y514" s="56"/>
      <c r="Z514" s="7"/>
      <c r="AA514" s="7"/>
      <c r="AB514" s="7"/>
      <c r="AC514" s="54"/>
      <c r="AD514" s="55"/>
      <c r="AE514" s="7"/>
    </row>
    <row r="515" spans="22:31" x14ac:dyDescent="0.2">
      <c r="V515" s="7"/>
      <c r="W515" s="7"/>
      <c r="X515" s="7"/>
      <c r="Y515" s="56"/>
      <c r="Z515" s="7"/>
      <c r="AA515" s="7"/>
      <c r="AB515" s="7"/>
      <c r="AC515" s="54"/>
      <c r="AD515" s="55"/>
      <c r="AE515" s="7"/>
    </row>
    <row r="516" spans="22:31" x14ac:dyDescent="0.2">
      <c r="V516" s="7"/>
      <c r="W516" s="7"/>
      <c r="X516" s="7"/>
      <c r="Y516" s="56"/>
      <c r="Z516" s="7"/>
      <c r="AA516" s="7"/>
      <c r="AB516" s="7"/>
      <c r="AC516" s="54"/>
      <c r="AD516" s="55"/>
      <c r="AE516" s="7"/>
    </row>
    <row r="517" spans="22:31" x14ac:dyDescent="0.2">
      <c r="V517" s="7"/>
      <c r="W517" s="7"/>
      <c r="X517" s="7"/>
      <c r="Y517" s="56"/>
      <c r="Z517" s="7"/>
      <c r="AA517" s="7"/>
      <c r="AB517" s="7"/>
      <c r="AC517" s="54"/>
      <c r="AD517" s="55"/>
      <c r="AE517" s="7"/>
    </row>
    <row r="518" spans="22:31" x14ac:dyDescent="0.2">
      <c r="V518" s="7"/>
      <c r="W518" s="7"/>
      <c r="X518" s="7"/>
      <c r="Y518" s="56"/>
      <c r="Z518" s="7"/>
      <c r="AA518" s="7"/>
      <c r="AB518" s="7"/>
      <c r="AC518" s="54"/>
      <c r="AD518" s="55"/>
      <c r="AE518" s="7"/>
    </row>
    <row r="519" spans="22:31" x14ac:dyDescent="0.2">
      <c r="V519" s="7"/>
      <c r="W519" s="7"/>
      <c r="X519" s="7"/>
      <c r="Y519" s="56"/>
      <c r="Z519" s="7"/>
      <c r="AA519" s="7"/>
      <c r="AB519" s="7"/>
      <c r="AC519" s="54"/>
      <c r="AD519" s="55"/>
      <c r="AE519" s="7"/>
    </row>
    <row r="520" spans="22:31" x14ac:dyDescent="0.2">
      <c r="V520" s="7"/>
      <c r="W520" s="7"/>
      <c r="X520" s="7"/>
      <c r="Y520" s="56"/>
      <c r="Z520" s="7"/>
      <c r="AA520" s="7"/>
      <c r="AB520" s="7"/>
      <c r="AC520" s="54"/>
      <c r="AD520" s="55"/>
      <c r="AE520" s="7"/>
    </row>
    <row r="521" spans="22:31" x14ac:dyDescent="0.2">
      <c r="V521" s="7"/>
      <c r="W521" s="7"/>
      <c r="X521" s="7"/>
      <c r="Y521" s="56"/>
      <c r="Z521" s="7"/>
      <c r="AA521" s="7"/>
      <c r="AB521" s="7"/>
      <c r="AC521" s="54"/>
      <c r="AD521" s="55"/>
      <c r="AE521" s="7"/>
    </row>
    <row r="522" spans="22:31" x14ac:dyDescent="0.2">
      <c r="V522" s="7"/>
      <c r="W522" s="7"/>
      <c r="X522" s="7"/>
      <c r="Y522" s="56"/>
      <c r="Z522" s="7"/>
      <c r="AA522" s="7"/>
      <c r="AB522" s="7"/>
      <c r="AC522" s="54"/>
      <c r="AD522" s="55"/>
      <c r="AE522" s="7"/>
    </row>
    <row r="523" spans="22:31" x14ac:dyDescent="0.2">
      <c r="V523" s="7"/>
      <c r="W523" s="7"/>
      <c r="X523" s="7"/>
      <c r="Y523" s="56"/>
      <c r="Z523" s="7"/>
      <c r="AA523" s="7"/>
      <c r="AB523" s="7"/>
      <c r="AC523" s="54"/>
      <c r="AD523" s="55"/>
      <c r="AE523" s="7"/>
    </row>
    <row r="524" spans="22:31" x14ac:dyDescent="0.2">
      <c r="V524" s="7"/>
      <c r="W524" s="7"/>
      <c r="X524" s="7"/>
      <c r="Y524" s="56"/>
      <c r="Z524" s="7"/>
      <c r="AA524" s="7"/>
      <c r="AB524" s="7"/>
      <c r="AC524" s="54"/>
      <c r="AD524" s="55"/>
      <c r="AE524" s="7"/>
    </row>
    <row r="525" spans="22:31" x14ac:dyDescent="0.2">
      <c r="V525" s="7"/>
      <c r="W525" s="7"/>
      <c r="X525" s="7"/>
      <c r="Y525" s="56"/>
      <c r="Z525" s="7"/>
      <c r="AA525" s="7"/>
      <c r="AB525" s="7"/>
      <c r="AC525" s="54"/>
      <c r="AD525" s="55"/>
      <c r="AE525" s="7"/>
    </row>
    <row r="526" spans="22:31" x14ac:dyDescent="0.2">
      <c r="V526" s="7"/>
      <c r="W526" s="7"/>
      <c r="X526" s="7"/>
      <c r="Y526" s="56"/>
      <c r="Z526" s="7"/>
      <c r="AA526" s="7"/>
      <c r="AB526" s="7"/>
      <c r="AC526" s="54"/>
      <c r="AD526" s="55"/>
      <c r="AE526" s="7"/>
    </row>
    <row r="527" spans="22:31" x14ac:dyDescent="0.2">
      <c r="V527" s="7"/>
      <c r="W527" s="7"/>
      <c r="X527" s="7"/>
      <c r="Y527" s="56"/>
      <c r="Z527" s="7"/>
      <c r="AA527" s="7"/>
      <c r="AB527" s="7"/>
      <c r="AC527" s="54"/>
      <c r="AD527" s="55"/>
      <c r="AE527" s="7"/>
    </row>
    <row r="528" spans="22:31" x14ac:dyDescent="0.2">
      <c r="V528" s="7"/>
      <c r="W528" s="7"/>
      <c r="X528" s="7"/>
      <c r="Y528" s="56"/>
      <c r="Z528" s="7"/>
      <c r="AA528" s="7"/>
      <c r="AB528" s="7"/>
      <c r="AC528" s="54"/>
      <c r="AD528" s="55"/>
      <c r="AE528" s="7"/>
    </row>
    <row r="529" spans="22:31" x14ac:dyDescent="0.2">
      <c r="V529" s="7"/>
      <c r="W529" s="7"/>
      <c r="X529" s="7"/>
      <c r="Y529" s="56"/>
      <c r="Z529" s="7"/>
      <c r="AA529" s="7"/>
      <c r="AB529" s="7"/>
      <c r="AC529" s="54"/>
      <c r="AD529" s="55"/>
      <c r="AE529" s="7"/>
    </row>
    <row r="530" spans="22:31" x14ac:dyDescent="0.2">
      <c r="V530" s="7"/>
      <c r="W530" s="7"/>
      <c r="X530" s="7"/>
      <c r="Y530" s="56"/>
      <c r="Z530" s="7"/>
      <c r="AA530" s="7"/>
      <c r="AB530" s="7"/>
      <c r="AC530" s="54"/>
      <c r="AD530" s="55"/>
      <c r="AE530" s="7"/>
    </row>
    <row r="531" spans="22:31" x14ac:dyDescent="0.2">
      <c r="V531" s="7"/>
      <c r="W531" s="7"/>
      <c r="X531" s="7"/>
      <c r="Y531" s="56"/>
      <c r="Z531" s="7"/>
      <c r="AA531" s="7"/>
      <c r="AB531" s="7"/>
      <c r="AC531" s="54"/>
      <c r="AD531" s="55"/>
      <c r="AE531" s="7"/>
    </row>
    <row r="532" spans="22:31" x14ac:dyDescent="0.2">
      <c r="V532" s="7"/>
      <c r="W532" s="7"/>
      <c r="X532" s="7"/>
      <c r="Y532" s="56"/>
      <c r="Z532" s="7"/>
      <c r="AA532" s="7"/>
      <c r="AB532" s="7"/>
      <c r="AC532" s="54"/>
      <c r="AD532" s="55"/>
      <c r="AE532" s="7"/>
    </row>
    <row r="533" spans="22:31" x14ac:dyDescent="0.2">
      <c r="V533" s="7"/>
      <c r="W533" s="7"/>
      <c r="X533" s="7"/>
      <c r="Y533" s="56"/>
      <c r="Z533" s="7"/>
      <c r="AA533" s="7"/>
      <c r="AB533" s="7"/>
      <c r="AC533" s="54"/>
      <c r="AD533" s="55"/>
      <c r="AE533" s="7"/>
    </row>
    <row r="534" spans="22:31" x14ac:dyDescent="0.2">
      <c r="V534" s="7"/>
      <c r="W534" s="7"/>
      <c r="X534" s="7"/>
      <c r="Y534" s="56"/>
      <c r="Z534" s="7"/>
      <c r="AA534" s="7"/>
      <c r="AB534" s="7"/>
      <c r="AC534" s="54"/>
      <c r="AD534" s="55"/>
      <c r="AE534" s="7"/>
    </row>
    <row r="535" spans="22:31" x14ac:dyDescent="0.2">
      <c r="V535" s="7"/>
      <c r="W535" s="7"/>
      <c r="X535" s="7"/>
      <c r="Y535" s="56"/>
      <c r="Z535" s="7"/>
      <c r="AA535" s="7"/>
      <c r="AB535" s="7"/>
      <c r="AC535" s="54"/>
      <c r="AD535" s="55"/>
      <c r="AE535" s="7"/>
    </row>
    <row r="536" spans="22:31" x14ac:dyDescent="0.2">
      <c r="V536" s="7"/>
      <c r="W536" s="7"/>
      <c r="X536" s="7"/>
      <c r="Y536" s="56"/>
      <c r="Z536" s="7"/>
      <c r="AA536" s="7"/>
      <c r="AB536" s="7"/>
      <c r="AC536" s="54"/>
      <c r="AD536" s="55"/>
      <c r="AE536" s="7"/>
    </row>
    <row r="537" spans="22:31" x14ac:dyDescent="0.2">
      <c r="V537" s="7"/>
      <c r="W537" s="7"/>
      <c r="X537" s="7"/>
      <c r="Y537" s="56"/>
      <c r="Z537" s="7"/>
      <c r="AA537" s="7"/>
      <c r="AB537" s="7"/>
      <c r="AC537" s="54"/>
      <c r="AD537" s="55"/>
      <c r="AE537" s="7"/>
    </row>
    <row r="538" spans="22:31" x14ac:dyDescent="0.2">
      <c r="V538" s="7"/>
      <c r="W538" s="7"/>
      <c r="X538" s="7"/>
      <c r="Y538" s="56"/>
      <c r="Z538" s="7"/>
      <c r="AA538" s="7"/>
      <c r="AB538" s="7"/>
      <c r="AC538" s="54"/>
      <c r="AD538" s="55"/>
      <c r="AE538" s="7"/>
    </row>
    <row r="539" spans="22:31" x14ac:dyDescent="0.2">
      <c r="V539" s="7"/>
      <c r="W539" s="7"/>
      <c r="X539" s="7"/>
      <c r="Y539" s="56"/>
      <c r="Z539" s="7"/>
      <c r="AA539" s="7"/>
      <c r="AB539" s="7"/>
      <c r="AC539" s="54"/>
      <c r="AD539" s="55"/>
      <c r="AE539" s="7"/>
    </row>
    <row r="540" spans="22:31" x14ac:dyDescent="0.2">
      <c r="V540" s="7"/>
      <c r="W540" s="7"/>
      <c r="X540" s="7"/>
      <c r="Y540" s="56"/>
      <c r="Z540" s="7"/>
      <c r="AA540" s="7"/>
      <c r="AB540" s="7"/>
      <c r="AC540" s="54"/>
      <c r="AD540" s="55"/>
      <c r="AE540" s="7"/>
    </row>
    <row r="541" spans="22:31" x14ac:dyDescent="0.2">
      <c r="V541" s="7"/>
      <c r="W541" s="7"/>
      <c r="X541" s="7"/>
      <c r="Y541" s="56"/>
      <c r="Z541" s="7"/>
      <c r="AA541" s="7"/>
      <c r="AB541" s="7"/>
      <c r="AC541" s="54"/>
      <c r="AD541" s="55"/>
      <c r="AE541" s="7"/>
    </row>
    <row r="542" spans="22:31" x14ac:dyDescent="0.2">
      <c r="V542" s="7"/>
      <c r="W542" s="7"/>
      <c r="X542" s="7"/>
      <c r="Y542" s="56"/>
      <c r="Z542" s="7"/>
      <c r="AA542" s="7"/>
      <c r="AB542" s="7"/>
      <c r="AC542" s="54"/>
      <c r="AD542" s="55"/>
      <c r="AE542" s="7"/>
    </row>
    <row r="543" spans="22:31" x14ac:dyDescent="0.2">
      <c r="V543" s="7"/>
      <c r="W543" s="7"/>
      <c r="X543" s="7"/>
      <c r="Y543" s="56"/>
      <c r="Z543" s="7"/>
      <c r="AA543" s="7"/>
      <c r="AB543" s="7"/>
      <c r="AC543" s="54"/>
      <c r="AD543" s="55"/>
      <c r="AE543" s="7"/>
    </row>
    <row r="544" spans="22:31" x14ac:dyDescent="0.2">
      <c r="V544" s="7"/>
      <c r="W544" s="7"/>
      <c r="X544" s="7"/>
      <c r="Y544" s="56"/>
      <c r="Z544" s="7"/>
      <c r="AA544" s="7"/>
      <c r="AB544" s="7"/>
      <c r="AC544" s="54"/>
      <c r="AD544" s="55"/>
      <c r="AE544" s="7"/>
    </row>
    <row r="545" spans="22:31" x14ac:dyDescent="0.2">
      <c r="V545" s="7"/>
      <c r="W545" s="7"/>
      <c r="X545" s="7"/>
      <c r="Y545" s="56"/>
      <c r="Z545" s="7"/>
      <c r="AA545" s="7"/>
      <c r="AB545" s="7"/>
      <c r="AC545" s="54"/>
      <c r="AD545" s="55"/>
      <c r="AE545" s="7"/>
    </row>
    <row r="546" spans="22:31" x14ac:dyDescent="0.2">
      <c r="V546" s="7"/>
      <c r="W546" s="7"/>
      <c r="X546" s="7"/>
      <c r="Y546" s="56"/>
      <c r="Z546" s="7"/>
      <c r="AA546" s="7"/>
      <c r="AB546" s="7"/>
      <c r="AC546" s="54"/>
      <c r="AD546" s="55"/>
      <c r="AE546" s="7"/>
    </row>
    <row r="547" spans="22:31" x14ac:dyDescent="0.2">
      <c r="V547" s="7"/>
      <c r="W547" s="7"/>
      <c r="X547" s="7"/>
      <c r="Y547" s="56"/>
      <c r="Z547" s="7"/>
      <c r="AA547" s="7"/>
      <c r="AB547" s="7"/>
      <c r="AC547" s="54"/>
      <c r="AD547" s="55"/>
      <c r="AE547" s="7"/>
    </row>
    <row r="548" spans="22:31" x14ac:dyDescent="0.2">
      <c r="V548" s="7"/>
      <c r="W548" s="7"/>
      <c r="X548" s="7"/>
      <c r="Y548" s="56"/>
      <c r="Z548" s="7"/>
      <c r="AA548" s="7"/>
      <c r="AB548" s="7"/>
      <c r="AC548" s="54"/>
      <c r="AD548" s="55"/>
      <c r="AE548" s="7"/>
    </row>
    <row r="549" spans="22:31" x14ac:dyDescent="0.2">
      <c r="V549" s="7"/>
      <c r="W549" s="7"/>
      <c r="X549" s="7"/>
      <c r="Y549" s="56"/>
      <c r="Z549" s="7"/>
      <c r="AA549" s="7"/>
      <c r="AB549" s="7"/>
      <c r="AC549" s="54"/>
      <c r="AD549" s="55"/>
      <c r="AE549" s="7"/>
    </row>
    <row r="550" spans="22:31" x14ac:dyDescent="0.2">
      <c r="V550" s="7"/>
      <c r="W550" s="7"/>
      <c r="X550" s="7"/>
      <c r="Y550" s="56"/>
      <c r="Z550" s="7"/>
      <c r="AA550" s="7"/>
      <c r="AB550" s="7"/>
      <c r="AC550" s="54"/>
      <c r="AD550" s="55"/>
      <c r="AE550" s="7"/>
    </row>
    <row r="551" spans="22:31" x14ac:dyDescent="0.2">
      <c r="V551" s="7"/>
      <c r="W551" s="7"/>
      <c r="X551" s="7"/>
      <c r="Y551" s="56"/>
      <c r="Z551" s="7"/>
      <c r="AA551" s="7"/>
      <c r="AB551" s="7"/>
      <c r="AC551" s="54"/>
      <c r="AD551" s="55"/>
      <c r="AE551" s="7"/>
    </row>
    <row r="552" spans="22:31" x14ac:dyDescent="0.2">
      <c r="V552" s="7"/>
      <c r="W552" s="7"/>
      <c r="X552" s="7"/>
      <c r="Y552" s="56"/>
      <c r="Z552" s="7"/>
      <c r="AA552" s="7"/>
      <c r="AB552" s="7"/>
      <c r="AC552" s="54"/>
      <c r="AD552" s="55"/>
      <c r="AE552" s="7"/>
    </row>
    <row r="553" spans="22:31" x14ac:dyDescent="0.2">
      <c r="V553" s="7"/>
      <c r="W553" s="7"/>
      <c r="X553" s="7"/>
      <c r="Y553" s="56"/>
      <c r="Z553" s="7"/>
      <c r="AA553" s="7"/>
      <c r="AB553" s="7"/>
      <c r="AC553" s="54"/>
      <c r="AD553" s="55"/>
      <c r="AE553" s="7"/>
    </row>
    <row r="554" spans="22:31" x14ac:dyDescent="0.2">
      <c r="V554" s="7"/>
      <c r="W554" s="7"/>
      <c r="X554" s="7"/>
      <c r="Y554" s="56"/>
      <c r="Z554" s="7"/>
      <c r="AA554" s="7"/>
      <c r="AB554" s="7"/>
      <c r="AC554" s="54"/>
      <c r="AD554" s="55"/>
      <c r="AE554" s="7"/>
    </row>
    <row r="555" spans="22:31" x14ac:dyDescent="0.2">
      <c r="V555" s="7"/>
      <c r="W555" s="7"/>
      <c r="X555" s="7"/>
      <c r="Y555" s="56"/>
      <c r="Z555" s="7"/>
      <c r="AA555" s="7"/>
      <c r="AB555" s="7"/>
      <c r="AC555" s="54"/>
      <c r="AD555" s="55"/>
      <c r="AE555" s="7"/>
    </row>
    <row r="556" spans="22:31" x14ac:dyDescent="0.2">
      <c r="V556" s="7"/>
      <c r="W556" s="7"/>
      <c r="X556" s="7"/>
      <c r="Y556" s="56"/>
      <c r="Z556" s="7"/>
      <c r="AA556" s="7"/>
      <c r="AB556" s="7"/>
      <c r="AC556" s="54"/>
      <c r="AD556" s="55"/>
      <c r="AE556" s="7"/>
    </row>
    <row r="557" spans="22:31" x14ac:dyDescent="0.2">
      <c r="V557" s="7"/>
      <c r="W557" s="7"/>
      <c r="X557" s="7"/>
      <c r="Y557" s="56"/>
      <c r="Z557" s="7"/>
      <c r="AA557" s="7"/>
      <c r="AB557" s="7"/>
      <c r="AC557" s="54"/>
      <c r="AD557" s="55"/>
      <c r="AE557" s="7"/>
    </row>
    <row r="558" spans="22:31" x14ac:dyDescent="0.2">
      <c r="V558" s="7"/>
      <c r="W558" s="7"/>
      <c r="X558" s="7"/>
      <c r="Y558" s="56"/>
      <c r="Z558" s="7"/>
      <c r="AA558" s="7"/>
      <c r="AB558" s="7"/>
      <c r="AC558" s="54"/>
      <c r="AD558" s="55"/>
      <c r="AE558" s="7"/>
    </row>
    <row r="559" spans="22:31" x14ac:dyDescent="0.2">
      <c r="V559" s="7"/>
      <c r="W559" s="7"/>
      <c r="X559" s="7"/>
      <c r="Y559" s="56"/>
      <c r="Z559" s="7"/>
      <c r="AA559" s="7"/>
      <c r="AB559" s="7"/>
      <c r="AC559" s="54"/>
      <c r="AD559" s="55"/>
      <c r="AE559" s="7"/>
    </row>
    <row r="560" spans="22:31" x14ac:dyDescent="0.2">
      <c r="V560" s="7"/>
      <c r="W560" s="7"/>
      <c r="X560" s="7"/>
      <c r="Y560" s="56"/>
      <c r="Z560" s="7"/>
      <c r="AA560" s="7"/>
      <c r="AB560" s="7"/>
      <c r="AC560" s="54"/>
      <c r="AD560" s="55"/>
      <c r="AE560" s="7"/>
    </row>
    <row r="561" spans="22:31" x14ac:dyDescent="0.2">
      <c r="V561" s="7"/>
      <c r="W561" s="7"/>
      <c r="X561" s="7"/>
      <c r="Y561" s="56"/>
      <c r="Z561" s="7"/>
      <c r="AA561" s="7"/>
      <c r="AB561" s="7"/>
      <c r="AC561" s="54"/>
      <c r="AD561" s="55"/>
      <c r="AE561" s="7"/>
    </row>
    <row r="562" spans="22:31" x14ac:dyDescent="0.2">
      <c r="V562" s="7"/>
      <c r="W562" s="7"/>
      <c r="X562" s="7"/>
      <c r="Y562" s="56"/>
      <c r="Z562" s="7"/>
      <c r="AA562" s="7"/>
      <c r="AB562" s="7"/>
      <c r="AC562" s="54"/>
      <c r="AD562" s="55"/>
      <c r="AE562" s="7"/>
    </row>
    <row r="563" spans="22:31" x14ac:dyDescent="0.2">
      <c r="V563" s="7"/>
      <c r="W563" s="7"/>
      <c r="X563" s="7"/>
      <c r="Y563" s="56"/>
      <c r="Z563" s="7"/>
      <c r="AA563" s="7"/>
      <c r="AB563" s="7"/>
      <c r="AC563" s="54"/>
      <c r="AD563" s="55"/>
      <c r="AE563" s="7"/>
    </row>
    <row r="564" spans="22:31" x14ac:dyDescent="0.2">
      <c r="V564" s="7"/>
      <c r="W564" s="7"/>
      <c r="X564" s="7"/>
      <c r="Y564" s="56"/>
      <c r="Z564" s="7"/>
      <c r="AA564" s="7"/>
      <c r="AB564" s="7"/>
      <c r="AC564" s="54"/>
      <c r="AD564" s="55"/>
      <c r="AE564" s="7"/>
    </row>
    <row r="565" spans="22:31" x14ac:dyDescent="0.2">
      <c r="V565" s="7"/>
      <c r="W565" s="7"/>
      <c r="X565" s="7"/>
      <c r="Y565" s="56"/>
      <c r="Z565" s="7"/>
      <c r="AA565" s="7"/>
      <c r="AB565" s="7"/>
      <c r="AC565" s="54"/>
      <c r="AD565" s="55"/>
      <c r="AE565" s="7"/>
    </row>
    <row r="566" spans="22:31" x14ac:dyDescent="0.2">
      <c r="V566" s="7"/>
      <c r="W566" s="7"/>
      <c r="X566" s="7"/>
      <c r="Y566" s="56"/>
      <c r="Z566" s="7"/>
      <c r="AA566" s="7"/>
      <c r="AB566" s="7"/>
      <c r="AC566" s="54"/>
      <c r="AD566" s="55"/>
      <c r="AE566" s="7"/>
    </row>
    <row r="567" spans="22:31" x14ac:dyDescent="0.2">
      <c r="V567" s="7"/>
      <c r="W567" s="7"/>
      <c r="X567" s="7"/>
      <c r="Y567" s="56"/>
      <c r="Z567" s="7"/>
      <c r="AA567" s="7"/>
      <c r="AB567" s="7"/>
      <c r="AC567" s="54"/>
      <c r="AD567" s="55"/>
      <c r="AE567" s="7"/>
    </row>
    <row r="568" spans="22:31" x14ac:dyDescent="0.2">
      <c r="V568" s="7"/>
      <c r="W568" s="7"/>
      <c r="X568" s="7"/>
      <c r="Y568" s="56"/>
      <c r="Z568" s="7"/>
      <c r="AA568" s="7"/>
      <c r="AB568" s="7"/>
      <c r="AC568" s="54"/>
      <c r="AD568" s="55"/>
      <c r="AE568" s="7"/>
    </row>
    <row r="569" spans="22:31" x14ac:dyDescent="0.2">
      <c r="V569" s="7"/>
      <c r="W569" s="7"/>
      <c r="X569" s="7"/>
      <c r="Y569" s="56"/>
      <c r="Z569" s="7"/>
      <c r="AA569" s="7"/>
      <c r="AB569" s="7"/>
      <c r="AC569" s="54"/>
      <c r="AD569" s="55"/>
      <c r="AE569" s="7"/>
    </row>
    <row r="570" spans="22:31" x14ac:dyDescent="0.2">
      <c r="V570" s="7"/>
      <c r="W570" s="7"/>
      <c r="X570" s="7"/>
      <c r="Y570" s="56"/>
      <c r="Z570" s="7"/>
      <c r="AA570" s="7"/>
      <c r="AB570" s="7"/>
      <c r="AC570" s="54"/>
      <c r="AD570" s="55"/>
      <c r="AE570" s="7"/>
    </row>
    <row r="571" spans="22:31" x14ac:dyDescent="0.2">
      <c r="V571" s="7"/>
      <c r="W571" s="7"/>
      <c r="X571" s="7"/>
      <c r="Y571" s="56"/>
      <c r="Z571" s="7"/>
      <c r="AA571" s="7"/>
      <c r="AB571" s="7"/>
      <c r="AC571" s="54"/>
      <c r="AD571" s="55"/>
      <c r="AE571" s="7"/>
    </row>
    <row r="572" spans="22:31" x14ac:dyDescent="0.2">
      <c r="V572" s="7"/>
      <c r="W572" s="7"/>
      <c r="X572" s="7"/>
      <c r="Y572" s="56"/>
      <c r="Z572" s="7"/>
      <c r="AA572" s="7"/>
      <c r="AB572" s="7"/>
      <c r="AC572" s="54"/>
      <c r="AD572" s="55"/>
      <c r="AE572" s="7"/>
    </row>
    <row r="573" spans="22:31" x14ac:dyDescent="0.2">
      <c r="V573" s="7"/>
      <c r="W573" s="7"/>
      <c r="X573" s="7"/>
      <c r="Y573" s="56"/>
      <c r="Z573" s="7"/>
      <c r="AA573" s="7"/>
      <c r="AB573" s="7"/>
      <c r="AC573" s="54"/>
      <c r="AD573" s="55"/>
      <c r="AE573" s="7"/>
    </row>
    <row r="574" spans="22:31" x14ac:dyDescent="0.2">
      <c r="V574" s="7"/>
      <c r="W574" s="7"/>
      <c r="X574" s="7"/>
      <c r="Y574" s="56"/>
      <c r="Z574" s="7"/>
      <c r="AA574" s="7"/>
      <c r="AB574" s="7"/>
      <c r="AC574" s="54"/>
      <c r="AD574" s="55"/>
      <c r="AE574" s="7"/>
    </row>
    <row r="575" spans="22:31" x14ac:dyDescent="0.2">
      <c r="V575" s="7"/>
      <c r="W575" s="7"/>
      <c r="X575" s="7"/>
      <c r="Y575" s="56"/>
      <c r="Z575" s="7"/>
      <c r="AA575" s="7"/>
      <c r="AB575" s="7"/>
      <c r="AC575" s="54"/>
      <c r="AD575" s="55"/>
      <c r="AE575" s="7"/>
    </row>
    <row r="576" spans="22:31" x14ac:dyDescent="0.2">
      <c r="V576" s="7"/>
      <c r="W576" s="7"/>
      <c r="X576" s="7"/>
      <c r="Y576" s="56"/>
      <c r="Z576" s="7"/>
      <c r="AA576" s="7"/>
      <c r="AB576" s="7"/>
      <c r="AC576" s="54"/>
      <c r="AD576" s="55"/>
      <c r="AE576" s="7"/>
    </row>
    <row r="577" spans="22:31" x14ac:dyDescent="0.2">
      <c r="V577" s="7"/>
      <c r="W577" s="7"/>
      <c r="X577" s="7"/>
      <c r="Y577" s="56"/>
      <c r="Z577" s="7"/>
      <c r="AA577" s="7"/>
      <c r="AB577" s="7"/>
      <c r="AC577" s="54"/>
      <c r="AD577" s="55"/>
      <c r="AE577" s="7"/>
    </row>
    <row r="578" spans="22:31" x14ac:dyDescent="0.2">
      <c r="V578" s="7"/>
      <c r="W578" s="7"/>
      <c r="X578" s="7"/>
      <c r="Y578" s="56"/>
      <c r="Z578" s="7"/>
      <c r="AA578" s="7"/>
      <c r="AB578" s="7"/>
      <c r="AC578" s="54"/>
      <c r="AD578" s="55"/>
      <c r="AE578" s="7"/>
    </row>
    <row r="579" spans="22:31" x14ac:dyDescent="0.2">
      <c r="V579" s="7"/>
      <c r="W579" s="7"/>
      <c r="X579" s="7"/>
      <c r="Y579" s="56"/>
      <c r="Z579" s="7"/>
      <c r="AA579" s="7"/>
      <c r="AB579" s="7"/>
      <c r="AC579" s="54"/>
      <c r="AD579" s="55"/>
      <c r="AE579" s="7"/>
    </row>
    <row r="580" spans="22:31" x14ac:dyDescent="0.2">
      <c r="V580" s="7"/>
      <c r="W580" s="7"/>
      <c r="X580" s="7"/>
      <c r="Y580" s="56"/>
      <c r="Z580" s="7"/>
      <c r="AA580" s="7"/>
      <c r="AB580" s="7"/>
      <c r="AC580" s="54"/>
      <c r="AD580" s="55"/>
      <c r="AE580" s="7"/>
    </row>
    <row r="581" spans="22:31" x14ac:dyDescent="0.2">
      <c r="V581" s="7"/>
      <c r="W581" s="7"/>
      <c r="X581" s="7"/>
      <c r="Y581" s="56"/>
      <c r="Z581" s="7"/>
      <c r="AA581" s="7"/>
      <c r="AB581" s="7"/>
      <c r="AC581" s="54"/>
      <c r="AD581" s="55"/>
      <c r="AE581" s="7"/>
    </row>
    <row r="582" spans="22:31" x14ac:dyDescent="0.2">
      <c r="V582" s="7"/>
      <c r="W582" s="7"/>
      <c r="X582" s="7"/>
      <c r="Y582" s="56"/>
      <c r="Z582" s="7"/>
      <c r="AA582" s="7"/>
      <c r="AB582" s="7"/>
      <c r="AC582" s="54"/>
      <c r="AD582" s="55"/>
      <c r="AE582" s="7"/>
    </row>
    <row r="583" spans="22:31" x14ac:dyDescent="0.2">
      <c r="V583" s="7"/>
      <c r="W583" s="7"/>
      <c r="X583" s="7"/>
      <c r="Y583" s="56"/>
      <c r="Z583" s="7"/>
      <c r="AA583" s="7"/>
      <c r="AB583" s="7"/>
      <c r="AC583" s="54"/>
      <c r="AD583" s="55"/>
      <c r="AE583" s="7"/>
    </row>
    <row r="584" spans="22:31" x14ac:dyDescent="0.2">
      <c r="V584" s="7"/>
      <c r="W584" s="7"/>
      <c r="X584" s="7"/>
      <c r="Y584" s="56"/>
      <c r="Z584" s="7"/>
      <c r="AA584" s="7"/>
      <c r="AB584" s="7"/>
      <c r="AC584" s="54"/>
      <c r="AD584" s="55"/>
      <c r="AE584" s="7"/>
    </row>
    <row r="585" spans="22:31" x14ac:dyDescent="0.2">
      <c r="V585" s="7"/>
      <c r="W585" s="7"/>
      <c r="X585" s="7"/>
      <c r="Y585" s="56"/>
      <c r="Z585" s="7"/>
      <c r="AA585" s="7"/>
      <c r="AB585" s="7"/>
      <c r="AC585" s="54"/>
      <c r="AD585" s="55"/>
      <c r="AE585" s="7"/>
    </row>
    <row r="586" spans="22:31" x14ac:dyDescent="0.2">
      <c r="V586" s="7"/>
      <c r="W586" s="7"/>
      <c r="X586" s="7"/>
      <c r="Y586" s="56"/>
      <c r="Z586" s="7"/>
      <c r="AA586" s="7"/>
      <c r="AB586" s="7"/>
      <c r="AC586" s="54"/>
      <c r="AD586" s="55"/>
      <c r="AE586" s="7"/>
    </row>
    <row r="587" spans="22:31" x14ac:dyDescent="0.2">
      <c r="V587" s="7"/>
      <c r="W587" s="7"/>
      <c r="X587" s="7"/>
      <c r="Y587" s="56"/>
      <c r="Z587" s="7"/>
      <c r="AA587" s="7"/>
      <c r="AB587" s="7"/>
      <c r="AC587" s="54"/>
      <c r="AD587" s="55"/>
      <c r="AE587" s="7"/>
    </row>
    <row r="588" spans="22:31" x14ac:dyDescent="0.2">
      <c r="V588" s="7"/>
      <c r="W588" s="7"/>
      <c r="X588" s="7"/>
      <c r="Y588" s="56"/>
      <c r="Z588" s="7"/>
      <c r="AA588" s="7"/>
      <c r="AB588" s="7"/>
      <c r="AC588" s="54"/>
      <c r="AD588" s="55"/>
      <c r="AE588" s="7"/>
    </row>
    <row r="589" spans="22:31" x14ac:dyDescent="0.2">
      <c r="V589" s="7"/>
      <c r="W589" s="7"/>
      <c r="X589" s="7"/>
      <c r="Y589" s="56"/>
      <c r="Z589" s="7"/>
      <c r="AA589" s="7"/>
      <c r="AB589" s="7"/>
      <c r="AC589" s="54"/>
      <c r="AD589" s="55"/>
      <c r="AE589" s="7"/>
    </row>
    <row r="590" spans="22:31" x14ac:dyDescent="0.2">
      <c r="V590" s="7"/>
      <c r="W590" s="7"/>
      <c r="X590" s="7"/>
      <c r="Y590" s="56"/>
      <c r="Z590" s="7"/>
      <c r="AA590" s="7"/>
      <c r="AB590" s="7"/>
      <c r="AC590" s="54"/>
      <c r="AD590" s="55"/>
      <c r="AE590" s="7"/>
    </row>
    <row r="591" spans="22:31" x14ac:dyDescent="0.2">
      <c r="V591" s="7"/>
      <c r="W591" s="7"/>
      <c r="X591" s="7"/>
      <c r="Y591" s="56"/>
      <c r="Z591" s="7"/>
      <c r="AA591" s="7"/>
      <c r="AB591" s="7"/>
      <c r="AC591" s="54"/>
      <c r="AD591" s="55"/>
      <c r="AE591" s="7"/>
    </row>
    <row r="592" spans="22:31" x14ac:dyDescent="0.2">
      <c r="V592" s="7"/>
      <c r="W592" s="7"/>
      <c r="X592" s="7"/>
      <c r="Y592" s="56"/>
      <c r="Z592" s="7"/>
      <c r="AA592" s="7"/>
      <c r="AB592" s="7"/>
      <c r="AC592" s="54"/>
      <c r="AD592" s="55"/>
      <c r="AE592" s="7"/>
    </row>
    <row r="593" spans="22:31" x14ac:dyDescent="0.2">
      <c r="V593" s="7"/>
      <c r="W593" s="7"/>
      <c r="X593" s="7"/>
      <c r="Y593" s="56"/>
      <c r="Z593" s="7"/>
      <c r="AA593" s="7"/>
      <c r="AB593" s="7"/>
      <c r="AC593" s="54"/>
      <c r="AD593" s="55"/>
      <c r="AE593" s="7"/>
    </row>
    <row r="594" spans="22:31" x14ac:dyDescent="0.2">
      <c r="V594" s="7"/>
      <c r="W594" s="7"/>
      <c r="X594" s="7"/>
      <c r="Y594" s="56"/>
      <c r="Z594" s="7"/>
      <c r="AA594" s="7"/>
      <c r="AB594" s="7"/>
      <c r="AC594" s="54"/>
      <c r="AD594" s="55"/>
      <c r="AE594" s="7"/>
    </row>
    <row r="595" spans="22:31" x14ac:dyDescent="0.2">
      <c r="V595" s="7"/>
      <c r="W595" s="7"/>
      <c r="X595" s="7"/>
      <c r="Y595" s="56"/>
      <c r="Z595" s="7"/>
      <c r="AA595" s="7"/>
      <c r="AB595" s="7"/>
      <c r="AC595" s="54"/>
      <c r="AD595" s="55"/>
      <c r="AE595" s="7"/>
    </row>
    <row r="596" spans="22:31" x14ac:dyDescent="0.2">
      <c r="V596" s="7"/>
      <c r="W596" s="7"/>
      <c r="X596" s="7"/>
      <c r="Y596" s="56"/>
      <c r="Z596" s="7"/>
      <c r="AA596" s="7"/>
      <c r="AB596" s="7"/>
      <c r="AC596" s="54"/>
      <c r="AD596" s="55"/>
      <c r="AE596" s="7"/>
    </row>
    <row r="597" spans="22:31" x14ac:dyDescent="0.2">
      <c r="V597" s="7"/>
      <c r="W597" s="7"/>
      <c r="X597" s="7"/>
      <c r="Y597" s="56"/>
      <c r="Z597" s="7"/>
      <c r="AA597" s="7"/>
      <c r="AB597" s="7"/>
      <c r="AC597" s="54"/>
      <c r="AD597" s="55"/>
      <c r="AE597" s="7"/>
    </row>
    <row r="598" spans="22:31" x14ac:dyDescent="0.2">
      <c r="V598" s="7"/>
      <c r="W598" s="7"/>
      <c r="X598" s="7"/>
      <c r="Y598" s="56"/>
      <c r="Z598" s="7"/>
      <c r="AA598" s="7"/>
      <c r="AB598" s="7"/>
      <c r="AC598" s="54"/>
      <c r="AD598" s="55"/>
      <c r="AE598" s="7"/>
    </row>
    <row r="599" spans="22:31" x14ac:dyDescent="0.2">
      <c r="V599" s="7"/>
      <c r="W599" s="7"/>
      <c r="X599" s="7"/>
      <c r="Y599" s="56"/>
      <c r="Z599" s="7"/>
      <c r="AA599" s="7"/>
      <c r="AB599" s="7"/>
      <c r="AC599" s="54"/>
      <c r="AD599" s="55"/>
      <c r="AE599" s="7"/>
    </row>
    <row r="600" spans="22:31" x14ac:dyDescent="0.2">
      <c r="V600" s="7"/>
      <c r="W600" s="7"/>
      <c r="X600" s="7"/>
      <c r="Y600" s="56"/>
      <c r="Z600" s="7"/>
      <c r="AA600" s="7"/>
      <c r="AB600" s="7"/>
      <c r="AC600" s="54"/>
      <c r="AD600" s="55"/>
      <c r="AE600" s="7"/>
    </row>
    <row r="601" spans="22:31" x14ac:dyDescent="0.2">
      <c r="V601" s="7"/>
      <c r="W601" s="7"/>
      <c r="X601" s="7"/>
      <c r="Y601" s="56"/>
      <c r="Z601" s="7"/>
      <c r="AA601" s="7"/>
      <c r="AB601" s="7"/>
      <c r="AC601" s="54"/>
      <c r="AD601" s="55"/>
      <c r="AE601" s="7"/>
    </row>
    <row r="602" spans="22:31" x14ac:dyDescent="0.2">
      <c r="V602" s="7"/>
      <c r="W602" s="7"/>
      <c r="X602" s="7"/>
      <c r="Y602" s="56"/>
      <c r="Z602" s="7"/>
      <c r="AA602" s="7"/>
      <c r="AB602" s="7"/>
      <c r="AC602" s="54"/>
      <c r="AD602" s="55"/>
      <c r="AE602" s="7"/>
    </row>
    <row r="603" spans="22:31" x14ac:dyDescent="0.2">
      <c r="V603" s="7"/>
      <c r="W603" s="7"/>
      <c r="X603" s="7"/>
      <c r="Y603" s="56"/>
      <c r="Z603" s="7"/>
      <c r="AA603" s="7"/>
      <c r="AB603" s="7"/>
      <c r="AC603" s="54"/>
      <c r="AD603" s="55"/>
      <c r="AE603" s="7"/>
    </row>
    <row r="604" spans="22:31" x14ac:dyDescent="0.2">
      <c r="V604" s="7"/>
      <c r="W604" s="7"/>
      <c r="X604" s="7"/>
      <c r="Y604" s="56"/>
      <c r="Z604" s="7"/>
      <c r="AA604" s="7"/>
      <c r="AB604" s="7"/>
      <c r="AC604" s="54"/>
      <c r="AD604" s="55"/>
      <c r="AE604" s="7"/>
    </row>
    <row r="605" spans="22:31" x14ac:dyDescent="0.2">
      <c r="V605" s="7"/>
      <c r="W605" s="7"/>
      <c r="X605" s="7"/>
      <c r="Y605" s="56"/>
      <c r="Z605" s="7"/>
      <c r="AA605" s="7"/>
      <c r="AB605" s="7"/>
      <c r="AC605" s="54"/>
      <c r="AD605" s="55"/>
      <c r="AE605" s="7"/>
    </row>
    <row r="606" spans="22:31" x14ac:dyDescent="0.2">
      <c r="V606" s="7"/>
      <c r="W606" s="7"/>
      <c r="X606" s="7"/>
      <c r="Y606" s="56"/>
      <c r="Z606" s="7"/>
      <c r="AA606" s="7"/>
      <c r="AB606" s="7"/>
      <c r="AC606" s="54"/>
      <c r="AD606" s="55"/>
      <c r="AE606" s="7"/>
    </row>
    <row r="607" spans="22:31" x14ac:dyDescent="0.2">
      <c r="V607" s="7"/>
      <c r="W607" s="7"/>
      <c r="X607" s="7"/>
      <c r="Y607" s="56"/>
      <c r="Z607" s="7"/>
      <c r="AA607" s="7"/>
      <c r="AB607" s="7"/>
      <c r="AC607" s="54"/>
      <c r="AD607" s="55"/>
      <c r="AE607" s="7"/>
    </row>
    <row r="608" spans="22:31" x14ac:dyDescent="0.2">
      <c r="V608" s="7"/>
      <c r="W608" s="7"/>
      <c r="X608" s="7"/>
      <c r="Y608" s="56"/>
      <c r="Z608" s="7"/>
      <c r="AA608" s="7"/>
      <c r="AB608" s="7"/>
      <c r="AC608" s="54"/>
      <c r="AD608" s="55"/>
      <c r="AE608" s="7"/>
    </row>
    <row r="609" spans="22:31" x14ac:dyDescent="0.2">
      <c r="V609" s="7"/>
      <c r="W609" s="7"/>
      <c r="X609" s="7"/>
      <c r="Y609" s="56"/>
      <c r="Z609" s="7"/>
      <c r="AA609" s="7"/>
      <c r="AB609" s="7"/>
      <c r="AC609" s="54"/>
      <c r="AD609" s="55"/>
      <c r="AE609" s="7"/>
    </row>
    <row r="610" spans="22:31" x14ac:dyDescent="0.2">
      <c r="V610" s="7"/>
      <c r="W610" s="7"/>
      <c r="X610" s="7"/>
      <c r="Y610" s="56"/>
      <c r="Z610" s="7"/>
      <c r="AA610" s="7"/>
      <c r="AB610" s="7"/>
      <c r="AC610" s="54"/>
      <c r="AD610" s="55"/>
      <c r="AE610" s="7"/>
    </row>
    <row r="611" spans="22:31" x14ac:dyDescent="0.2">
      <c r="V611" s="7"/>
      <c r="W611" s="7"/>
      <c r="X611" s="7"/>
      <c r="Y611" s="56"/>
      <c r="Z611" s="7"/>
      <c r="AA611" s="7"/>
      <c r="AB611" s="7"/>
      <c r="AC611" s="54"/>
      <c r="AD611" s="55"/>
      <c r="AE611" s="7"/>
    </row>
    <row r="612" spans="22:31" x14ac:dyDescent="0.2">
      <c r="V612" s="7"/>
      <c r="W612" s="7"/>
      <c r="X612" s="7"/>
      <c r="Y612" s="56"/>
      <c r="Z612" s="7"/>
      <c r="AA612" s="7"/>
      <c r="AB612" s="7"/>
      <c r="AC612" s="54"/>
      <c r="AD612" s="55"/>
      <c r="AE612" s="7"/>
    </row>
    <row r="613" spans="22:31" x14ac:dyDescent="0.2">
      <c r="V613" s="7"/>
      <c r="W613" s="7"/>
      <c r="X613" s="7"/>
      <c r="Y613" s="56"/>
      <c r="Z613" s="7"/>
      <c r="AA613" s="7"/>
      <c r="AB613" s="7"/>
      <c r="AC613" s="54"/>
      <c r="AD613" s="55"/>
      <c r="AE613" s="7"/>
    </row>
    <row r="614" spans="22:31" x14ac:dyDescent="0.2">
      <c r="V614" s="7"/>
      <c r="W614" s="7"/>
      <c r="X614" s="7"/>
      <c r="Y614" s="56"/>
      <c r="Z614" s="7"/>
      <c r="AA614" s="7"/>
      <c r="AB614" s="7"/>
      <c r="AC614" s="54"/>
      <c r="AD614" s="55"/>
      <c r="AE614" s="7"/>
    </row>
    <row r="615" spans="22:31" x14ac:dyDescent="0.2">
      <c r="V615" s="7"/>
      <c r="W615" s="7"/>
      <c r="X615" s="7"/>
      <c r="Y615" s="56"/>
      <c r="Z615" s="7"/>
      <c r="AA615" s="7"/>
      <c r="AB615" s="7"/>
      <c r="AC615" s="54"/>
      <c r="AD615" s="55"/>
      <c r="AE615" s="7"/>
    </row>
    <row r="616" spans="22:31" x14ac:dyDescent="0.2">
      <c r="V616" s="7"/>
      <c r="W616" s="7"/>
      <c r="X616" s="7"/>
      <c r="Y616" s="56"/>
      <c r="Z616" s="7"/>
      <c r="AA616" s="7"/>
      <c r="AB616" s="7"/>
      <c r="AC616" s="54"/>
      <c r="AD616" s="55"/>
      <c r="AE616" s="7"/>
    </row>
    <row r="617" spans="22:31" x14ac:dyDescent="0.2">
      <c r="V617" s="7"/>
      <c r="W617" s="7"/>
      <c r="X617" s="7"/>
      <c r="Y617" s="56"/>
      <c r="Z617" s="7"/>
      <c r="AA617" s="7"/>
      <c r="AB617" s="7"/>
      <c r="AC617" s="54"/>
      <c r="AD617" s="55"/>
      <c r="AE617" s="7"/>
    </row>
    <row r="618" spans="22:31" x14ac:dyDescent="0.2">
      <c r="V618" s="7"/>
      <c r="W618" s="7"/>
      <c r="X618" s="7"/>
      <c r="Y618" s="56"/>
      <c r="Z618" s="7"/>
      <c r="AA618" s="7"/>
      <c r="AB618" s="7"/>
      <c r="AC618" s="54"/>
      <c r="AD618" s="55"/>
      <c r="AE618" s="7"/>
    </row>
    <row r="619" spans="22:31" x14ac:dyDescent="0.2">
      <c r="V619" s="7"/>
      <c r="W619" s="7"/>
      <c r="X619" s="7"/>
      <c r="Y619" s="56"/>
      <c r="Z619" s="7"/>
      <c r="AA619" s="7"/>
      <c r="AB619" s="7"/>
      <c r="AC619" s="54"/>
      <c r="AD619" s="55"/>
      <c r="AE619" s="7"/>
    </row>
    <row r="620" spans="22:31" x14ac:dyDescent="0.2">
      <c r="V620" s="7"/>
      <c r="W620" s="7"/>
      <c r="X620" s="7"/>
      <c r="Y620" s="56"/>
      <c r="Z620" s="7"/>
      <c r="AA620" s="7"/>
      <c r="AB620" s="7"/>
      <c r="AC620" s="54"/>
      <c r="AD620" s="55"/>
      <c r="AE620" s="7"/>
    </row>
    <row r="621" spans="22:31" x14ac:dyDescent="0.2">
      <c r="V621" s="7"/>
      <c r="W621" s="7"/>
      <c r="X621" s="7"/>
      <c r="Y621" s="56"/>
      <c r="Z621" s="7"/>
      <c r="AA621" s="7"/>
      <c r="AB621" s="7"/>
      <c r="AC621" s="54"/>
      <c r="AD621" s="55"/>
      <c r="AE621" s="7"/>
    </row>
    <row r="622" spans="22:31" x14ac:dyDescent="0.2">
      <c r="V622" s="7"/>
      <c r="W622" s="7"/>
      <c r="X622" s="7"/>
      <c r="Y622" s="56"/>
      <c r="Z622" s="7"/>
      <c r="AA622" s="7"/>
      <c r="AB622" s="7"/>
      <c r="AC622" s="54"/>
      <c r="AD622" s="55"/>
      <c r="AE622" s="7"/>
    </row>
    <row r="623" spans="22:31" x14ac:dyDescent="0.2">
      <c r="V623" s="7"/>
      <c r="W623" s="7"/>
      <c r="X623" s="7"/>
      <c r="Y623" s="56"/>
      <c r="Z623" s="7"/>
      <c r="AA623" s="7"/>
      <c r="AB623" s="7"/>
      <c r="AC623" s="54"/>
      <c r="AD623" s="55"/>
      <c r="AE623" s="7"/>
    </row>
    <row r="624" spans="22:31" x14ac:dyDescent="0.2">
      <c r="V624" s="7"/>
      <c r="W624" s="7"/>
      <c r="X624" s="7"/>
      <c r="Y624" s="56"/>
      <c r="Z624" s="7"/>
      <c r="AA624" s="7"/>
      <c r="AB624" s="7"/>
      <c r="AC624" s="54"/>
      <c r="AD624" s="55"/>
      <c r="AE624" s="7"/>
    </row>
    <row r="625" spans="22:31" x14ac:dyDescent="0.2">
      <c r="V625" s="7"/>
      <c r="W625" s="7"/>
      <c r="X625" s="7"/>
      <c r="Y625" s="56"/>
      <c r="Z625" s="7"/>
      <c r="AA625" s="7"/>
      <c r="AB625" s="7"/>
      <c r="AC625" s="54"/>
      <c r="AD625" s="55"/>
      <c r="AE625" s="7"/>
    </row>
    <row r="626" spans="22:31" x14ac:dyDescent="0.2">
      <c r="V626" s="7"/>
      <c r="W626" s="7"/>
      <c r="X626" s="7"/>
      <c r="Y626" s="56"/>
      <c r="Z626" s="7"/>
      <c r="AA626" s="7"/>
      <c r="AB626" s="7"/>
      <c r="AC626" s="54"/>
      <c r="AD626" s="55"/>
      <c r="AE626" s="7"/>
    </row>
    <row r="627" spans="22:31" x14ac:dyDescent="0.2">
      <c r="V627" s="7"/>
      <c r="W627" s="7"/>
      <c r="X627" s="7"/>
      <c r="Y627" s="56"/>
      <c r="Z627" s="7"/>
      <c r="AA627" s="7"/>
      <c r="AB627" s="7"/>
      <c r="AC627" s="54"/>
      <c r="AD627" s="55"/>
      <c r="AE627" s="7"/>
    </row>
    <row r="628" spans="22:31" x14ac:dyDescent="0.2">
      <c r="V628" s="7"/>
      <c r="W628" s="7"/>
      <c r="X628" s="7"/>
      <c r="Y628" s="56"/>
      <c r="Z628" s="7"/>
      <c r="AA628" s="7"/>
      <c r="AB628" s="7"/>
      <c r="AC628" s="54"/>
      <c r="AD628" s="55"/>
      <c r="AE628" s="7"/>
    </row>
    <row r="629" spans="22:31" x14ac:dyDescent="0.2">
      <c r="V629" s="7"/>
      <c r="W629" s="7"/>
      <c r="X629" s="7"/>
      <c r="Y629" s="56"/>
      <c r="Z629" s="7"/>
      <c r="AA629" s="7"/>
      <c r="AB629" s="7"/>
      <c r="AC629" s="54"/>
      <c r="AD629" s="55"/>
      <c r="AE629" s="7"/>
    </row>
    <row r="630" spans="22:31" x14ac:dyDescent="0.2">
      <c r="V630" s="7"/>
      <c r="W630" s="7"/>
      <c r="X630" s="7"/>
      <c r="Y630" s="56"/>
      <c r="Z630" s="7"/>
      <c r="AA630" s="7"/>
      <c r="AB630" s="7"/>
      <c r="AC630" s="54"/>
      <c r="AD630" s="55"/>
      <c r="AE630" s="7"/>
    </row>
    <row r="631" spans="22:31" x14ac:dyDescent="0.2">
      <c r="V631" s="7"/>
      <c r="W631" s="7"/>
      <c r="X631" s="7"/>
      <c r="Y631" s="56"/>
      <c r="Z631" s="7"/>
      <c r="AA631" s="7"/>
      <c r="AB631" s="7"/>
      <c r="AC631" s="54"/>
      <c r="AD631" s="55"/>
      <c r="AE631" s="7"/>
    </row>
    <row r="632" spans="22:31" x14ac:dyDescent="0.2">
      <c r="V632" s="7"/>
      <c r="W632" s="7"/>
      <c r="X632" s="7"/>
      <c r="Y632" s="56"/>
      <c r="Z632" s="7"/>
      <c r="AA632" s="7"/>
      <c r="AB632" s="7"/>
      <c r="AC632" s="54"/>
      <c r="AD632" s="55"/>
      <c r="AE632" s="7"/>
    </row>
    <row r="633" spans="22:31" x14ac:dyDescent="0.2">
      <c r="V633" s="7"/>
      <c r="W633" s="7"/>
      <c r="X633" s="7"/>
      <c r="Y633" s="56"/>
      <c r="Z633" s="7"/>
      <c r="AA633" s="7"/>
      <c r="AB633" s="7"/>
      <c r="AC633" s="54"/>
      <c r="AD633" s="55"/>
      <c r="AE633" s="7"/>
    </row>
    <row r="634" spans="22:31" x14ac:dyDescent="0.2">
      <c r="V634" s="7"/>
      <c r="W634" s="7"/>
      <c r="X634" s="7"/>
      <c r="Y634" s="56"/>
      <c r="Z634" s="7"/>
      <c r="AA634" s="7"/>
      <c r="AB634" s="7"/>
      <c r="AC634" s="54"/>
      <c r="AD634" s="55"/>
      <c r="AE634" s="7"/>
    </row>
    <row r="635" spans="22:31" x14ac:dyDescent="0.2">
      <c r="V635" s="7"/>
      <c r="W635" s="7"/>
      <c r="X635" s="7"/>
      <c r="Y635" s="56"/>
      <c r="Z635" s="7"/>
      <c r="AA635" s="7"/>
      <c r="AB635" s="7"/>
      <c r="AC635" s="54"/>
      <c r="AD635" s="55"/>
      <c r="AE635" s="7"/>
    </row>
    <row r="636" spans="22:31" x14ac:dyDescent="0.2">
      <c r="V636" s="7"/>
      <c r="W636" s="7"/>
      <c r="X636" s="7"/>
      <c r="Y636" s="56"/>
      <c r="Z636" s="7"/>
      <c r="AA636" s="7"/>
      <c r="AB636" s="7"/>
      <c r="AC636" s="54"/>
      <c r="AD636" s="55"/>
      <c r="AE636" s="7"/>
    </row>
    <row r="637" spans="22:31" x14ac:dyDescent="0.2">
      <c r="V637" s="7"/>
      <c r="W637" s="7"/>
      <c r="X637" s="7"/>
      <c r="Y637" s="56"/>
      <c r="Z637" s="7"/>
      <c r="AA637" s="7"/>
      <c r="AB637" s="7"/>
      <c r="AC637" s="54"/>
      <c r="AD637" s="55"/>
      <c r="AE637" s="7"/>
    </row>
    <row r="638" spans="22:31" x14ac:dyDescent="0.2">
      <c r="V638" s="7"/>
      <c r="W638" s="7"/>
      <c r="X638" s="7"/>
      <c r="Y638" s="56"/>
      <c r="Z638" s="7"/>
      <c r="AA638" s="7"/>
      <c r="AB638" s="7"/>
      <c r="AC638" s="54"/>
      <c r="AD638" s="55"/>
      <c r="AE638" s="7"/>
    </row>
    <row r="639" spans="22:31" x14ac:dyDescent="0.2">
      <c r="V639" s="7"/>
      <c r="W639" s="7"/>
      <c r="X639" s="7"/>
      <c r="Y639" s="56"/>
      <c r="Z639" s="7"/>
      <c r="AA639" s="7"/>
      <c r="AB639" s="7"/>
      <c r="AC639" s="54"/>
      <c r="AD639" s="55"/>
      <c r="AE639" s="7"/>
    </row>
    <row r="640" spans="22:31" x14ac:dyDescent="0.2">
      <c r="V640" s="7"/>
      <c r="W640" s="7"/>
      <c r="X640" s="7"/>
      <c r="Y640" s="56"/>
      <c r="Z640" s="7"/>
      <c r="AA640" s="7"/>
      <c r="AB640" s="7"/>
      <c r="AC640" s="54"/>
      <c r="AD640" s="55"/>
      <c r="AE640" s="7"/>
    </row>
    <row r="641" spans="22:31" x14ac:dyDescent="0.2">
      <c r="V641" s="7"/>
      <c r="W641" s="7"/>
      <c r="X641" s="7"/>
      <c r="Y641" s="56"/>
      <c r="Z641" s="7"/>
      <c r="AA641" s="7"/>
      <c r="AB641" s="7"/>
      <c r="AC641" s="54"/>
      <c r="AD641" s="55"/>
      <c r="AE641" s="7"/>
    </row>
    <row r="642" spans="22:31" x14ac:dyDescent="0.2">
      <c r="V642" s="7"/>
      <c r="W642" s="7"/>
      <c r="X642" s="7"/>
      <c r="Y642" s="56"/>
      <c r="Z642" s="7"/>
      <c r="AA642" s="7"/>
      <c r="AB642" s="7"/>
      <c r="AC642" s="54"/>
      <c r="AD642" s="55"/>
      <c r="AE642" s="7"/>
    </row>
    <row r="643" spans="22:31" x14ac:dyDescent="0.2">
      <c r="V643" s="7"/>
      <c r="W643" s="7"/>
      <c r="X643" s="7"/>
      <c r="Y643" s="56"/>
      <c r="Z643" s="7"/>
      <c r="AA643" s="7"/>
      <c r="AB643" s="7"/>
      <c r="AC643" s="54"/>
      <c r="AD643" s="55"/>
      <c r="AE643" s="7"/>
    </row>
    <row r="644" spans="22:31" x14ac:dyDescent="0.2">
      <c r="V644" s="7"/>
      <c r="W644" s="7"/>
      <c r="X644" s="7"/>
      <c r="Y644" s="56"/>
      <c r="Z644" s="7"/>
      <c r="AA644" s="7"/>
      <c r="AB644" s="7"/>
      <c r="AC644" s="54"/>
      <c r="AD644" s="55"/>
      <c r="AE644" s="7"/>
    </row>
    <row r="645" spans="22:31" x14ac:dyDescent="0.2">
      <c r="V645" s="7"/>
      <c r="W645" s="7"/>
      <c r="X645" s="7"/>
      <c r="Y645" s="56"/>
      <c r="Z645" s="7"/>
      <c r="AA645" s="7"/>
      <c r="AB645" s="7"/>
      <c r="AC645" s="54"/>
      <c r="AD645" s="55"/>
      <c r="AE645" s="7"/>
    </row>
    <row r="646" spans="22:31" x14ac:dyDescent="0.2">
      <c r="V646" s="7"/>
      <c r="W646" s="7"/>
      <c r="X646" s="7"/>
      <c r="Y646" s="56"/>
      <c r="Z646" s="7"/>
      <c r="AA646" s="7"/>
      <c r="AB646" s="7"/>
      <c r="AC646" s="54"/>
      <c r="AD646" s="55"/>
      <c r="AE646" s="7"/>
    </row>
    <row r="647" spans="22:31" x14ac:dyDescent="0.2">
      <c r="V647" s="7"/>
      <c r="W647" s="7"/>
      <c r="X647" s="7"/>
      <c r="Y647" s="56"/>
      <c r="Z647" s="7"/>
      <c r="AA647" s="7"/>
      <c r="AB647" s="7"/>
      <c r="AC647" s="54"/>
      <c r="AD647" s="55"/>
      <c r="AE647" s="7"/>
    </row>
    <row r="648" spans="22:31" x14ac:dyDescent="0.2">
      <c r="V648" s="7"/>
      <c r="W648" s="7"/>
      <c r="X648" s="7"/>
      <c r="Y648" s="56"/>
      <c r="Z648" s="7"/>
      <c r="AA648" s="7"/>
      <c r="AB648" s="7"/>
      <c r="AC648" s="54"/>
      <c r="AD648" s="55"/>
      <c r="AE648" s="7"/>
    </row>
    <row r="649" spans="22:31" x14ac:dyDescent="0.2">
      <c r="V649" s="7"/>
      <c r="W649" s="7"/>
      <c r="X649" s="7"/>
      <c r="Y649" s="56"/>
      <c r="Z649" s="7"/>
      <c r="AA649" s="7"/>
      <c r="AB649" s="7"/>
      <c r="AC649" s="54"/>
      <c r="AD649" s="55"/>
      <c r="AE649" s="7"/>
    </row>
    <row r="650" spans="22:31" x14ac:dyDescent="0.2">
      <c r="V650" s="7"/>
      <c r="W650" s="7"/>
      <c r="X650" s="7"/>
      <c r="Y650" s="56"/>
      <c r="Z650" s="7"/>
      <c r="AA650" s="7"/>
      <c r="AB650" s="7"/>
      <c r="AC650" s="54"/>
      <c r="AD650" s="55"/>
      <c r="AE650" s="7"/>
    </row>
    <row r="651" spans="22:31" x14ac:dyDescent="0.2">
      <c r="V651" s="7"/>
      <c r="W651" s="7"/>
      <c r="X651" s="7"/>
      <c r="Y651" s="56"/>
      <c r="Z651" s="7"/>
      <c r="AA651" s="7"/>
      <c r="AB651" s="7"/>
      <c r="AC651" s="54"/>
      <c r="AD651" s="55"/>
      <c r="AE651" s="7"/>
    </row>
    <row r="652" spans="22:31" x14ac:dyDescent="0.2">
      <c r="V652" s="7"/>
      <c r="W652" s="7"/>
      <c r="X652" s="7"/>
      <c r="Y652" s="56"/>
      <c r="Z652" s="7"/>
      <c r="AA652" s="7"/>
      <c r="AB652" s="7"/>
      <c r="AC652" s="54"/>
      <c r="AD652" s="55"/>
      <c r="AE652" s="7"/>
    </row>
    <row r="653" spans="22:31" x14ac:dyDescent="0.2">
      <c r="V653" s="7"/>
      <c r="W653" s="7"/>
      <c r="X653" s="7"/>
      <c r="Y653" s="56"/>
      <c r="Z653" s="7"/>
      <c r="AA653" s="7"/>
      <c r="AB653" s="7"/>
      <c r="AC653" s="54"/>
      <c r="AD653" s="55"/>
      <c r="AE653" s="7"/>
    </row>
    <row r="654" spans="22:31" x14ac:dyDescent="0.2">
      <c r="V654" s="7"/>
      <c r="W654" s="7"/>
      <c r="X654" s="7"/>
      <c r="Y654" s="56"/>
      <c r="Z654" s="7"/>
      <c r="AA654" s="7"/>
      <c r="AB654" s="7"/>
      <c r="AC654" s="54"/>
      <c r="AD654" s="55"/>
      <c r="AE654" s="7"/>
    </row>
    <row r="655" spans="22:31" x14ac:dyDescent="0.2">
      <c r="V655" s="7"/>
      <c r="W655" s="7"/>
      <c r="X655" s="7"/>
      <c r="Y655" s="56"/>
      <c r="Z655" s="7"/>
      <c r="AA655" s="7"/>
      <c r="AB655" s="7"/>
      <c r="AC655" s="54"/>
      <c r="AD655" s="55"/>
      <c r="AE655" s="7"/>
    </row>
    <row r="656" spans="22:31" x14ac:dyDescent="0.2">
      <c r="V656" s="7"/>
      <c r="W656" s="7"/>
      <c r="X656" s="7"/>
      <c r="Y656" s="56"/>
      <c r="Z656" s="7"/>
      <c r="AA656" s="7"/>
      <c r="AB656" s="7"/>
      <c r="AC656" s="54"/>
      <c r="AD656" s="55"/>
      <c r="AE656" s="7"/>
    </row>
    <row r="657" spans="22:31" x14ac:dyDescent="0.2">
      <c r="V657" s="7"/>
      <c r="W657" s="7"/>
      <c r="X657" s="7"/>
      <c r="Y657" s="56"/>
      <c r="Z657" s="7"/>
      <c r="AA657" s="7"/>
      <c r="AB657" s="7"/>
      <c r="AC657" s="54"/>
      <c r="AD657" s="55"/>
      <c r="AE657" s="7"/>
    </row>
    <row r="658" spans="22:31" x14ac:dyDescent="0.2">
      <c r="V658" s="7"/>
      <c r="W658" s="7"/>
      <c r="X658" s="7"/>
      <c r="Y658" s="56"/>
      <c r="Z658" s="7"/>
      <c r="AA658" s="7"/>
      <c r="AB658" s="7"/>
      <c r="AC658" s="54"/>
      <c r="AD658" s="55"/>
      <c r="AE658" s="7"/>
    </row>
    <row r="659" spans="22:31" x14ac:dyDescent="0.2">
      <c r="V659" s="7"/>
      <c r="W659" s="7"/>
      <c r="X659" s="7"/>
      <c r="Y659" s="56"/>
      <c r="Z659" s="7"/>
      <c r="AA659" s="7"/>
      <c r="AB659" s="7"/>
      <c r="AC659" s="54"/>
      <c r="AD659" s="55"/>
      <c r="AE659" s="7"/>
    </row>
    <row r="660" spans="22:31" x14ac:dyDescent="0.2">
      <c r="V660" s="7"/>
      <c r="W660" s="7"/>
      <c r="X660" s="7"/>
      <c r="Y660" s="56"/>
      <c r="Z660" s="7"/>
      <c r="AA660" s="7"/>
      <c r="AB660" s="7"/>
      <c r="AC660" s="54"/>
      <c r="AD660" s="55"/>
      <c r="AE660" s="7"/>
    </row>
    <row r="661" spans="22:31" x14ac:dyDescent="0.2">
      <c r="V661" s="7"/>
      <c r="W661" s="7"/>
      <c r="X661" s="7"/>
      <c r="Y661" s="56"/>
      <c r="Z661" s="7"/>
      <c r="AA661" s="7"/>
      <c r="AB661" s="7"/>
      <c r="AC661" s="54"/>
      <c r="AD661" s="55"/>
      <c r="AE661" s="7"/>
    </row>
    <row r="662" spans="22:31" x14ac:dyDescent="0.2">
      <c r="V662" s="7"/>
      <c r="W662" s="7"/>
      <c r="X662" s="7"/>
      <c r="Y662" s="56"/>
      <c r="Z662" s="7"/>
      <c r="AA662" s="7"/>
      <c r="AB662" s="7"/>
      <c r="AC662" s="54"/>
      <c r="AD662" s="55"/>
      <c r="AE662" s="7"/>
    </row>
    <row r="663" spans="22:31" x14ac:dyDescent="0.2">
      <c r="V663" s="7"/>
      <c r="W663" s="7"/>
      <c r="X663" s="7"/>
      <c r="Y663" s="56"/>
      <c r="Z663" s="7"/>
      <c r="AA663" s="7"/>
      <c r="AB663" s="7"/>
      <c r="AC663" s="54"/>
      <c r="AD663" s="55"/>
      <c r="AE663" s="7"/>
    </row>
    <row r="664" spans="22:31" x14ac:dyDescent="0.2">
      <c r="V664" s="7"/>
      <c r="W664" s="7"/>
      <c r="X664" s="7"/>
      <c r="Y664" s="56"/>
      <c r="Z664" s="7"/>
      <c r="AA664" s="7"/>
      <c r="AB664" s="7"/>
      <c r="AC664" s="54"/>
      <c r="AD664" s="55"/>
      <c r="AE664" s="7"/>
    </row>
    <row r="665" spans="22:31" x14ac:dyDescent="0.2">
      <c r="V665" s="7"/>
      <c r="W665" s="7"/>
      <c r="X665" s="7"/>
      <c r="Y665" s="56"/>
      <c r="Z665" s="7"/>
      <c r="AA665" s="7"/>
      <c r="AB665" s="7"/>
      <c r="AC665" s="54"/>
      <c r="AD665" s="55"/>
      <c r="AE665" s="7"/>
    </row>
    <row r="666" spans="22:31" x14ac:dyDescent="0.2">
      <c r="V666" s="7"/>
      <c r="W666" s="7"/>
      <c r="X666" s="7"/>
      <c r="Y666" s="56"/>
      <c r="Z666" s="7"/>
      <c r="AA666" s="7"/>
      <c r="AB666" s="7"/>
      <c r="AC666" s="54"/>
      <c r="AD666" s="55"/>
      <c r="AE666" s="7"/>
    </row>
    <row r="667" spans="22:31" x14ac:dyDescent="0.2">
      <c r="V667" s="7"/>
      <c r="W667" s="7"/>
      <c r="X667" s="7"/>
      <c r="Y667" s="56"/>
      <c r="Z667" s="7"/>
      <c r="AA667" s="7"/>
      <c r="AB667" s="7"/>
      <c r="AC667" s="54"/>
      <c r="AD667" s="55"/>
      <c r="AE667" s="7"/>
    </row>
    <row r="668" spans="22:31" x14ac:dyDescent="0.2">
      <c r="V668" s="7"/>
      <c r="W668" s="7"/>
      <c r="X668" s="7"/>
      <c r="Y668" s="56"/>
      <c r="Z668" s="7"/>
      <c r="AA668" s="7"/>
      <c r="AB668" s="7"/>
      <c r="AC668" s="54"/>
      <c r="AD668" s="55"/>
      <c r="AE668" s="7"/>
    </row>
    <row r="669" spans="22:31" x14ac:dyDescent="0.2">
      <c r="V669" s="7"/>
      <c r="W669" s="7"/>
      <c r="X669" s="7"/>
      <c r="Y669" s="56"/>
      <c r="Z669" s="7"/>
      <c r="AA669" s="7"/>
      <c r="AB669" s="7"/>
      <c r="AC669" s="54"/>
      <c r="AD669" s="55"/>
      <c r="AE669" s="7"/>
    </row>
    <row r="670" spans="22:31" x14ac:dyDescent="0.2">
      <c r="V670" s="7"/>
      <c r="W670" s="7"/>
      <c r="X670" s="7"/>
      <c r="Y670" s="56"/>
      <c r="Z670" s="7"/>
      <c r="AA670" s="7"/>
      <c r="AB670" s="7"/>
      <c r="AC670" s="54"/>
      <c r="AD670" s="55"/>
      <c r="AE670" s="7"/>
    </row>
    <row r="671" spans="22:31" x14ac:dyDescent="0.2">
      <c r="V671" s="7"/>
      <c r="W671" s="7"/>
      <c r="X671" s="7"/>
      <c r="Y671" s="56"/>
      <c r="Z671" s="7"/>
      <c r="AA671" s="7"/>
      <c r="AB671" s="7"/>
      <c r="AC671" s="54"/>
      <c r="AD671" s="55"/>
      <c r="AE671" s="7"/>
    </row>
    <row r="672" spans="22:31" x14ac:dyDescent="0.2">
      <c r="V672" s="7"/>
      <c r="W672" s="7"/>
      <c r="X672" s="7"/>
      <c r="Y672" s="56"/>
      <c r="Z672" s="7"/>
      <c r="AA672" s="7"/>
      <c r="AB672" s="7"/>
      <c r="AC672" s="54"/>
      <c r="AD672" s="55"/>
      <c r="AE672" s="7"/>
    </row>
    <row r="673" spans="22:31" x14ac:dyDescent="0.2">
      <c r="V673" s="7"/>
      <c r="W673" s="7"/>
      <c r="X673" s="7"/>
      <c r="Y673" s="56"/>
      <c r="Z673" s="7"/>
      <c r="AA673" s="7"/>
      <c r="AB673" s="7"/>
      <c r="AC673" s="54"/>
      <c r="AD673" s="55"/>
      <c r="AE673" s="7"/>
    </row>
    <row r="674" spans="22:31" x14ac:dyDescent="0.2">
      <c r="V674" s="7"/>
      <c r="W674" s="7"/>
      <c r="X674" s="7"/>
      <c r="Y674" s="56"/>
      <c r="Z674" s="7"/>
      <c r="AA674" s="7"/>
      <c r="AB674" s="7"/>
      <c r="AC674" s="54"/>
      <c r="AD674" s="55"/>
      <c r="AE674" s="7"/>
    </row>
    <row r="675" spans="22:31" x14ac:dyDescent="0.2">
      <c r="V675" s="7"/>
      <c r="W675" s="7"/>
      <c r="X675" s="7"/>
      <c r="Y675" s="56"/>
      <c r="Z675" s="7"/>
      <c r="AA675" s="7"/>
      <c r="AB675" s="7"/>
      <c r="AC675" s="54"/>
      <c r="AD675" s="55"/>
      <c r="AE675" s="7"/>
    </row>
    <row r="676" spans="22:31" x14ac:dyDescent="0.2">
      <c r="V676" s="7"/>
      <c r="W676" s="7"/>
      <c r="X676" s="7"/>
      <c r="Y676" s="56"/>
      <c r="Z676" s="7"/>
      <c r="AA676" s="7"/>
      <c r="AB676" s="7"/>
      <c r="AC676" s="54"/>
      <c r="AD676" s="55"/>
      <c r="AE676" s="7"/>
    </row>
    <row r="677" spans="22:31" x14ac:dyDescent="0.2">
      <c r="V677" s="7"/>
      <c r="W677" s="7"/>
      <c r="X677" s="7"/>
      <c r="Y677" s="56"/>
      <c r="Z677" s="7"/>
      <c r="AA677" s="7"/>
      <c r="AB677" s="7"/>
      <c r="AC677" s="54"/>
      <c r="AD677" s="55"/>
      <c r="AE677" s="7"/>
    </row>
    <row r="678" spans="22:31" x14ac:dyDescent="0.2">
      <c r="V678" s="7"/>
      <c r="W678" s="7"/>
      <c r="X678" s="7"/>
      <c r="Y678" s="56"/>
      <c r="Z678" s="7"/>
      <c r="AA678" s="7"/>
      <c r="AB678" s="7"/>
      <c r="AC678" s="54"/>
      <c r="AD678" s="55"/>
      <c r="AE678" s="7"/>
    </row>
    <row r="679" spans="22:31" x14ac:dyDescent="0.2">
      <c r="V679" s="7"/>
      <c r="W679" s="7"/>
      <c r="X679" s="7"/>
      <c r="Y679" s="56"/>
      <c r="Z679" s="7"/>
      <c r="AA679" s="7"/>
      <c r="AB679" s="7"/>
      <c r="AC679" s="54"/>
      <c r="AD679" s="55"/>
      <c r="AE679" s="7"/>
    </row>
    <row r="680" spans="22:31" x14ac:dyDescent="0.2">
      <c r="V680" s="7"/>
      <c r="W680" s="7"/>
      <c r="X680" s="7"/>
      <c r="Y680" s="56"/>
      <c r="Z680" s="7"/>
      <c r="AA680" s="7"/>
      <c r="AB680" s="7"/>
      <c r="AC680" s="54"/>
      <c r="AD680" s="55"/>
      <c r="AE680" s="7"/>
    </row>
    <row r="681" spans="22:31" x14ac:dyDescent="0.2">
      <c r="V681" s="7"/>
      <c r="W681" s="7"/>
      <c r="X681" s="7"/>
      <c r="Y681" s="56"/>
      <c r="Z681" s="7"/>
      <c r="AA681" s="7"/>
      <c r="AB681" s="7"/>
      <c r="AC681" s="54"/>
      <c r="AD681" s="55"/>
      <c r="AE681" s="7"/>
    </row>
    <row r="682" spans="22:31" x14ac:dyDescent="0.2">
      <c r="V682" s="7"/>
      <c r="W682" s="7"/>
      <c r="X682" s="7"/>
      <c r="Y682" s="56"/>
      <c r="Z682" s="7"/>
      <c r="AA682" s="7"/>
      <c r="AB682" s="7"/>
      <c r="AC682" s="54"/>
      <c r="AD682" s="55"/>
      <c r="AE682" s="7"/>
    </row>
    <row r="683" spans="22:31" x14ac:dyDescent="0.2">
      <c r="V683" s="7"/>
      <c r="W683" s="7"/>
      <c r="X683" s="7"/>
      <c r="Y683" s="56"/>
      <c r="Z683" s="7"/>
      <c r="AA683" s="7"/>
      <c r="AB683" s="7"/>
      <c r="AC683" s="54"/>
      <c r="AD683" s="55"/>
      <c r="AE683" s="7"/>
    </row>
    <row r="684" spans="22:31" x14ac:dyDescent="0.2">
      <c r="V684" s="7"/>
      <c r="W684" s="7"/>
      <c r="X684" s="7"/>
      <c r="Y684" s="56"/>
      <c r="Z684" s="7"/>
      <c r="AA684" s="7"/>
      <c r="AB684" s="7"/>
      <c r="AC684" s="54"/>
      <c r="AD684" s="55"/>
      <c r="AE684" s="7"/>
    </row>
    <row r="685" spans="22:31" x14ac:dyDescent="0.2">
      <c r="V685" s="7"/>
      <c r="W685" s="7"/>
      <c r="X685" s="7"/>
      <c r="Y685" s="56"/>
      <c r="Z685" s="7"/>
      <c r="AA685" s="7"/>
      <c r="AB685" s="7"/>
      <c r="AC685" s="54"/>
      <c r="AD685" s="55"/>
      <c r="AE685" s="7"/>
    </row>
    <row r="686" spans="22:31" x14ac:dyDescent="0.2">
      <c r="V686" s="7"/>
      <c r="W686" s="7"/>
      <c r="X686" s="7"/>
      <c r="Y686" s="56"/>
      <c r="Z686" s="7"/>
      <c r="AA686" s="7"/>
      <c r="AB686" s="7"/>
      <c r="AC686" s="54"/>
      <c r="AD686" s="55"/>
      <c r="AE686" s="7"/>
    </row>
    <row r="687" spans="22:31" x14ac:dyDescent="0.2">
      <c r="V687" s="7"/>
      <c r="W687" s="7"/>
      <c r="X687" s="7"/>
      <c r="Y687" s="56"/>
      <c r="Z687" s="7"/>
      <c r="AA687" s="7"/>
      <c r="AB687" s="7"/>
      <c r="AC687" s="54"/>
      <c r="AD687" s="55"/>
      <c r="AE687" s="7"/>
    </row>
    <row r="688" spans="22:31" x14ac:dyDescent="0.2">
      <c r="V688" s="7"/>
      <c r="W688" s="7"/>
      <c r="X688" s="7"/>
      <c r="Y688" s="56"/>
      <c r="Z688" s="7"/>
      <c r="AA688" s="7"/>
      <c r="AB688" s="7"/>
      <c r="AC688" s="54"/>
      <c r="AD688" s="55"/>
      <c r="AE688" s="7"/>
    </row>
    <row r="689" spans="22:31" x14ac:dyDescent="0.2">
      <c r="V689" s="7"/>
      <c r="W689" s="7"/>
      <c r="X689" s="7"/>
      <c r="Y689" s="56"/>
      <c r="Z689" s="7"/>
      <c r="AA689" s="7"/>
      <c r="AB689" s="7"/>
      <c r="AC689" s="54"/>
      <c r="AD689" s="55"/>
      <c r="AE689" s="7"/>
    </row>
    <row r="690" spans="22:31" x14ac:dyDescent="0.2">
      <c r="V690" s="7"/>
      <c r="W690" s="7"/>
      <c r="X690" s="7"/>
      <c r="Y690" s="56"/>
      <c r="Z690" s="7"/>
      <c r="AA690" s="7"/>
      <c r="AB690" s="7"/>
      <c r="AC690" s="54"/>
      <c r="AD690" s="55"/>
      <c r="AE690" s="7"/>
    </row>
    <row r="691" spans="22:31" x14ac:dyDescent="0.2">
      <c r="V691" s="7"/>
      <c r="W691" s="7"/>
      <c r="X691" s="7"/>
      <c r="Y691" s="56"/>
      <c r="Z691" s="7"/>
      <c r="AA691" s="7"/>
      <c r="AB691" s="7"/>
      <c r="AC691" s="54"/>
      <c r="AD691" s="55"/>
      <c r="AE691" s="7"/>
    </row>
    <row r="692" spans="22:31" x14ac:dyDescent="0.2">
      <c r="V692" s="7"/>
      <c r="W692" s="7"/>
      <c r="X692" s="7"/>
      <c r="Y692" s="56"/>
      <c r="Z692" s="7"/>
      <c r="AA692" s="7"/>
      <c r="AB692" s="7"/>
      <c r="AC692" s="54"/>
      <c r="AD692" s="55"/>
      <c r="AE692" s="7"/>
    </row>
    <row r="693" spans="22:31" x14ac:dyDescent="0.2">
      <c r="V693" s="7"/>
      <c r="W693" s="7"/>
      <c r="X693" s="7"/>
      <c r="Y693" s="56"/>
      <c r="Z693" s="7"/>
      <c r="AA693" s="7"/>
      <c r="AB693" s="7"/>
      <c r="AC693" s="54"/>
      <c r="AD693" s="55"/>
      <c r="AE693" s="7"/>
    </row>
    <row r="694" spans="22:31" x14ac:dyDescent="0.2">
      <c r="V694" s="7"/>
      <c r="W694" s="7"/>
      <c r="X694" s="7"/>
      <c r="Y694" s="56"/>
      <c r="Z694" s="7"/>
      <c r="AA694" s="7"/>
      <c r="AB694" s="7"/>
      <c r="AC694" s="54"/>
      <c r="AD694" s="55"/>
      <c r="AE694" s="7"/>
    </row>
    <row r="695" spans="22:31" x14ac:dyDescent="0.2">
      <c r="V695" s="7"/>
      <c r="W695" s="7"/>
      <c r="X695" s="7"/>
      <c r="Y695" s="56"/>
      <c r="Z695" s="7"/>
      <c r="AA695" s="7"/>
      <c r="AB695" s="7"/>
      <c r="AC695" s="54"/>
      <c r="AD695" s="55"/>
      <c r="AE695" s="7"/>
    </row>
    <row r="696" spans="22:31" x14ac:dyDescent="0.2">
      <c r="V696" s="7"/>
      <c r="W696" s="7"/>
      <c r="X696" s="7"/>
      <c r="Y696" s="56"/>
      <c r="Z696" s="7"/>
      <c r="AA696" s="7"/>
      <c r="AB696" s="7"/>
      <c r="AC696" s="54"/>
      <c r="AD696" s="55"/>
      <c r="AE696" s="7"/>
    </row>
    <row r="697" spans="22:31" x14ac:dyDescent="0.2">
      <c r="V697" s="7"/>
      <c r="W697" s="7"/>
      <c r="X697" s="7"/>
      <c r="Y697" s="56"/>
      <c r="Z697" s="7"/>
      <c r="AA697" s="7"/>
      <c r="AB697" s="7"/>
      <c r="AC697" s="54"/>
      <c r="AD697" s="55"/>
      <c r="AE697" s="7"/>
    </row>
    <row r="698" spans="22:31" x14ac:dyDescent="0.2">
      <c r="V698" s="7"/>
      <c r="W698" s="7"/>
      <c r="X698" s="7"/>
      <c r="Y698" s="56"/>
      <c r="Z698" s="7"/>
      <c r="AA698" s="7"/>
      <c r="AB698" s="7"/>
      <c r="AC698" s="54"/>
      <c r="AD698" s="55"/>
      <c r="AE698" s="7"/>
    </row>
    <row r="699" spans="22:31" x14ac:dyDescent="0.2">
      <c r="V699" s="7"/>
      <c r="W699" s="7"/>
      <c r="X699" s="7"/>
      <c r="Y699" s="56"/>
      <c r="Z699" s="7"/>
      <c r="AA699" s="7"/>
      <c r="AB699" s="7"/>
      <c r="AC699" s="54"/>
      <c r="AD699" s="55"/>
      <c r="AE699" s="7"/>
    </row>
    <row r="700" spans="22:31" x14ac:dyDescent="0.2">
      <c r="V700" s="7"/>
      <c r="W700" s="7"/>
      <c r="X700" s="7"/>
      <c r="Y700" s="56"/>
      <c r="Z700" s="7"/>
      <c r="AA700" s="7"/>
      <c r="AB700" s="7"/>
      <c r="AC700" s="54"/>
      <c r="AD700" s="55"/>
      <c r="AE700" s="7"/>
    </row>
    <row r="701" spans="22:31" x14ac:dyDescent="0.2">
      <c r="V701" s="7"/>
      <c r="W701" s="7"/>
      <c r="X701" s="7"/>
      <c r="Y701" s="56"/>
      <c r="Z701" s="7"/>
      <c r="AA701" s="7"/>
      <c r="AB701" s="7"/>
      <c r="AC701" s="54"/>
      <c r="AD701" s="55"/>
      <c r="AE701" s="7"/>
    </row>
    <row r="702" spans="22:31" x14ac:dyDescent="0.2">
      <c r="V702" s="7"/>
      <c r="W702" s="7"/>
      <c r="X702" s="7"/>
      <c r="Y702" s="56"/>
      <c r="Z702" s="7"/>
      <c r="AA702" s="7"/>
      <c r="AB702" s="7"/>
      <c r="AC702" s="54"/>
      <c r="AD702" s="55"/>
      <c r="AE702" s="7"/>
    </row>
    <row r="703" spans="22:31" x14ac:dyDescent="0.2">
      <c r="V703" s="7"/>
      <c r="W703" s="7"/>
      <c r="X703" s="7"/>
      <c r="Y703" s="56"/>
      <c r="Z703" s="7"/>
      <c r="AA703" s="7"/>
      <c r="AB703" s="7"/>
      <c r="AC703" s="54"/>
      <c r="AD703" s="55"/>
      <c r="AE703" s="7"/>
    </row>
    <row r="704" spans="22:31" x14ac:dyDescent="0.2">
      <c r="V704" s="7"/>
      <c r="W704" s="7"/>
      <c r="X704" s="7"/>
      <c r="Y704" s="56"/>
      <c r="Z704" s="7"/>
      <c r="AA704" s="7"/>
      <c r="AB704" s="7"/>
      <c r="AC704" s="54"/>
      <c r="AD704" s="55"/>
      <c r="AE704" s="7"/>
    </row>
    <row r="705" spans="22:31" x14ac:dyDescent="0.2">
      <c r="V705" s="7"/>
      <c r="W705" s="7"/>
      <c r="X705" s="7"/>
      <c r="Y705" s="56"/>
      <c r="Z705" s="7"/>
      <c r="AA705" s="7"/>
      <c r="AB705" s="7"/>
      <c r="AC705" s="54"/>
      <c r="AD705" s="55"/>
      <c r="AE705" s="7"/>
    </row>
    <row r="706" spans="22:31" x14ac:dyDescent="0.2">
      <c r="V706" s="7"/>
      <c r="W706" s="7"/>
      <c r="X706" s="7"/>
      <c r="Y706" s="56"/>
      <c r="Z706" s="7"/>
      <c r="AA706" s="7"/>
      <c r="AB706" s="7"/>
      <c r="AC706" s="54"/>
      <c r="AD706" s="55"/>
      <c r="AE706" s="7"/>
    </row>
    <row r="707" spans="22:31" x14ac:dyDescent="0.2">
      <c r="V707" s="7"/>
      <c r="W707" s="7"/>
      <c r="X707" s="7"/>
      <c r="Y707" s="56"/>
      <c r="Z707" s="7"/>
      <c r="AA707" s="7"/>
      <c r="AB707" s="7"/>
      <c r="AC707" s="54"/>
      <c r="AD707" s="55"/>
      <c r="AE707" s="7"/>
    </row>
    <row r="708" spans="22:31" x14ac:dyDescent="0.2">
      <c r="V708" s="7"/>
      <c r="W708" s="7"/>
      <c r="X708" s="7"/>
      <c r="Y708" s="56"/>
      <c r="Z708" s="7"/>
      <c r="AA708" s="7"/>
      <c r="AB708" s="7"/>
      <c r="AC708" s="54"/>
      <c r="AD708" s="55"/>
      <c r="AE708" s="7"/>
    </row>
    <row r="709" spans="22:31" x14ac:dyDescent="0.2">
      <c r="V709" s="7"/>
      <c r="W709" s="7"/>
      <c r="X709" s="7"/>
      <c r="Y709" s="56"/>
      <c r="Z709" s="7"/>
      <c r="AA709" s="7"/>
      <c r="AB709" s="7"/>
      <c r="AC709" s="54"/>
      <c r="AD709" s="55"/>
      <c r="AE709" s="7"/>
    </row>
    <row r="710" spans="22:31" x14ac:dyDescent="0.2">
      <c r="V710" s="7"/>
      <c r="W710" s="7"/>
      <c r="X710" s="7"/>
      <c r="Y710" s="56"/>
      <c r="Z710" s="7"/>
      <c r="AA710" s="7"/>
      <c r="AB710" s="7"/>
      <c r="AC710" s="54"/>
      <c r="AD710" s="55"/>
      <c r="AE710" s="7"/>
    </row>
    <row r="711" spans="22:31" x14ac:dyDescent="0.2">
      <c r="V711" s="7"/>
      <c r="W711" s="7"/>
      <c r="X711" s="7"/>
      <c r="Y711" s="56"/>
      <c r="Z711" s="7"/>
      <c r="AA711" s="7"/>
      <c r="AB711" s="7"/>
      <c r="AC711" s="54"/>
      <c r="AD711" s="55"/>
      <c r="AE711" s="7"/>
    </row>
    <row r="712" spans="22:31" x14ac:dyDescent="0.2">
      <c r="V712" s="7"/>
      <c r="W712" s="7"/>
      <c r="X712" s="7"/>
      <c r="Y712" s="56"/>
      <c r="Z712" s="7"/>
      <c r="AA712" s="7"/>
      <c r="AB712" s="7"/>
      <c r="AC712" s="54"/>
      <c r="AD712" s="55"/>
      <c r="AE712" s="7"/>
    </row>
    <row r="713" spans="22:31" x14ac:dyDescent="0.2">
      <c r="V713" s="7"/>
      <c r="W713" s="7"/>
      <c r="X713" s="7"/>
      <c r="Y713" s="56"/>
      <c r="Z713" s="7"/>
      <c r="AA713" s="7"/>
      <c r="AB713" s="7"/>
      <c r="AC713" s="54"/>
      <c r="AD713" s="55"/>
      <c r="AE713" s="7"/>
    </row>
    <row r="714" spans="22:31" x14ac:dyDescent="0.2">
      <c r="V714" s="7"/>
      <c r="W714" s="7"/>
      <c r="X714" s="7"/>
      <c r="Y714" s="56"/>
      <c r="Z714" s="7"/>
      <c r="AA714" s="7"/>
      <c r="AB714" s="7"/>
      <c r="AC714" s="54"/>
      <c r="AD714" s="55"/>
      <c r="AE714" s="7"/>
    </row>
    <row r="715" spans="22:31" x14ac:dyDescent="0.2">
      <c r="V715" s="7"/>
      <c r="W715" s="7"/>
      <c r="X715" s="7"/>
      <c r="Y715" s="56"/>
      <c r="Z715" s="7"/>
      <c r="AA715" s="7"/>
      <c r="AB715" s="7"/>
      <c r="AC715" s="54"/>
      <c r="AD715" s="55"/>
      <c r="AE715" s="7"/>
    </row>
    <row r="716" spans="22:31" x14ac:dyDescent="0.2">
      <c r="V716" s="7"/>
      <c r="W716" s="7"/>
      <c r="X716" s="7"/>
      <c r="Y716" s="56"/>
      <c r="Z716" s="7"/>
      <c r="AA716" s="7"/>
      <c r="AB716" s="7"/>
      <c r="AC716" s="54"/>
      <c r="AD716" s="55"/>
      <c r="AE716" s="7"/>
    </row>
    <row r="717" spans="22:31" x14ac:dyDescent="0.2">
      <c r="V717" s="7"/>
      <c r="W717" s="7"/>
      <c r="X717" s="7"/>
      <c r="Y717" s="56"/>
      <c r="Z717" s="7"/>
      <c r="AA717" s="7"/>
      <c r="AB717" s="7"/>
      <c r="AC717" s="54"/>
      <c r="AD717" s="55"/>
      <c r="AE717" s="7"/>
    </row>
    <row r="718" spans="22:31" x14ac:dyDescent="0.2">
      <c r="V718" s="7"/>
      <c r="W718" s="7"/>
      <c r="X718" s="7"/>
      <c r="Y718" s="56"/>
      <c r="Z718" s="7"/>
      <c r="AA718" s="7"/>
      <c r="AB718" s="7"/>
      <c r="AC718" s="54"/>
      <c r="AD718" s="55"/>
      <c r="AE718" s="7"/>
    </row>
    <row r="719" spans="22:31" x14ac:dyDescent="0.2">
      <c r="V719" s="7"/>
      <c r="W719" s="7"/>
      <c r="X719" s="7"/>
      <c r="Y719" s="56"/>
      <c r="Z719" s="7"/>
      <c r="AA719" s="7"/>
      <c r="AB719" s="7"/>
      <c r="AC719" s="54"/>
      <c r="AD719" s="55"/>
      <c r="AE719" s="7"/>
    </row>
    <row r="720" spans="22:31" x14ac:dyDescent="0.2">
      <c r="V720" s="7"/>
      <c r="W720" s="7"/>
      <c r="X720" s="7"/>
      <c r="Y720" s="56"/>
      <c r="Z720" s="7"/>
      <c r="AA720" s="7"/>
      <c r="AB720" s="7"/>
      <c r="AC720" s="54"/>
      <c r="AD720" s="55"/>
      <c r="AE720" s="7"/>
    </row>
    <row r="721" spans="22:31" x14ac:dyDescent="0.2">
      <c r="V721" s="7"/>
      <c r="W721" s="7"/>
      <c r="X721" s="7"/>
      <c r="Y721" s="56"/>
      <c r="Z721" s="7"/>
      <c r="AA721" s="7"/>
      <c r="AB721" s="7"/>
      <c r="AC721" s="54"/>
      <c r="AD721" s="55"/>
      <c r="AE721" s="7"/>
    </row>
    <row r="722" spans="22:31" x14ac:dyDescent="0.2">
      <c r="V722" s="7"/>
      <c r="W722" s="7"/>
      <c r="X722" s="7"/>
      <c r="Y722" s="56"/>
      <c r="Z722" s="7"/>
      <c r="AA722" s="7"/>
      <c r="AB722" s="7"/>
      <c r="AC722" s="54"/>
      <c r="AD722" s="55"/>
      <c r="AE722" s="7"/>
    </row>
    <row r="723" spans="22:31" x14ac:dyDescent="0.2">
      <c r="V723" s="7"/>
      <c r="W723" s="7"/>
      <c r="X723" s="7"/>
      <c r="Y723" s="56"/>
      <c r="Z723" s="7"/>
      <c r="AA723" s="7"/>
      <c r="AB723" s="7"/>
      <c r="AC723" s="54"/>
      <c r="AD723" s="55"/>
      <c r="AE723" s="7"/>
    </row>
    <row r="724" spans="22:31" x14ac:dyDescent="0.2">
      <c r="V724" s="7"/>
      <c r="W724" s="7"/>
      <c r="X724" s="7"/>
      <c r="Y724" s="56"/>
      <c r="Z724" s="7"/>
      <c r="AA724" s="7"/>
      <c r="AB724" s="7"/>
      <c r="AC724" s="54"/>
      <c r="AD724" s="55"/>
      <c r="AE724" s="7"/>
    </row>
    <row r="725" spans="22:31" x14ac:dyDescent="0.2">
      <c r="V725" s="7"/>
      <c r="W725" s="7"/>
      <c r="X725" s="7"/>
      <c r="Y725" s="56"/>
      <c r="Z725" s="7"/>
      <c r="AA725" s="7"/>
      <c r="AB725" s="7"/>
      <c r="AC725" s="54"/>
      <c r="AD725" s="55"/>
      <c r="AE725" s="7"/>
    </row>
    <row r="726" spans="22:31" x14ac:dyDescent="0.2">
      <c r="V726" s="7"/>
      <c r="W726" s="7"/>
      <c r="X726" s="7"/>
      <c r="Y726" s="56"/>
      <c r="Z726" s="7"/>
      <c r="AA726" s="7"/>
      <c r="AB726" s="7"/>
      <c r="AC726" s="54"/>
      <c r="AD726" s="55"/>
      <c r="AE726" s="7"/>
    </row>
    <row r="727" spans="22:31" x14ac:dyDescent="0.2">
      <c r="V727" s="7"/>
      <c r="W727" s="7"/>
      <c r="X727" s="7"/>
      <c r="Y727" s="56"/>
      <c r="Z727" s="7"/>
      <c r="AA727" s="7"/>
      <c r="AB727" s="7"/>
      <c r="AC727" s="54"/>
      <c r="AD727" s="55"/>
      <c r="AE727" s="7"/>
    </row>
    <row r="728" spans="22:31" x14ac:dyDescent="0.2">
      <c r="V728" s="7"/>
      <c r="W728" s="7"/>
      <c r="X728" s="7"/>
      <c r="Y728" s="56"/>
      <c r="Z728" s="7"/>
      <c r="AA728" s="7"/>
      <c r="AB728" s="7"/>
      <c r="AC728" s="54"/>
      <c r="AD728" s="55"/>
      <c r="AE728" s="7"/>
    </row>
    <row r="729" spans="22:31" x14ac:dyDescent="0.2">
      <c r="V729" s="7"/>
      <c r="W729" s="7"/>
      <c r="X729" s="7"/>
      <c r="Y729" s="56"/>
      <c r="Z729" s="7"/>
      <c r="AA729" s="7"/>
      <c r="AB729" s="7"/>
      <c r="AC729" s="54"/>
      <c r="AD729" s="55"/>
      <c r="AE729" s="7"/>
    </row>
    <row r="730" spans="22:31" x14ac:dyDescent="0.2">
      <c r="V730" s="7"/>
      <c r="W730" s="7"/>
      <c r="X730" s="7"/>
      <c r="Y730" s="56"/>
      <c r="Z730" s="7"/>
      <c r="AA730" s="7"/>
      <c r="AB730" s="7"/>
      <c r="AC730" s="54"/>
      <c r="AD730" s="55"/>
      <c r="AE730" s="7"/>
    </row>
    <row r="731" spans="22:31" x14ac:dyDescent="0.2">
      <c r="V731" s="7"/>
      <c r="W731" s="7"/>
      <c r="X731" s="7"/>
      <c r="Y731" s="56"/>
      <c r="Z731" s="7"/>
      <c r="AA731" s="7"/>
      <c r="AB731" s="7"/>
      <c r="AC731" s="54"/>
      <c r="AD731" s="55"/>
      <c r="AE731" s="7"/>
    </row>
    <row r="732" spans="22:31" x14ac:dyDescent="0.2">
      <c r="V732" s="7"/>
      <c r="W732" s="7"/>
      <c r="X732" s="7"/>
      <c r="Y732" s="56"/>
      <c r="Z732" s="7"/>
      <c r="AA732" s="7"/>
      <c r="AB732" s="7"/>
      <c r="AC732" s="54"/>
      <c r="AD732" s="55"/>
      <c r="AE732" s="7"/>
    </row>
    <row r="733" spans="22:31" x14ac:dyDescent="0.2">
      <c r="V733" s="7"/>
      <c r="W733" s="7"/>
      <c r="X733" s="7"/>
      <c r="Y733" s="56"/>
      <c r="Z733" s="7"/>
      <c r="AA733" s="7"/>
      <c r="AB733" s="7"/>
      <c r="AC733" s="54"/>
      <c r="AD733" s="55"/>
      <c r="AE733" s="7"/>
    </row>
    <row r="734" spans="22:31" x14ac:dyDescent="0.2">
      <c r="V734" s="7"/>
      <c r="W734" s="7"/>
      <c r="X734" s="7"/>
      <c r="Y734" s="56"/>
      <c r="Z734" s="7"/>
      <c r="AA734" s="7"/>
      <c r="AB734" s="7"/>
      <c r="AC734" s="54"/>
      <c r="AD734" s="55"/>
      <c r="AE734" s="7"/>
    </row>
    <row r="735" spans="22:31" x14ac:dyDescent="0.2">
      <c r="V735" s="7"/>
      <c r="W735" s="7"/>
      <c r="X735" s="7"/>
      <c r="Y735" s="56"/>
      <c r="Z735" s="7"/>
      <c r="AA735" s="7"/>
      <c r="AB735" s="7"/>
      <c r="AC735" s="54"/>
      <c r="AD735" s="55"/>
      <c r="AE735" s="7"/>
    </row>
    <row r="736" spans="22:31" x14ac:dyDescent="0.2">
      <c r="V736" s="7"/>
      <c r="W736" s="7"/>
      <c r="X736" s="7"/>
      <c r="Y736" s="56"/>
      <c r="Z736" s="7"/>
      <c r="AA736" s="7"/>
      <c r="AB736" s="7"/>
      <c r="AC736" s="54"/>
      <c r="AD736" s="55"/>
      <c r="AE736" s="7"/>
    </row>
    <row r="737" spans="22:31" x14ac:dyDescent="0.2">
      <c r="V737" s="7"/>
      <c r="W737" s="7"/>
      <c r="X737" s="7"/>
      <c r="Y737" s="56"/>
      <c r="Z737" s="7"/>
      <c r="AA737" s="7"/>
      <c r="AB737" s="7"/>
      <c r="AC737" s="54"/>
      <c r="AD737" s="55"/>
      <c r="AE737" s="7"/>
    </row>
    <row r="738" spans="22:31" x14ac:dyDescent="0.2">
      <c r="V738" s="7"/>
      <c r="W738" s="7"/>
      <c r="X738" s="7"/>
      <c r="Y738" s="56"/>
      <c r="Z738" s="7"/>
      <c r="AA738" s="7"/>
      <c r="AB738" s="7"/>
      <c r="AC738" s="54"/>
      <c r="AD738" s="55"/>
      <c r="AE738" s="7"/>
    </row>
    <row r="739" spans="22:31" x14ac:dyDescent="0.2">
      <c r="V739" s="7"/>
      <c r="W739" s="7"/>
      <c r="X739" s="7"/>
      <c r="Y739" s="56"/>
      <c r="Z739" s="7"/>
      <c r="AA739" s="7"/>
      <c r="AB739" s="7"/>
      <c r="AC739" s="54"/>
      <c r="AD739" s="55"/>
      <c r="AE739" s="7"/>
    </row>
    <row r="740" spans="22:31" x14ac:dyDescent="0.2">
      <c r="V740" s="7"/>
      <c r="W740" s="7"/>
      <c r="X740" s="7"/>
      <c r="Y740" s="56"/>
      <c r="Z740" s="7"/>
      <c r="AA740" s="7"/>
      <c r="AB740" s="7"/>
      <c r="AC740" s="54"/>
      <c r="AD740" s="55"/>
      <c r="AE740" s="7"/>
    </row>
    <row r="741" spans="22:31" x14ac:dyDescent="0.2">
      <c r="V741" s="7"/>
      <c r="W741" s="7"/>
      <c r="X741" s="7"/>
      <c r="Y741" s="56"/>
      <c r="Z741" s="7"/>
      <c r="AA741" s="7"/>
      <c r="AB741" s="7"/>
      <c r="AC741" s="54"/>
      <c r="AD741" s="55"/>
      <c r="AE741" s="7"/>
    </row>
    <row r="742" spans="22:31" x14ac:dyDescent="0.2">
      <c r="V742" s="7"/>
      <c r="W742" s="7"/>
      <c r="X742" s="7"/>
      <c r="Y742" s="56"/>
      <c r="Z742" s="7"/>
      <c r="AA742" s="7"/>
      <c r="AB742" s="7"/>
      <c r="AC742" s="54"/>
      <c r="AD742" s="55"/>
      <c r="AE742" s="7"/>
    </row>
    <row r="743" spans="22:31" x14ac:dyDescent="0.2">
      <c r="V743" s="7"/>
      <c r="W743" s="7"/>
      <c r="X743" s="7"/>
      <c r="Y743" s="56"/>
      <c r="Z743" s="7"/>
      <c r="AA743" s="7"/>
      <c r="AB743" s="7"/>
      <c r="AC743" s="54"/>
      <c r="AD743" s="55"/>
      <c r="AE743" s="7"/>
    </row>
    <row r="744" spans="22:31" x14ac:dyDescent="0.2">
      <c r="V744" s="7"/>
      <c r="W744" s="7"/>
      <c r="X744" s="7"/>
      <c r="Y744" s="56"/>
      <c r="Z744" s="7"/>
      <c r="AA744" s="7"/>
      <c r="AB744" s="7"/>
      <c r="AC744" s="54"/>
      <c r="AD744" s="55"/>
      <c r="AE744" s="7"/>
    </row>
    <row r="745" spans="22:31" x14ac:dyDescent="0.2">
      <c r="V745" s="7"/>
      <c r="W745" s="7"/>
      <c r="X745" s="7"/>
      <c r="Y745" s="56"/>
      <c r="Z745" s="7"/>
      <c r="AA745" s="7"/>
      <c r="AB745" s="7"/>
      <c r="AC745" s="54"/>
      <c r="AD745" s="55"/>
      <c r="AE745" s="7"/>
    </row>
    <row r="746" spans="22:31" x14ac:dyDescent="0.2">
      <c r="V746" s="7"/>
      <c r="W746" s="7"/>
      <c r="X746" s="7"/>
      <c r="Y746" s="56"/>
      <c r="Z746" s="7"/>
      <c r="AA746" s="7"/>
      <c r="AB746" s="7"/>
      <c r="AC746" s="54"/>
      <c r="AD746" s="55"/>
      <c r="AE746" s="7"/>
    </row>
    <row r="747" spans="22:31" x14ac:dyDescent="0.2">
      <c r="V747" s="7"/>
      <c r="W747" s="7"/>
      <c r="X747" s="7"/>
      <c r="Y747" s="56"/>
      <c r="Z747" s="7"/>
      <c r="AA747" s="7"/>
      <c r="AB747" s="7"/>
      <c r="AC747" s="54"/>
      <c r="AD747" s="55"/>
      <c r="AE747" s="7"/>
    </row>
    <row r="748" spans="22:31" x14ac:dyDescent="0.2">
      <c r="V748" s="7"/>
      <c r="W748" s="7"/>
      <c r="X748" s="7"/>
      <c r="Y748" s="56"/>
      <c r="Z748" s="7"/>
      <c r="AA748" s="7"/>
      <c r="AB748" s="7"/>
      <c r="AC748" s="54"/>
      <c r="AD748" s="55"/>
      <c r="AE748" s="7"/>
    </row>
    <row r="749" spans="22:31" x14ac:dyDescent="0.2">
      <c r="V749" s="7"/>
      <c r="W749" s="7"/>
      <c r="X749" s="7"/>
      <c r="Y749" s="56"/>
      <c r="Z749" s="7"/>
      <c r="AA749" s="7"/>
      <c r="AB749" s="7"/>
      <c r="AC749" s="54"/>
      <c r="AD749" s="55"/>
      <c r="AE749" s="7"/>
    </row>
    <row r="750" spans="22:31" x14ac:dyDescent="0.2">
      <c r="V750" s="7"/>
      <c r="W750" s="7"/>
      <c r="X750" s="7"/>
      <c r="Y750" s="56"/>
      <c r="Z750" s="7"/>
      <c r="AA750" s="7"/>
      <c r="AB750" s="7"/>
      <c r="AC750" s="54"/>
      <c r="AD750" s="55"/>
      <c r="AE750" s="7"/>
    </row>
    <row r="751" spans="22:31" x14ac:dyDescent="0.2">
      <c r="V751" s="7"/>
      <c r="W751" s="7"/>
      <c r="X751" s="7"/>
      <c r="Y751" s="56"/>
      <c r="Z751" s="7"/>
      <c r="AA751" s="7"/>
      <c r="AB751" s="7"/>
      <c r="AC751" s="54"/>
      <c r="AD751" s="55"/>
      <c r="AE751" s="7"/>
    </row>
    <row r="752" spans="22:31" x14ac:dyDescent="0.2">
      <c r="V752" s="7"/>
      <c r="W752" s="7"/>
      <c r="X752" s="7"/>
      <c r="Y752" s="56"/>
      <c r="Z752" s="7"/>
      <c r="AA752" s="7"/>
      <c r="AB752" s="7"/>
      <c r="AC752" s="54"/>
      <c r="AD752" s="55"/>
      <c r="AE752" s="7"/>
    </row>
    <row r="753" spans="22:31" x14ac:dyDescent="0.2">
      <c r="V753" s="7"/>
      <c r="W753" s="7"/>
      <c r="X753" s="7"/>
      <c r="Y753" s="56"/>
      <c r="Z753" s="7"/>
      <c r="AA753" s="7"/>
      <c r="AB753" s="7"/>
      <c r="AC753" s="54"/>
      <c r="AD753" s="55"/>
      <c r="AE753" s="7"/>
    </row>
    <row r="754" spans="22:31" x14ac:dyDescent="0.2">
      <c r="V754" s="7"/>
      <c r="W754" s="7"/>
      <c r="X754" s="7"/>
      <c r="Y754" s="56"/>
      <c r="Z754" s="7"/>
      <c r="AA754" s="7"/>
      <c r="AB754" s="7"/>
      <c r="AC754" s="54"/>
      <c r="AD754" s="55"/>
      <c r="AE754" s="7"/>
    </row>
    <row r="755" spans="22:31" x14ac:dyDescent="0.2">
      <c r="V755" s="7"/>
      <c r="W755" s="7"/>
      <c r="X755" s="7"/>
      <c r="Y755" s="56"/>
      <c r="Z755" s="7"/>
      <c r="AA755" s="7"/>
      <c r="AB755" s="7"/>
      <c r="AC755" s="54"/>
      <c r="AD755" s="55"/>
      <c r="AE755" s="7"/>
    </row>
    <row r="756" spans="22:31" x14ac:dyDescent="0.2">
      <c r="V756" s="7"/>
      <c r="W756" s="7"/>
      <c r="X756" s="7"/>
      <c r="Y756" s="56"/>
      <c r="Z756" s="7"/>
      <c r="AA756" s="7"/>
      <c r="AB756" s="7"/>
      <c r="AC756" s="54"/>
      <c r="AD756" s="55"/>
      <c r="AE756" s="7"/>
    </row>
    <row r="757" spans="22:31" x14ac:dyDescent="0.2">
      <c r="V757" s="7"/>
      <c r="W757" s="7"/>
      <c r="X757" s="7"/>
      <c r="Y757" s="56"/>
      <c r="Z757" s="7"/>
      <c r="AA757" s="7"/>
      <c r="AB757" s="7"/>
      <c r="AC757" s="54"/>
      <c r="AD757" s="55"/>
      <c r="AE757" s="7"/>
    </row>
    <row r="758" spans="22:31" x14ac:dyDescent="0.2">
      <c r="V758" s="7"/>
      <c r="W758" s="7"/>
      <c r="X758" s="7"/>
      <c r="Y758" s="56"/>
      <c r="Z758" s="7"/>
      <c r="AA758" s="7"/>
      <c r="AB758" s="7"/>
      <c r="AC758" s="54"/>
      <c r="AD758" s="55"/>
      <c r="AE758" s="7"/>
    </row>
    <row r="759" spans="22:31" x14ac:dyDescent="0.2">
      <c r="V759" s="7"/>
      <c r="W759" s="7"/>
      <c r="X759" s="7"/>
      <c r="Y759" s="56"/>
      <c r="Z759" s="7"/>
      <c r="AA759" s="7"/>
      <c r="AB759" s="7"/>
      <c r="AC759" s="54"/>
      <c r="AD759" s="55"/>
      <c r="AE759" s="7"/>
    </row>
    <row r="760" spans="22:31" x14ac:dyDescent="0.2">
      <c r="V760" s="7"/>
      <c r="W760" s="7"/>
      <c r="X760" s="7"/>
      <c r="Y760" s="56"/>
      <c r="Z760" s="7"/>
      <c r="AA760" s="7"/>
      <c r="AB760" s="7"/>
      <c r="AC760" s="54"/>
      <c r="AD760" s="55"/>
      <c r="AE760" s="7"/>
    </row>
    <row r="761" spans="22:31" x14ac:dyDescent="0.2">
      <c r="V761" s="7"/>
      <c r="W761" s="7"/>
      <c r="X761" s="7"/>
      <c r="Y761" s="56"/>
      <c r="Z761" s="7"/>
      <c r="AA761" s="7"/>
      <c r="AB761" s="7"/>
      <c r="AC761" s="54"/>
      <c r="AD761" s="55"/>
      <c r="AE761" s="7"/>
    </row>
    <row r="762" spans="22:31" x14ac:dyDescent="0.2">
      <c r="V762" s="7"/>
      <c r="W762" s="7"/>
      <c r="X762" s="7"/>
      <c r="Y762" s="56"/>
      <c r="Z762" s="7"/>
      <c r="AA762" s="7"/>
      <c r="AB762" s="7"/>
      <c r="AC762" s="54"/>
      <c r="AD762" s="55"/>
      <c r="AE762" s="7"/>
    </row>
    <row r="763" spans="22:31" x14ac:dyDescent="0.2">
      <c r="V763" s="7"/>
      <c r="W763" s="7"/>
      <c r="X763" s="7"/>
      <c r="Y763" s="56"/>
      <c r="Z763" s="7"/>
      <c r="AA763" s="7"/>
      <c r="AB763" s="7"/>
      <c r="AC763" s="54"/>
      <c r="AD763" s="55"/>
      <c r="AE763" s="7"/>
    </row>
    <row r="764" spans="22:31" x14ac:dyDescent="0.2">
      <c r="V764" s="7"/>
      <c r="W764" s="7"/>
      <c r="X764" s="7"/>
      <c r="Y764" s="56"/>
      <c r="Z764" s="7"/>
      <c r="AA764" s="7"/>
      <c r="AB764" s="7"/>
      <c r="AC764" s="54"/>
      <c r="AD764" s="55"/>
      <c r="AE764" s="7"/>
    </row>
    <row r="765" spans="22:31" x14ac:dyDescent="0.2">
      <c r="V765" s="7"/>
      <c r="W765" s="7"/>
      <c r="X765" s="7"/>
      <c r="Y765" s="56"/>
      <c r="Z765" s="7"/>
      <c r="AA765" s="7"/>
      <c r="AB765" s="7"/>
      <c r="AC765" s="54"/>
      <c r="AD765" s="55"/>
      <c r="AE765" s="7"/>
    </row>
    <row r="766" spans="22:31" x14ac:dyDescent="0.2">
      <c r="V766" s="7"/>
      <c r="W766" s="7"/>
      <c r="X766" s="7"/>
      <c r="Y766" s="56"/>
      <c r="Z766" s="7"/>
      <c r="AA766" s="7"/>
      <c r="AB766" s="7"/>
      <c r="AC766" s="7"/>
      <c r="AD766" s="55"/>
      <c r="AE766" s="7"/>
    </row>
    <row r="767" spans="22:31" x14ac:dyDescent="0.2">
      <c r="V767" s="7"/>
      <c r="W767" s="7"/>
      <c r="X767" s="7"/>
      <c r="Y767" s="56"/>
      <c r="Z767" s="7"/>
      <c r="AA767" s="7"/>
      <c r="AB767" s="7"/>
      <c r="AC767" s="7"/>
      <c r="AD767" s="7"/>
      <c r="AE767" s="7"/>
    </row>
    <row r="768" spans="22:31" x14ac:dyDescent="0.2">
      <c r="V768" s="7"/>
      <c r="W768" s="7"/>
      <c r="X768" s="7"/>
      <c r="Y768" s="56"/>
      <c r="Z768" s="7"/>
      <c r="AA768" s="7"/>
      <c r="AB768" s="7"/>
      <c r="AC768" s="7"/>
      <c r="AD768" s="7"/>
      <c r="AE768" s="7"/>
    </row>
  </sheetData>
  <mergeCells count="14">
    <mergeCell ref="I33:J33"/>
    <mergeCell ref="L33:M33"/>
    <mergeCell ref="O33:P33"/>
    <mergeCell ref="R33:S33"/>
    <mergeCell ref="I7:J7"/>
    <mergeCell ref="L7:M7"/>
    <mergeCell ref="O7:P7"/>
    <mergeCell ref="R7:S7"/>
    <mergeCell ref="G2:H2"/>
    <mergeCell ref="I15:J15"/>
    <mergeCell ref="L15:M15"/>
    <mergeCell ref="O15:P15"/>
    <mergeCell ref="R15:S15"/>
    <mergeCell ref="G3:H3"/>
  </mergeCells>
  <pageMargins left="0.7" right="0.7" top="0.75" bottom="0.75" header="0.3" footer="0.3"/>
  <pageSetup paperSize="17" orientation="landscape" r:id="rId1"/>
  <headerFooter>
    <oddFooter>&amp;L&amp;D&amp;C&amp;P of &amp;N&amp;R&amp;F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380"/>
  <sheetViews>
    <sheetView zoomScale="90" zoomScaleNormal="90" workbookViewId="0">
      <selection activeCell="A3" sqref="A3"/>
    </sheetView>
  </sheetViews>
  <sheetFormatPr defaultColWidth="8.85546875" defaultRowHeight="12.75" x14ac:dyDescent="0.2"/>
  <cols>
    <col min="1" max="1" width="2.7109375" style="7" customWidth="1"/>
    <col min="2" max="2" width="17.42578125" style="7" customWidth="1"/>
    <col min="3" max="3" width="13" style="6" customWidth="1"/>
    <col min="4" max="4" width="14.42578125" style="6" customWidth="1"/>
    <col min="5" max="5" width="11.5703125" style="6" customWidth="1"/>
    <col min="6" max="6" width="2.42578125" style="7" customWidth="1"/>
    <col min="7" max="7" width="8.85546875" style="7"/>
    <col min="8" max="8" width="45.5703125" style="7" customWidth="1"/>
    <col min="9" max="9" width="12.28515625" style="7" bestFit="1" customWidth="1"/>
    <col min="10" max="10" width="10.28515625" style="7" bestFit="1" customWidth="1"/>
    <col min="11" max="11" width="2.5703125" style="7" customWidth="1"/>
    <col min="12" max="12" width="9" style="7" bestFit="1" customWidth="1"/>
    <col min="13" max="13" width="11.7109375" style="7" bestFit="1" customWidth="1"/>
    <col min="14" max="14" width="2.5703125" style="7" customWidth="1"/>
    <col min="15" max="16" width="9" style="7" bestFit="1" customWidth="1"/>
    <col min="17" max="17" width="2.42578125" style="7" customWidth="1"/>
    <col min="18" max="18" width="9" style="7" bestFit="1" customWidth="1"/>
    <col min="19" max="19" width="11.28515625" style="7" bestFit="1" customWidth="1"/>
    <col min="20" max="21" width="8.85546875" style="7"/>
    <col min="22" max="22" width="11.42578125" style="7" customWidth="1"/>
    <col min="23" max="23" width="14.5703125" style="7" bestFit="1" customWidth="1"/>
    <col min="24" max="24" width="12.42578125" style="7" bestFit="1" customWidth="1"/>
    <col min="25" max="25" width="17.42578125" style="56" bestFit="1" customWidth="1"/>
    <col min="26" max="26" width="11.85546875" style="7" bestFit="1" customWidth="1"/>
    <col min="27" max="27" width="11.28515625" style="7" bestFit="1" customWidth="1"/>
    <col min="28" max="28" width="10.7109375" style="7" bestFit="1" customWidth="1"/>
    <col min="29" max="29" width="15.42578125" style="7" bestFit="1" customWidth="1"/>
    <col min="30" max="30" width="18.28515625" style="7" bestFit="1" customWidth="1"/>
    <col min="31" max="31" width="2.7109375" style="7" customWidth="1"/>
    <col min="32" max="32" width="11.5703125" customWidth="1"/>
    <col min="33" max="33" width="13.5703125" bestFit="1" customWidth="1"/>
    <col min="34" max="34" width="9.7109375" bestFit="1" customWidth="1"/>
    <col min="35" max="35" width="12.28515625" bestFit="1" customWidth="1"/>
    <col min="36" max="36" width="2.7109375" customWidth="1"/>
    <col min="37" max="37" width="12.85546875" customWidth="1"/>
    <col min="38" max="38" width="9.7109375" bestFit="1" customWidth="1"/>
    <col min="39" max="39" width="12.140625" customWidth="1"/>
    <col min="40" max="40" width="2.7109375" customWidth="1"/>
    <col min="41" max="41" width="13" customWidth="1"/>
    <col min="42" max="42" width="9.7109375" bestFit="1" customWidth="1"/>
    <col min="43" max="43" width="12.140625" customWidth="1"/>
    <col min="44" max="44" width="2.7109375" customWidth="1"/>
    <col min="45" max="45" width="14.28515625" bestFit="1" customWidth="1"/>
    <col min="46" max="46" width="12.85546875" bestFit="1" customWidth="1"/>
    <col min="47" max="47" width="12.140625" bestFit="1" customWidth="1"/>
    <col min="48" max="16384" width="8.85546875" style="7"/>
  </cols>
  <sheetData>
    <row r="1" spans="2:47" x14ac:dyDescent="0.2">
      <c r="C1" s="6" t="s">
        <v>165</v>
      </c>
      <c r="D1" s="6" t="s">
        <v>166</v>
      </c>
      <c r="Y1" s="7"/>
      <c r="AF1" s="62"/>
      <c r="AG1" t="s">
        <v>146</v>
      </c>
      <c r="AJ1" s="62"/>
      <c r="AK1" s="62"/>
      <c r="AL1" s="62"/>
      <c r="AM1" s="62"/>
      <c r="AN1" s="62"/>
      <c r="AO1" s="62"/>
      <c r="AP1" s="62"/>
      <c r="AQ1" s="62"/>
      <c r="AS1" t="s">
        <v>196</v>
      </c>
    </row>
    <row r="2" spans="2:47" x14ac:dyDescent="0.2">
      <c r="B2" s="7" t="s">
        <v>143</v>
      </c>
      <c r="C2" s="84">
        <f>I3</f>
        <v>39280.656715263256</v>
      </c>
      <c r="D2" s="63">
        <f>I2</f>
        <v>1766784.9173134679</v>
      </c>
      <c r="G2" s="95" t="s">
        <v>50</v>
      </c>
      <c r="H2" s="95"/>
      <c r="I2" s="81">
        <f>E30*S44</f>
        <v>1766784.9173134679</v>
      </c>
      <c r="Y2" s="7"/>
      <c r="AF2" s="62"/>
      <c r="AG2" t="s">
        <v>197</v>
      </c>
      <c r="AH2" t="s">
        <v>198</v>
      </c>
      <c r="AI2" t="s">
        <v>192</v>
      </c>
      <c r="AJ2" s="62"/>
      <c r="AK2" s="62"/>
      <c r="AL2" s="62"/>
      <c r="AM2" s="62"/>
      <c r="AN2" s="62"/>
      <c r="AO2" s="62"/>
      <c r="AP2" s="62"/>
      <c r="AQ2" s="62"/>
      <c r="AS2" t="s">
        <v>197</v>
      </c>
      <c r="AT2" t="s">
        <v>198</v>
      </c>
      <c r="AU2" t="s">
        <v>192</v>
      </c>
    </row>
    <row r="3" spans="2:47" x14ac:dyDescent="0.2">
      <c r="B3" s="7" t="s">
        <v>144</v>
      </c>
      <c r="C3" s="84">
        <f>AH3+AI3</f>
        <v>86289.5</v>
      </c>
      <c r="D3" s="64">
        <f>AT3+AU3</f>
        <v>2209630.0368798827</v>
      </c>
      <c r="H3" s="79" t="s">
        <v>168</v>
      </c>
      <c r="I3" s="80">
        <f>R44*E30</f>
        <v>39280.656715263256</v>
      </c>
      <c r="J3" s="76"/>
      <c r="Y3" s="7"/>
      <c r="AF3" s="62"/>
      <c r="AG3" s="91">
        <f>SUM(AG12:AG380)</f>
        <v>76073</v>
      </c>
      <c r="AH3" s="91">
        <f>SUM(AH12:AH380)</f>
        <v>63911.5</v>
      </c>
      <c r="AI3" s="91">
        <f>SUM(AI12:AI380)</f>
        <v>22378</v>
      </c>
      <c r="AJ3" s="62"/>
      <c r="AK3" s="62"/>
      <c r="AL3" s="62"/>
      <c r="AM3" s="62"/>
      <c r="AN3" s="62"/>
      <c r="AO3" s="62"/>
      <c r="AP3" s="62"/>
      <c r="AQ3" s="62"/>
      <c r="AS3" s="61">
        <f>SUM(AS12:AS380)</f>
        <v>1174561.193120118</v>
      </c>
      <c r="AT3" s="61">
        <f>SUM(AT12:AT380)</f>
        <v>1550522.6984967154</v>
      </c>
      <c r="AU3" s="61">
        <f>SUM(AU12:AU380)</f>
        <v>659107.3383831674</v>
      </c>
    </row>
    <row r="4" spans="2:47" x14ac:dyDescent="0.2">
      <c r="B4" s="66" t="s">
        <v>46</v>
      </c>
      <c r="C4" s="78">
        <f>SUM(C2:C3)</f>
        <v>125570.15671526326</v>
      </c>
      <c r="D4" s="67">
        <f>SUM(D2:D3)</f>
        <v>3976414.9541933509</v>
      </c>
      <c r="Y4" s="7"/>
      <c r="AF4" s="62"/>
      <c r="AG4" s="62"/>
      <c r="AH4" s="62"/>
      <c r="AI4" s="62"/>
      <c r="AJ4" s="62"/>
      <c r="AK4" s="62"/>
      <c r="AL4" s="62"/>
      <c r="AM4" s="62"/>
      <c r="AN4" s="62"/>
      <c r="AO4" s="62"/>
      <c r="AP4" s="62"/>
      <c r="AQ4" s="62"/>
    </row>
    <row r="5" spans="2:47" x14ac:dyDescent="0.2">
      <c r="C5" s="94"/>
      <c r="D5" s="65"/>
      <c r="Y5" s="7"/>
      <c r="AF5" s="62"/>
      <c r="AG5" s="62"/>
      <c r="AH5" s="62"/>
      <c r="AI5" s="62"/>
      <c r="AJ5" s="62"/>
      <c r="AK5" s="62"/>
      <c r="AL5" s="62"/>
      <c r="AM5" s="62"/>
      <c r="AN5" s="62"/>
      <c r="AO5" s="62"/>
      <c r="AP5" s="62"/>
      <c r="AQ5" s="62"/>
    </row>
    <row r="6" spans="2:47" x14ac:dyDescent="0.2">
      <c r="B6" s="7" t="s">
        <v>145</v>
      </c>
      <c r="C6" s="68">
        <f>D4/E28</f>
        <v>2.5517429182278208E-2</v>
      </c>
      <c r="G6" s="3"/>
      <c r="H6" s="3" t="s">
        <v>48</v>
      </c>
      <c r="I6" s="96" t="s">
        <v>26</v>
      </c>
      <c r="J6" s="97"/>
      <c r="K6" s="39"/>
      <c r="L6" s="97" t="s">
        <v>27</v>
      </c>
      <c r="M6" s="97"/>
      <c r="N6" s="39"/>
      <c r="O6" s="97" t="s">
        <v>28</v>
      </c>
      <c r="P6" s="97"/>
      <c r="Q6" s="40"/>
      <c r="R6" s="97" t="s">
        <v>46</v>
      </c>
      <c r="S6" s="103"/>
      <c r="V6" s="7" t="s">
        <v>149</v>
      </c>
    </row>
    <row r="7" spans="2:47" x14ac:dyDescent="0.2">
      <c r="G7" s="3"/>
      <c r="H7" s="3" t="s">
        <v>29</v>
      </c>
      <c r="I7" s="3" t="s">
        <v>30</v>
      </c>
      <c r="J7" s="37" t="s">
        <v>31</v>
      </c>
      <c r="K7" s="39"/>
      <c r="L7" s="38" t="s">
        <v>30</v>
      </c>
      <c r="M7" s="37" t="s">
        <v>31</v>
      </c>
      <c r="N7" s="39"/>
      <c r="O7" s="38" t="s">
        <v>30</v>
      </c>
      <c r="P7" s="37" t="s">
        <v>31</v>
      </c>
      <c r="Q7" s="40"/>
      <c r="R7" s="38" t="s">
        <v>30</v>
      </c>
      <c r="S7" s="3" t="s">
        <v>31</v>
      </c>
      <c r="V7" s="7" t="s">
        <v>147</v>
      </c>
    </row>
    <row r="8" spans="2:47" x14ac:dyDescent="0.2">
      <c r="B8" s="8" t="s">
        <v>22</v>
      </c>
      <c r="C8" s="9" t="s">
        <v>0</v>
      </c>
      <c r="G8" s="18" t="s">
        <v>32</v>
      </c>
      <c r="H8" s="18" t="s">
        <v>34</v>
      </c>
      <c r="I8" s="21">
        <v>86</v>
      </c>
      <c r="J8" s="43">
        <v>2840.5599999999995</v>
      </c>
      <c r="K8" s="42"/>
      <c r="L8" s="46">
        <v>46</v>
      </c>
      <c r="M8" s="43">
        <v>1510.7400000000002</v>
      </c>
      <c r="N8" s="42"/>
      <c r="O8" s="46">
        <v>24</v>
      </c>
      <c r="P8" s="43">
        <v>810.50000000000011</v>
      </c>
      <c r="Q8" s="41"/>
      <c r="R8" s="46">
        <f>O8+L8+I8</f>
        <v>156</v>
      </c>
      <c r="S8" s="21">
        <f t="shared" ref="S8:S10" si="0">P8+M8+J8</f>
        <v>5161.7999999999993</v>
      </c>
      <c r="V8" s="73">
        <v>39722</v>
      </c>
      <c r="AF8" s="72"/>
    </row>
    <row r="9" spans="2:47" x14ac:dyDescent="0.2">
      <c r="B9" s="8" t="s">
        <v>1</v>
      </c>
      <c r="C9" s="9" t="s">
        <v>23</v>
      </c>
      <c r="G9" s="18"/>
      <c r="H9" s="18" t="s">
        <v>35</v>
      </c>
      <c r="I9" s="21">
        <v>770.83999999999946</v>
      </c>
      <c r="J9" s="43">
        <v>35558.109999999993</v>
      </c>
      <c r="K9" s="42"/>
      <c r="L9" s="46">
        <v>3940.5100000000007</v>
      </c>
      <c r="M9" s="43">
        <v>184630.0199999999</v>
      </c>
      <c r="N9" s="42"/>
      <c r="O9" s="46">
        <v>108.14000000000019</v>
      </c>
      <c r="P9" s="43">
        <v>4877.0500000000047</v>
      </c>
      <c r="Q9" s="41"/>
      <c r="R9" s="46">
        <f t="shared" ref="R9:R10" si="1">O9+L9+I9</f>
        <v>4819.4900000000007</v>
      </c>
      <c r="S9" s="21">
        <f t="shared" si="0"/>
        <v>225065.17999999991</v>
      </c>
      <c r="V9" s="7" t="s">
        <v>148</v>
      </c>
    </row>
    <row r="10" spans="2:47" x14ac:dyDescent="0.2">
      <c r="B10" s="8" t="s">
        <v>3</v>
      </c>
      <c r="C10" s="9" t="s">
        <v>4</v>
      </c>
      <c r="G10" s="18"/>
      <c r="H10" s="18" t="s">
        <v>47</v>
      </c>
      <c r="I10" s="21"/>
      <c r="J10" s="43"/>
      <c r="K10" s="42"/>
      <c r="L10" s="46"/>
      <c r="M10" s="43"/>
      <c r="N10" s="42"/>
      <c r="O10" s="46">
        <v>76</v>
      </c>
      <c r="P10" s="43">
        <v>2868.9100000000003</v>
      </c>
      <c r="Q10" s="41"/>
      <c r="R10" s="46">
        <f t="shared" si="1"/>
        <v>76</v>
      </c>
      <c r="S10" s="21">
        <f t="shared" si="0"/>
        <v>2868.9100000000003</v>
      </c>
      <c r="V10" s="73">
        <v>40086</v>
      </c>
      <c r="AF10" s="72" t="s">
        <v>190</v>
      </c>
      <c r="AK10" t="s">
        <v>193</v>
      </c>
      <c r="AO10" t="s">
        <v>194</v>
      </c>
      <c r="AS10" t="s">
        <v>195</v>
      </c>
    </row>
    <row r="11" spans="2:47" x14ac:dyDescent="0.2">
      <c r="B11" s="8"/>
      <c r="C11" s="9"/>
      <c r="G11" s="18"/>
      <c r="H11" s="19" t="s">
        <v>45</v>
      </c>
      <c r="I11" s="22">
        <f>SUM(I8:I10)</f>
        <v>856.83999999999946</v>
      </c>
      <c r="J11" s="45">
        <f>SUM(J8:J10)</f>
        <v>38398.669999999991</v>
      </c>
      <c r="K11" s="49"/>
      <c r="L11" s="48">
        <f>SUM(L8:L10)</f>
        <v>3986.5100000000007</v>
      </c>
      <c r="M11" s="45">
        <f>SUM(M8:M10)</f>
        <v>186140.75999999989</v>
      </c>
      <c r="N11" s="49"/>
      <c r="O11" s="48">
        <f>SUM(O8:O10)</f>
        <v>208.14000000000019</v>
      </c>
      <c r="P11" s="45">
        <f>SUM(P8:P10)</f>
        <v>8556.4600000000046</v>
      </c>
      <c r="Q11" s="41"/>
      <c r="R11" s="48">
        <f>O11+L11+I11</f>
        <v>5051.49</v>
      </c>
      <c r="S11" s="22">
        <f>P11+M11+J11</f>
        <v>233095.88999999987</v>
      </c>
      <c r="V11" s="7" t="s">
        <v>65</v>
      </c>
      <c r="W11" s="7" t="s">
        <v>66</v>
      </c>
      <c r="X11" s="7" t="s">
        <v>67</v>
      </c>
      <c r="Y11" s="56" t="s">
        <v>68</v>
      </c>
      <c r="Z11" s="7" t="s">
        <v>69</v>
      </c>
      <c r="AA11" s="7" t="s">
        <v>70</v>
      </c>
      <c r="AB11" s="7" t="s">
        <v>71</v>
      </c>
      <c r="AC11" s="7" t="s">
        <v>72</v>
      </c>
      <c r="AD11" s="7" t="s">
        <v>73</v>
      </c>
      <c r="AF11" s="7" t="s">
        <v>71</v>
      </c>
      <c r="AG11" t="s">
        <v>197</v>
      </c>
      <c r="AH11" t="s">
        <v>198</v>
      </c>
      <c r="AI11" t="s">
        <v>192</v>
      </c>
      <c r="AK11" t="s">
        <v>197</v>
      </c>
      <c r="AL11" t="s">
        <v>198</v>
      </c>
      <c r="AM11" t="s">
        <v>192</v>
      </c>
      <c r="AO11" t="s">
        <v>197</v>
      </c>
      <c r="AP11" t="s">
        <v>198</v>
      </c>
      <c r="AQ11" t="s">
        <v>192</v>
      </c>
      <c r="AS11" t="s">
        <v>197</v>
      </c>
      <c r="AT11" t="s">
        <v>198</v>
      </c>
      <c r="AU11" t="s">
        <v>192</v>
      </c>
    </row>
    <row r="12" spans="2:47" x14ac:dyDescent="0.2">
      <c r="B12" s="8" t="s">
        <v>5</v>
      </c>
      <c r="C12" s="9" t="s">
        <v>6</v>
      </c>
      <c r="D12" s="10"/>
      <c r="E12" s="10"/>
      <c r="G12" s="17"/>
      <c r="K12" s="35"/>
      <c r="N12" s="35"/>
      <c r="Q12" s="35"/>
      <c r="V12" s="7">
        <v>12681</v>
      </c>
      <c r="W12" s="7" t="s">
        <v>74</v>
      </c>
      <c r="X12" s="7">
        <v>228</v>
      </c>
      <c r="Y12" s="56" t="s">
        <v>100</v>
      </c>
      <c r="Z12" s="7" t="s">
        <v>75</v>
      </c>
      <c r="AA12" s="7">
        <v>5930000</v>
      </c>
      <c r="AB12" s="7">
        <v>175034</v>
      </c>
      <c r="AC12" s="54">
        <v>39722.302743055552</v>
      </c>
      <c r="AD12" s="55">
        <v>1817.78</v>
      </c>
      <c r="AF12">
        <f>AB12</f>
        <v>175034</v>
      </c>
      <c r="AG12">
        <f>SUMIF('Data - Contractor Labor Hours'!$J$5:$J$590,'Test Year 2009'!$AF12,'Data - Contractor Labor Hours'!M$5:M$590)</f>
        <v>10</v>
      </c>
      <c r="AH12">
        <f>SUMIF('Data - Contractor Labor Hours'!$J$5:$J$590,'Test Year 2009'!$AF12,'Data - Contractor Labor Hours'!N$5:N$590)</f>
        <v>24</v>
      </c>
      <c r="AI12">
        <f>SUMIF('Data - Contractor Labor Hours'!$J$5:$J$590,'Test Year 2009'!$AF12,'Data - Contractor Labor Hours'!O$5:O$590)</f>
        <v>16</v>
      </c>
      <c r="AJ12" s="60"/>
      <c r="AK12">
        <f>AG12</f>
        <v>10</v>
      </c>
      <c r="AL12">
        <f>AH12*1.5</f>
        <v>36</v>
      </c>
      <c r="AM12">
        <f>AI12*2</f>
        <v>32</v>
      </c>
      <c r="AO12" s="90">
        <f t="shared" ref="AO12:AQ12" si="2">IF(SUM($AK12:$AM12)=0,0,AK12/SUM($AK12:$AM12))</f>
        <v>0.12820512820512819</v>
      </c>
      <c r="AP12" s="90">
        <f t="shared" si="2"/>
        <v>0.46153846153846156</v>
      </c>
      <c r="AQ12" s="90">
        <f t="shared" si="2"/>
        <v>0.41025641025641024</v>
      </c>
      <c r="AS12" s="55">
        <f>AO12*$AD12</f>
        <v>233.04871794871792</v>
      </c>
      <c r="AT12" s="55">
        <f t="shared" ref="AT12:AU12" si="3">AP12*$AD12</f>
        <v>838.97538461538466</v>
      </c>
      <c r="AU12" s="55">
        <f t="shared" si="3"/>
        <v>745.7558974358974</v>
      </c>
    </row>
    <row r="13" spans="2:47" x14ac:dyDescent="0.2">
      <c r="B13" s="9"/>
      <c r="C13" s="11">
        <v>40086</v>
      </c>
      <c r="D13" s="10"/>
      <c r="E13" s="10"/>
      <c r="G13" s="2"/>
      <c r="H13" s="2" t="s">
        <v>64</v>
      </c>
      <c r="I13" s="100" t="s">
        <v>26</v>
      </c>
      <c r="J13" s="101"/>
      <c r="K13" s="39"/>
      <c r="L13" s="102" t="s">
        <v>27</v>
      </c>
      <c r="M13" s="101"/>
      <c r="N13" s="39"/>
      <c r="O13" s="102" t="s">
        <v>28</v>
      </c>
      <c r="P13" s="101"/>
      <c r="Q13" s="51"/>
      <c r="R13" s="102" t="s">
        <v>46</v>
      </c>
      <c r="S13" s="100"/>
      <c r="V13" s="7">
        <v>12681</v>
      </c>
      <c r="W13" s="7" t="s">
        <v>74</v>
      </c>
      <c r="X13" s="7">
        <v>228</v>
      </c>
      <c r="Y13" s="56" t="s">
        <v>100</v>
      </c>
      <c r="Z13" s="7" t="s">
        <v>75</v>
      </c>
      <c r="AA13" s="7">
        <v>5930000</v>
      </c>
      <c r="AB13" s="7">
        <v>175028</v>
      </c>
      <c r="AC13" s="54">
        <v>39722.3124537037</v>
      </c>
      <c r="AD13" s="55">
        <v>739.88</v>
      </c>
      <c r="AF13">
        <f t="shared" ref="AF13:AF76" si="4">AB13</f>
        <v>175028</v>
      </c>
      <c r="AG13">
        <f>SUMIF('Data - Contractor Labor Hours'!$J$5:$J$590,'Test Year 2009'!$AF13,'Data - Contractor Labor Hours'!M$5:M$590)</f>
        <v>0</v>
      </c>
      <c r="AH13">
        <f>SUMIF('Data - Contractor Labor Hours'!$J$5:$J$590,'Test Year 2009'!$AF13,'Data - Contractor Labor Hours'!N$5:N$590)</f>
        <v>0</v>
      </c>
      <c r="AI13">
        <f>SUMIF('Data - Contractor Labor Hours'!$J$5:$J$590,'Test Year 2009'!$AF13,'Data - Contractor Labor Hours'!O$5:O$590)</f>
        <v>18</v>
      </c>
      <c r="AJ13" s="60"/>
      <c r="AK13">
        <f t="shared" ref="AK13:AK76" si="5">AG13</f>
        <v>0</v>
      </c>
      <c r="AL13">
        <f t="shared" ref="AL13:AL76" si="6">AH13*1.5</f>
        <v>0</v>
      </c>
      <c r="AM13">
        <f t="shared" ref="AM13:AM76" si="7">AI13*2</f>
        <v>36</v>
      </c>
      <c r="AO13" s="90">
        <f t="shared" ref="AO13:AO76" si="8">IF(SUM($AK13:$AM13)=0,0,AK13/SUM($AK13:$AM13))</f>
        <v>0</v>
      </c>
      <c r="AP13" s="90">
        <f t="shared" ref="AP13:AP76" si="9">IF(SUM($AK13:$AM13)=0,0,AL13/SUM($AK13:$AM13))</f>
        <v>0</v>
      </c>
      <c r="AQ13" s="90">
        <f t="shared" ref="AQ13:AQ76" si="10">IF(SUM($AK13:$AM13)=0,0,AM13/SUM($AK13:$AM13))</f>
        <v>1</v>
      </c>
      <c r="AS13" s="55">
        <f t="shared" ref="AS13:AS76" si="11">AO13*$AD13</f>
        <v>0</v>
      </c>
      <c r="AT13" s="55">
        <f t="shared" ref="AT13:AT76" si="12">AP13*$AD13</f>
        <v>0</v>
      </c>
      <c r="AU13" s="55">
        <f t="shared" ref="AU13:AU76" si="13">AQ13*$AD13</f>
        <v>739.88</v>
      </c>
    </row>
    <row r="14" spans="2:47" x14ac:dyDescent="0.2">
      <c r="B14" s="8" t="s">
        <v>7</v>
      </c>
      <c r="C14" s="12" t="s">
        <v>24</v>
      </c>
      <c r="D14" s="9" t="s">
        <v>25</v>
      </c>
      <c r="E14" s="9" t="s">
        <v>2</v>
      </c>
      <c r="G14" s="2"/>
      <c r="H14" s="2" t="s">
        <v>29</v>
      </c>
      <c r="I14" s="3" t="s">
        <v>30</v>
      </c>
      <c r="J14" s="37" t="s">
        <v>31</v>
      </c>
      <c r="K14" s="39"/>
      <c r="L14" s="38" t="s">
        <v>30</v>
      </c>
      <c r="M14" s="37" t="s">
        <v>31</v>
      </c>
      <c r="N14" s="39"/>
      <c r="O14" s="38" t="s">
        <v>30</v>
      </c>
      <c r="P14" s="37" t="s">
        <v>31</v>
      </c>
      <c r="Q14" s="51"/>
      <c r="R14" s="38" t="s">
        <v>30</v>
      </c>
      <c r="S14" s="3" t="s">
        <v>31</v>
      </c>
      <c r="V14" s="7">
        <v>12681</v>
      </c>
      <c r="W14" s="7" t="s">
        <v>74</v>
      </c>
      <c r="X14" s="7">
        <v>228</v>
      </c>
      <c r="Y14" s="56" t="s">
        <v>100</v>
      </c>
      <c r="Z14" s="7" t="s">
        <v>75</v>
      </c>
      <c r="AA14" s="7">
        <v>5930000</v>
      </c>
      <c r="AB14" s="7">
        <v>175829</v>
      </c>
      <c r="AC14" s="54">
        <v>39729.534490740742</v>
      </c>
      <c r="AD14" s="55">
        <v>1602.19</v>
      </c>
      <c r="AF14">
        <f t="shared" si="4"/>
        <v>175829</v>
      </c>
      <c r="AG14">
        <f>SUMIF('Data - Contractor Labor Hours'!$J$5:$J$590,'Test Year 2009'!$AF14,'Data - Contractor Labor Hours'!M$5:M$590)</f>
        <v>24</v>
      </c>
      <c r="AH14">
        <f>SUMIF('Data - Contractor Labor Hours'!$J$5:$J$590,'Test Year 2009'!$AF14,'Data - Contractor Labor Hours'!N$5:N$590)</f>
        <v>32</v>
      </c>
      <c r="AI14">
        <f>SUMIF('Data - Contractor Labor Hours'!$J$5:$J$590,'Test Year 2009'!$AF14,'Data - Contractor Labor Hours'!O$5:O$590)</f>
        <v>0</v>
      </c>
      <c r="AJ14" s="60"/>
      <c r="AK14">
        <f t="shared" si="5"/>
        <v>24</v>
      </c>
      <c r="AL14">
        <f t="shared" si="6"/>
        <v>48</v>
      </c>
      <c r="AM14">
        <f t="shared" si="7"/>
        <v>0</v>
      </c>
      <c r="AO14" s="90">
        <f t="shared" si="8"/>
        <v>0.33333333333333331</v>
      </c>
      <c r="AP14" s="90">
        <f t="shared" si="9"/>
        <v>0.66666666666666663</v>
      </c>
      <c r="AQ14" s="90">
        <f t="shared" si="10"/>
        <v>0</v>
      </c>
      <c r="AS14" s="55">
        <f t="shared" si="11"/>
        <v>534.06333333333328</v>
      </c>
      <c r="AT14" s="55">
        <f t="shared" si="12"/>
        <v>1068.1266666666666</v>
      </c>
      <c r="AU14" s="55">
        <f t="shared" si="13"/>
        <v>0</v>
      </c>
    </row>
    <row r="15" spans="2:47" x14ac:dyDescent="0.2">
      <c r="B15" s="8" t="s">
        <v>9</v>
      </c>
      <c r="C15" s="13">
        <v>588.80999999999995</v>
      </c>
      <c r="D15" s="14">
        <v>173756</v>
      </c>
      <c r="E15" s="14">
        <f>D15*C15</f>
        <v>102309270.35999998</v>
      </c>
      <c r="G15" s="18" t="s">
        <v>32</v>
      </c>
      <c r="H15" s="18" t="s">
        <v>33</v>
      </c>
      <c r="I15" s="21"/>
      <c r="J15" s="43"/>
      <c r="K15" s="50"/>
      <c r="L15" s="46">
        <v>19</v>
      </c>
      <c r="M15" s="43">
        <v>927.33</v>
      </c>
      <c r="N15" s="50"/>
      <c r="O15" s="46"/>
      <c r="P15" s="43"/>
      <c r="Q15" s="52"/>
      <c r="R15" s="47">
        <f>O15+L15+I15</f>
        <v>19</v>
      </c>
      <c r="S15" s="20">
        <f t="shared" ref="S15:S26" si="14">P15+M15+J15</f>
        <v>927.33</v>
      </c>
      <c r="V15" s="7">
        <v>12681</v>
      </c>
      <c r="W15" s="7" t="s">
        <v>74</v>
      </c>
      <c r="X15" s="7">
        <v>228</v>
      </c>
      <c r="Y15" s="56" t="s">
        <v>100</v>
      </c>
      <c r="Z15" s="7" t="s">
        <v>75</v>
      </c>
      <c r="AA15" s="7">
        <v>5930000</v>
      </c>
      <c r="AB15" s="7">
        <v>175616</v>
      </c>
      <c r="AC15" s="54">
        <v>39729.534733796296</v>
      </c>
      <c r="AD15" s="55">
        <v>472.73</v>
      </c>
      <c r="AF15">
        <f t="shared" si="4"/>
        <v>175616</v>
      </c>
      <c r="AG15">
        <f>SUMIF('Data - Contractor Labor Hours'!$J$5:$J$590,'Test Year 2009'!$AF15,'Data - Contractor Labor Hours'!M$5:M$590)</f>
        <v>16</v>
      </c>
      <c r="AH15">
        <f>SUMIF('Data - Contractor Labor Hours'!$J$5:$J$590,'Test Year 2009'!$AF15,'Data - Contractor Labor Hours'!N$5:N$590)</f>
        <v>0</v>
      </c>
      <c r="AI15">
        <f>SUMIF('Data - Contractor Labor Hours'!$J$5:$J$590,'Test Year 2009'!$AF15,'Data - Contractor Labor Hours'!O$5:O$590)</f>
        <v>0</v>
      </c>
      <c r="AJ15" s="60"/>
      <c r="AK15">
        <f t="shared" si="5"/>
        <v>16</v>
      </c>
      <c r="AL15">
        <f t="shared" si="6"/>
        <v>0</v>
      </c>
      <c r="AM15">
        <f t="shared" si="7"/>
        <v>0</v>
      </c>
      <c r="AO15" s="90">
        <f t="shared" si="8"/>
        <v>1</v>
      </c>
      <c r="AP15" s="90">
        <f t="shared" si="9"/>
        <v>0</v>
      </c>
      <c r="AQ15" s="90">
        <f t="shared" si="10"/>
        <v>0</v>
      </c>
      <c r="AS15" s="55">
        <f t="shared" si="11"/>
        <v>472.73</v>
      </c>
      <c r="AT15" s="55">
        <f t="shared" si="12"/>
        <v>0</v>
      </c>
      <c r="AU15" s="55">
        <f t="shared" si="13"/>
        <v>0</v>
      </c>
    </row>
    <row r="16" spans="2:47" x14ac:dyDescent="0.2">
      <c r="B16" s="8" t="s">
        <v>8</v>
      </c>
      <c r="C16" s="13">
        <v>529.79999999999995</v>
      </c>
      <c r="D16" s="14">
        <v>173756</v>
      </c>
      <c r="E16" s="14">
        <f t="shared" ref="E16:E26" si="15">D16*C16</f>
        <v>92055928.799999997</v>
      </c>
      <c r="G16" s="18"/>
      <c r="H16" s="18" t="s">
        <v>34</v>
      </c>
      <c r="I16" s="21">
        <v>374</v>
      </c>
      <c r="J16" s="43">
        <v>11742.95</v>
      </c>
      <c r="K16" s="50"/>
      <c r="L16" s="46">
        <v>213</v>
      </c>
      <c r="M16" s="43">
        <v>6722.4800000000023</v>
      </c>
      <c r="N16" s="50"/>
      <c r="O16" s="46">
        <v>114</v>
      </c>
      <c r="P16" s="43">
        <v>3541.3</v>
      </c>
      <c r="Q16" s="52"/>
      <c r="R16" s="47">
        <f t="shared" ref="R16:R26" si="16">O16+L16+I16</f>
        <v>701</v>
      </c>
      <c r="S16" s="20">
        <f t="shared" si="14"/>
        <v>22006.730000000003</v>
      </c>
      <c r="V16" s="7">
        <v>12681</v>
      </c>
      <c r="W16" s="7" t="s">
        <v>74</v>
      </c>
      <c r="X16" s="7">
        <v>228</v>
      </c>
      <c r="Y16" s="56" t="s">
        <v>100</v>
      </c>
      <c r="Z16" s="7" t="s">
        <v>75</v>
      </c>
      <c r="AA16" s="7">
        <v>5930000</v>
      </c>
      <c r="AB16" s="7">
        <v>175835</v>
      </c>
      <c r="AC16" s="54">
        <v>39730.293402777781</v>
      </c>
      <c r="AD16" s="55">
        <v>1991.84</v>
      </c>
      <c r="AF16">
        <f t="shared" si="4"/>
        <v>175835</v>
      </c>
      <c r="AG16">
        <f>SUMIF('Data - Contractor Labor Hours'!$J$5:$J$590,'Test Year 2009'!$AF16,'Data - Contractor Labor Hours'!M$5:M$590)</f>
        <v>0</v>
      </c>
      <c r="AH16">
        <f>SUMIF('Data - Contractor Labor Hours'!$J$5:$J$590,'Test Year 2009'!$AF16,'Data - Contractor Labor Hours'!N$5:N$590)</f>
        <v>0</v>
      </c>
      <c r="AI16">
        <f>SUMIF('Data - Contractor Labor Hours'!$J$5:$J$590,'Test Year 2009'!$AF16,'Data - Contractor Labor Hours'!O$5:O$590)</f>
        <v>0</v>
      </c>
      <c r="AJ16" s="60"/>
      <c r="AK16">
        <f t="shared" si="5"/>
        <v>0</v>
      </c>
      <c r="AL16">
        <f t="shared" si="6"/>
        <v>0</v>
      </c>
      <c r="AM16">
        <f t="shared" si="7"/>
        <v>0</v>
      </c>
      <c r="AO16" s="90">
        <f t="shared" si="8"/>
        <v>0</v>
      </c>
      <c r="AP16" s="90">
        <f t="shared" si="9"/>
        <v>0</v>
      </c>
      <c r="AQ16" s="90">
        <f t="shared" si="10"/>
        <v>0</v>
      </c>
      <c r="AS16" s="55">
        <f t="shared" si="11"/>
        <v>0</v>
      </c>
      <c r="AT16" s="55">
        <f t="shared" si="12"/>
        <v>0</v>
      </c>
      <c r="AU16" s="55">
        <f t="shared" si="13"/>
        <v>0</v>
      </c>
    </row>
    <row r="17" spans="2:47" x14ac:dyDescent="0.2">
      <c r="B17" s="8" t="s">
        <v>10</v>
      </c>
      <c r="C17" s="13">
        <v>308.02999999999997</v>
      </c>
      <c r="D17" s="14">
        <v>173756</v>
      </c>
      <c r="E17" s="14">
        <f t="shared" si="15"/>
        <v>53522060.679999992</v>
      </c>
      <c r="G17" s="18"/>
      <c r="H17" s="18" t="s">
        <v>35</v>
      </c>
      <c r="I17" s="21">
        <v>3762.2600000000061</v>
      </c>
      <c r="J17" s="43">
        <v>180399.33000000013</v>
      </c>
      <c r="K17" s="50"/>
      <c r="L17" s="46">
        <v>23238.820000000025</v>
      </c>
      <c r="M17" s="43">
        <v>1115787.6399999941</v>
      </c>
      <c r="N17" s="50"/>
      <c r="O17" s="46">
        <v>528.3999999999985</v>
      </c>
      <c r="P17" s="43">
        <v>25510.780000000017</v>
      </c>
      <c r="Q17" s="52"/>
      <c r="R17" s="47">
        <f t="shared" si="16"/>
        <v>27529.480000000029</v>
      </c>
      <c r="S17" s="20">
        <f t="shared" si="14"/>
        <v>1321697.7499999942</v>
      </c>
      <c r="V17" s="7">
        <v>12681</v>
      </c>
      <c r="W17" s="7" t="s">
        <v>74</v>
      </c>
      <c r="X17" s="7">
        <v>228</v>
      </c>
      <c r="Y17" s="56" t="s">
        <v>100</v>
      </c>
      <c r="Z17" s="7" t="s">
        <v>75</v>
      </c>
      <c r="AA17" s="7">
        <v>5930000</v>
      </c>
      <c r="AB17" s="7">
        <v>175010</v>
      </c>
      <c r="AC17" s="54">
        <v>39730.296631944446</v>
      </c>
      <c r="AD17" s="55">
        <v>1816.87</v>
      </c>
      <c r="AF17">
        <f t="shared" si="4"/>
        <v>175010</v>
      </c>
      <c r="AG17">
        <f>SUMIF('Data - Contractor Labor Hours'!$J$5:$J$590,'Test Year 2009'!$AF17,'Data - Contractor Labor Hours'!M$5:M$590)</f>
        <v>0</v>
      </c>
      <c r="AH17">
        <f>SUMIF('Data - Contractor Labor Hours'!$J$5:$J$590,'Test Year 2009'!$AF17,'Data - Contractor Labor Hours'!N$5:N$590)</f>
        <v>0</v>
      </c>
      <c r="AI17">
        <f>SUMIF('Data - Contractor Labor Hours'!$J$5:$J$590,'Test Year 2009'!$AF17,'Data - Contractor Labor Hours'!O$5:O$590)</f>
        <v>0</v>
      </c>
      <c r="AJ17" s="60"/>
      <c r="AK17">
        <f t="shared" si="5"/>
        <v>0</v>
      </c>
      <c r="AL17">
        <f t="shared" si="6"/>
        <v>0</v>
      </c>
      <c r="AM17">
        <f t="shared" si="7"/>
        <v>0</v>
      </c>
      <c r="AO17" s="90">
        <f t="shared" si="8"/>
        <v>0</v>
      </c>
      <c r="AP17" s="90">
        <f t="shared" si="9"/>
        <v>0</v>
      </c>
      <c r="AQ17" s="90">
        <f t="shared" si="10"/>
        <v>0</v>
      </c>
      <c r="AS17" s="55">
        <f t="shared" si="11"/>
        <v>0</v>
      </c>
      <c r="AT17" s="55">
        <f t="shared" si="12"/>
        <v>0</v>
      </c>
      <c r="AU17" s="55">
        <f t="shared" si="13"/>
        <v>0</v>
      </c>
    </row>
    <row r="18" spans="2:47" x14ac:dyDescent="0.2">
      <c r="B18" s="8" t="s">
        <v>11</v>
      </c>
      <c r="C18" s="13">
        <v>107.56</v>
      </c>
      <c r="D18" s="14">
        <v>173756</v>
      </c>
      <c r="E18" s="14">
        <f t="shared" si="15"/>
        <v>18689195.359999999</v>
      </c>
      <c r="G18" s="18"/>
      <c r="H18" s="18" t="s">
        <v>36</v>
      </c>
      <c r="I18" s="21"/>
      <c r="J18" s="43"/>
      <c r="K18" s="50"/>
      <c r="L18" s="46">
        <v>7.5</v>
      </c>
      <c r="M18" s="43">
        <v>326.98</v>
      </c>
      <c r="N18" s="50"/>
      <c r="O18" s="46"/>
      <c r="P18" s="43"/>
      <c r="Q18" s="52"/>
      <c r="R18" s="47">
        <f t="shared" si="16"/>
        <v>7.5</v>
      </c>
      <c r="S18" s="20">
        <f t="shared" si="14"/>
        <v>326.98</v>
      </c>
      <c r="V18" s="7">
        <v>12681</v>
      </c>
      <c r="W18" s="7" t="s">
        <v>74</v>
      </c>
      <c r="X18" s="7">
        <v>228</v>
      </c>
      <c r="Y18" s="56" t="s">
        <v>100</v>
      </c>
      <c r="Z18" s="7" t="s">
        <v>75</v>
      </c>
      <c r="AA18" s="7">
        <v>5930000</v>
      </c>
      <c r="AB18" s="7">
        <v>176428</v>
      </c>
      <c r="AC18" s="54">
        <v>39737.293761574074</v>
      </c>
      <c r="AD18" s="55">
        <v>1133.02</v>
      </c>
      <c r="AF18">
        <f t="shared" si="4"/>
        <v>176428</v>
      </c>
      <c r="AG18">
        <f>SUMIF('Data - Contractor Labor Hours'!$J$5:$J$590,'Test Year 2009'!$AF18,'Data - Contractor Labor Hours'!M$5:M$590)</f>
        <v>0</v>
      </c>
      <c r="AH18">
        <f>SUMIF('Data - Contractor Labor Hours'!$J$5:$J$590,'Test Year 2009'!$AF18,'Data - Contractor Labor Hours'!N$5:N$590)</f>
        <v>0</v>
      </c>
      <c r="AI18">
        <f>SUMIF('Data - Contractor Labor Hours'!$J$5:$J$590,'Test Year 2009'!$AF18,'Data - Contractor Labor Hours'!O$5:O$590)</f>
        <v>27</v>
      </c>
      <c r="AJ18" s="60"/>
      <c r="AK18">
        <f t="shared" si="5"/>
        <v>0</v>
      </c>
      <c r="AL18">
        <f t="shared" si="6"/>
        <v>0</v>
      </c>
      <c r="AM18">
        <f t="shared" si="7"/>
        <v>54</v>
      </c>
      <c r="AO18" s="90">
        <f t="shared" si="8"/>
        <v>0</v>
      </c>
      <c r="AP18" s="90">
        <f t="shared" si="9"/>
        <v>0</v>
      </c>
      <c r="AQ18" s="90">
        <f t="shared" si="10"/>
        <v>1</v>
      </c>
      <c r="AS18" s="55">
        <f t="shared" si="11"/>
        <v>0</v>
      </c>
      <c r="AT18" s="55">
        <f t="shared" si="12"/>
        <v>0</v>
      </c>
      <c r="AU18" s="55">
        <f t="shared" si="13"/>
        <v>1133.02</v>
      </c>
    </row>
    <row r="19" spans="2:47" x14ac:dyDescent="0.2">
      <c r="B19" s="8" t="s">
        <v>12</v>
      </c>
      <c r="C19" s="13">
        <v>50.36</v>
      </c>
      <c r="D19" s="14">
        <v>173756</v>
      </c>
      <c r="E19" s="14">
        <f t="shared" si="15"/>
        <v>8750352.1600000001</v>
      </c>
      <c r="G19" s="18"/>
      <c r="H19" s="18" t="s">
        <v>37</v>
      </c>
      <c r="I19" s="21">
        <v>2.52</v>
      </c>
      <c r="J19" s="43">
        <v>95.39</v>
      </c>
      <c r="K19" s="50"/>
      <c r="L19" s="46">
        <v>0.84</v>
      </c>
      <c r="M19" s="43">
        <v>31.81</v>
      </c>
      <c r="N19" s="50"/>
      <c r="O19" s="46">
        <v>0.64</v>
      </c>
      <c r="P19" s="43">
        <v>24.23</v>
      </c>
      <c r="Q19" s="52"/>
      <c r="R19" s="47">
        <f t="shared" si="16"/>
        <v>4</v>
      </c>
      <c r="S19" s="20">
        <f t="shared" si="14"/>
        <v>151.43</v>
      </c>
      <c r="V19" s="7">
        <v>12681</v>
      </c>
      <c r="W19" s="7" t="s">
        <v>74</v>
      </c>
      <c r="X19" s="7">
        <v>228</v>
      </c>
      <c r="Y19" s="56" t="s">
        <v>100</v>
      </c>
      <c r="Z19" s="7" t="s">
        <v>75</v>
      </c>
      <c r="AA19" s="7">
        <v>5930000</v>
      </c>
      <c r="AB19" s="7">
        <v>177303</v>
      </c>
      <c r="AC19" s="54">
        <v>39748.299351851849</v>
      </c>
      <c r="AD19" s="55">
        <v>1911.88</v>
      </c>
      <c r="AF19">
        <f t="shared" si="4"/>
        <v>177303</v>
      </c>
      <c r="AG19">
        <f>SUMIF('Data - Contractor Labor Hours'!$J$5:$J$590,'Test Year 2009'!$AF19,'Data - Contractor Labor Hours'!M$5:M$590)</f>
        <v>74</v>
      </c>
      <c r="AH19">
        <f>SUMIF('Data - Contractor Labor Hours'!$J$5:$J$590,'Test Year 2009'!$AF19,'Data - Contractor Labor Hours'!N$5:N$590)</f>
        <v>0</v>
      </c>
      <c r="AI19">
        <f>SUMIF('Data - Contractor Labor Hours'!$J$5:$J$590,'Test Year 2009'!$AF19,'Data - Contractor Labor Hours'!O$5:O$590)</f>
        <v>4</v>
      </c>
      <c r="AJ19" s="60"/>
      <c r="AK19">
        <f t="shared" si="5"/>
        <v>74</v>
      </c>
      <c r="AL19">
        <f t="shared" si="6"/>
        <v>0</v>
      </c>
      <c r="AM19">
        <f t="shared" si="7"/>
        <v>8</v>
      </c>
      <c r="AO19" s="90">
        <f t="shared" si="8"/>
        <v>0.90243902439024393</v>
      </c>
      <c r="AP19" s="90">
        <f t="shared" si="9"/>
        <v>0</v>
      </c>
      <c r="AQ19" s="90">
        <f t="shared" si="10"/>
        <v>9.7560975609756101E-2</v>
      </c>
      <c r="AS19" s="55">
        <f t="shared" si="11"/>
        <v>1725.3551219512196</v>
      </c>
      <c r="AT19" s="55">
        <f t="shared" si="12"/>
        <v>0</v>
      </c>
      <c r="AU19" s="55">
        <f t="shared" si="13"/>
        <v>186.52487804878049</v>
      </c>
    </row>
    <row r="20" spans="2:47" x14ac:dyDescent="0.2">
      <c r="B20" s="8" t="s">
        <v>13</v>
      </c>
      <c r="C20" s="13">
        <v>43.82</v>
      </c>
      <c r="D20" s="14">
        <v>173756</v>
      </c>
      <c r="E20" s="14">
        <f t="shared" si="15"/>
        <v>7613987.9199999999</v>
      </c>
      <c r="G20" s="18"/>
      <c r="H20" s="18" t="s">
        <v>38</v>
      </c>
      <c r="I20" s="21">
        <v>1138.7499999999995</v>
      </c>
      <c r="J20" s="43">
        <v>50103.339999999989</v>
      </c>
      <c r="K20" s="50"/>
      <c r="L20" s="46">
        <v>12453.519999999995</v>
      </c>
      <c r="M20" s="43">
        <v>581729.74000000034</v>
      </c>
      <c r="N20" s="50"/>
      <c r="O20" s="46">
        <v>677.01999999999919</v>
      </c>
      <c r="P20" s="43">
        <v>-4836.2900000000063</v>
      </c>
      <c r="Q20" s="52"/>
      <c r="R20" s="47">
        <f t="shared" si="16"/>
        <v>14269.289999999994</v>
      </c>
      <c r="S20" s="20">
        <f t="shared" si="14"/>
        <v>626996.79000000027</v>
      </c>
      <c r="V20" s="7">
        <v>12681</v>
      </c>
      <c r="W20" s="7" t="s">
        <v>74</v>
      </c>
      <c r="X20" s="7">
        <v>228</v>
      </c>
      <c r="Y20" s="56" t="s">
        <v>100</v>
      </c>
      <c r="Z20" s="7" t="s">
        <v>75</v>
      </c>
      <c r="AA20" s="7">
        <v>5930000</v>
      </c>
      <c r="AB20" s="7">
        <v>177147</v>
      </c>
      <c r="AC20" s="54">
        <v>39748.303159722222</v>
      </c>
      <c r="AD20" s="55">
        <v>789.75</v>
      </c>
      <c r="AF20">
        <f t="shared" si="4"/>
        <v>177147</v>
      </c>
      <c r="AG20">
        <f>SUMIF('Data - Contractor Labor Hours'!$J$5:$J$590,'Test Year 2009'!$AF20,'Data - Contractor Labor Hours'!M$5:M$590)</f>
        <v>0</v>
      </c>
      <c r="AH20">
        <f>SUMIF('Data - Contractor Labor Hours'!$J$5:$J$590,'Test Year 2009'!$AF20,'Data - Contractor Labor Hours'!N$5:N$590)</f>
        <v>0</v>
      </c>
      <c r="AI20">
        <f>SUMIF('Data - Contractor Labor Hours'!$J$5:$J$590,'Test Year 2009'!$AF20,'Data - Contractor Labor Hours'!O$5:O$590)</f>
        <v>0</v>
      </c>
      <c r="AJ20" s="60"/>
      <c r="AK20">
        <f t="shared" si="5"/>
        <v>0</v>
      </c>
      <c r="AL20">
        <f t="shared" si="6"/>
        <v>0</v>
      </c>
      <c r="AM20">
        <f t="shared" si="7"/>
        <v>0</v>
      </c>
      <c r="AO20" s="90">
        <f t="shared" si="8"/>
        <v>0</v>
      </c>
      <c r="AP20" s="90">
        <f t="shared" si="9"/>
        <v>0</v>
      </c>
      <c r="AQ20" s="90">
        <f t="shared" si="10"/>
        <v>0</v>
      </c>
      <c r="AS20" s="55">
        <f t="shared" si="11"/>
        <v>0</v>
      </c>
      <c r="AT20" s="55">
        <f t="shared" si="12"/>
        <v>0</v>
      </c>
      <c r="AU20" s="55">
        <f t="shared" si="13"/>
        <v>0</v>
      </c>
    </row>
    <row r="21" spans="2:47" x14ac:dyDescent="0.2">
      <c r="B21" s="8" t="s">
        <v>14</v>
      </c>
      <c r="C21" s="13">
        <v>33.049999999999997</v>
      </c>
      <c r="D21" s="14">
        <v>173756</v>
      </c>
      <c r="E21" s="14">
        <f t="shared" si="15"/>
        <v>5742635.7999999998</v>
      </c>
      <c r="G21" s="18"/>
      <c r="H21" s="18" t="s">
        <v>39</v>
      </c>
      <c r="I21" s="21">
        <v>3794.559999999999</v>
      </c>
      <c r="J21" s="43">
        <v>158346.69000000006</v>
      </c>
      <c r="K21" s="50"/>
      <c r="L21" s="46">
        <v>13103.549999999983</v>
      </c>
      <c r="M21" s="43">
        <v>554363.49999999919</v>
      </c>
      <c r="N21" s="50"/>
      <c r="O21" s="46">
        <v>841.55</v>
      </c>
      <c r="P21" s="43">
        <v>35937.869999999886</v>
      </c>
      <c r="Q21" s="52"/>
      <c r="R21" s="47">
        <f t="shared" si="16"/>
        <v>17739.659999999982</v>
      </c>
      <c r="S21" s="20">
        <f t="shared" si="14"/>
        <v>748648.05999999912</v>
      </c>
      <c r="V21" s="7">
        <v>12681</v>
      </c>
      <c r="W21" s="7" t="s">
        <v>74</v>
      </c>
      <c r="X21" s="7">
        <v>228</v>
      </c>
      <c r="Y21" s="56" t="s">
        <v>100</v>
      </c>
      <c r="Z21" s="7" t="s">
        <v>75</v>
      </c>
      <c r="AA21" s="7">
        <v>5930000</v>
      </c>
      <c r="AB21" s="7">
        <v>177146</v>
      </c>
      <c r="AC21" s="54">
        <v>39748.304814814815</v>
      </c>
      <c r="AD21" s="55">
        <v>1959.56</v>
      </c>
      <c r="AF21">
        <f t="shared" si="4"/>
        <v>177146</v>
      </c>
      <c r="AG21">
        <f>SUMIF('Data - Contractor Labor Hours'!$J$5:$J$590,'Test Year 2009'!$AF21,'Data - Contractor Labor Hours'!M$5:M$590)</f>
        <v>61</v>
      </c>
      <c r="AH21">
        <f>SUMIF('Data - Contractor Labor Hours'!$J$5:$J$590,'Test Year 2009'!$AF21,'Data - Contractor Labor Hours'!N$5:N$590)</f>
        <v>8</v>
      </c>
      <c r="AI21">
        <f>SUMIF('Data - Contractor Labor Hours'!$J$5:$J$590,'Test Year 2009'!$AF21,'Data - Contractor Labor Hours'!O$5:O$590)</f>
        <v>0</v>
      </c>
      <c r="AJ21" s="60"/>
      <c r="AK21">
        <f t="shared" si="5"/>
        <v>61</v>
      </c>
      <c r="AL21">
        <f t="shared" si="6"/>
        <v>12</v>
      </c>
      <c r="AM21">
        <f t="shared" si="7"/>
        <v>0</v>
      </c>
      <c r="AO21" s="90">
        <f t="shared" si="8"/>
        <v>0.83561643835616439</v>
      </c>
      <c r="AP21" s="90">
        <f t="shared" si="9"/>
        <v>0.16438356164383561</v>
      </c>
      <c r="AQ21" s="90">
        <f t="shared" si="10"/>
        <v>0</v>
      </c>
      <c r="AS21" s="55">
        <f t="shared" si="11"/>
        <v>1637.4405479452055</v>
      </c>
      <c r="AT21" s="55">
        <f t="shared" si="12"/>
        <v>322.11945205479452</v>
      </c>
      <c r="AU21" s="55">
        <f t="shared" si="13"/>
        <v>0</v>
      </c>
    </row>
    <row r="22" spans="2:47" x14ac:dyDescent="0.2">
      <c r="B22" s="8" t="s">
        <v>16</v>
      </c>
      <c r="C22" s="13">
        <v>16.5</v>
      </c>
      <c r="D22" s="14">
        <v>173756</v>
      </c>
      <c r="E22" s="14">
        <f t="shared" si="15"/>
        <v>2866974</v>
      </c>
      <c r="G22" s="18"/>
      <c r="H22" s="18" t="s">
        <v>40</v>
      </c>
      <c r="I22" s="21">
        <v>1319.61</v>
      </c>
      <c r="J22" s="43">
        <v>57432.600000000006</v>
      </c>
      <c r="K22" s="50"/>
      <c r="L22" s="46">
        <v>3986.5200000000009</v>
      </c>
      <c r="M22" s="43">
        <v>180772.18</v>
      </c>
      <c r="N22" s="50"/>
      <c r="O22" s="46">
        <v>374.35000000000031</v>
      </c>
      <c r="P22" s="43">
        <v>16264.589999999991</v>
      </c>
      <c r="Q22" s="52"/>
      <c r="R22" s="47">
        <f t="shared" si="16"/>
        <v>5680.4800000000005</v>
      </c>
      <c r="S22" s="20">
        <f t="shared" si="14"/>
        <v>254469.37</v>
      </c>
      <c r="V22" s="7">
        <v>12681</v>
      </c>
      <c r="W22" s="7" t="s">
        <v>74</v>
      </c>
      <c r="X22" s="7">
        <v>228</v>
      </c>
      <c r="Y22" s="56" t="s">
        <v>100</v>
      </c>
      <c r="Z22" s="7" t="s">
        <v>75</v>
      </c>
      <c r="AA22" s="7">
        <v>5930000</v>
      </c>
      <c r="AB22" s="7">
        <v>176755</v>
      </c>
      <c r="AC22" s="54">
        <v>39748.309803240743</v>
      </c>
      <c r="AD22" s="55">
        <v>6492.94</v>
      </c>
      <c r="AF22">
        <f t="shared" si="4"/>
        <v>176755</v>
      </c>
      <c r="AG22">
        <f>SUMIF('Data - Contractor Labor Hours'!$J$5:$J$590,'Test Year 2009'!$AF22,'Data - Contractor Labor Hours'!M$5:M$590)</f>
        <v>94</v>
      </c>
      <c r="AH22">
        <f>SUMIF('Data - Contractor Labor Hours'!$J$5:$J$590,'Test Year 2009'!$AF22,'Data - Contractor Labor Hours'!N$5:N$590)</f>
        <v>18</v>
      </c>
      <c r="AI22">
        <f>SUMIF('Data - Contractor Labor Hours'!$J$5:$J$590,'Test Year 2009'!$AF22,'Data - Contractor Labor Hours'!O$5:O$590)</f>
        <v>0</v>
      </c>
      <c r="AJ22" s="60"/>
      <c r="AK22">
        <f t="shared" si="5"/>
        <v>94</v>
      </c>
      <c r="AL22">
        <f t="shared" si="6"/>
        <v>27</v>
      </c>
      <c r="AM22">
        <f t="shared" si="7"/>
        <v>0</v>
      </c>
      <c r="AO22" s="90">
        <f t="shared" si="8"/>
        <v>0.77685950413223137</v>
      </c>
      <c r="AP22" s="90">
        <f t="shared" si="9"/>
        <v>0.2231404958677686</v>
      </c>
      <c r="AQ22" s="90">
        <f t="shared" si="10"/>
        <v>0</v>
      </c>
      <c r="AS22" s="55">
        <f t="shared" si="11"/>
        <v>5044.1021487603302</v>
      </c>
      <c r="AT22" s="55">
        <f t="shared" si="12"/>
        <v>1448.8378512396694</v>
      </c>
      <c r="AU22" s="55">
        <f t="shared" si="13"/>
        <v>0</v>
      </c>
    </row>
    <row r="23" spans="2:47" x14ac:dyDescent="0.2">
      <c r="B23" s="8" t="s">
        <v>15</v>
      </c>
      <c r="C23" s="13">
        <v>10.029999999999999</v>
      </c>
      <c r="D23" s="14">
        <v>173756</v>
      </c>
      <c r="E23" s="14">
        <f t="shared" si="15"/>
        <v>1742772.68</v>
      </c>
      <c r="G23" s="18"/>
      <c r="H23" s="18" t="s">
        <v>41</v>
      </c>
      <c r="I23" s="21">
        <v>14.939999999999996</v>
      </c>
      <c r="J23" s="43">
        <v>637.3599999999999</v>
      </c>
      <c r="K23" s="50"/>
      <c r="L23" s="46">
        <v>362.40000000000009</v>
      </c>
      <c r="M23" s="43">
        <v>15234.450000000003</v>
      </c>
      <c r="N23" s="50"/>
      <c r="O23" s="46">
        <v>3.8699999999999974</v>
      </c>
      <c r="P23" s="43">
        <v>160.55999999999986</v>
      </c>
      <c r="Q23" s="52"/>
      <c r="R23" s="47">
        <f t="shared" si="16"/>
        <v>381.21000000000009</v>
      </c>
      <c r="S23" s="20">
        <f t="shared" si="14"/>
        <v>16032.370000000003</v>
      </c>
      <c r="V23" s="7">
        <v>12681</v>
      </c>
      <c r="W23" s="7" t="s">
        <v>74</v>
      </c>
      <c r="X23" s="7">
        <v>228</v>
      </c>
      <c r="Y23" s="56" t="s">
        <v>100</v>
      </c>
      <c r="Z23" s="7" t="s">
        <v>75</v>
      </c>
      <c r="AA23" s="7">
        <v>5930000</v>
      </c>
      <c r="AB23" s="7">
        <v>176555</v>
      </c>
      <c r="AC23" s="54">
        <v>39748.310729166667</v>
      </c>
      <c r="AD23" s="55">
        <v>692.04</v>
      </c>
      <c r="AF23">
        <f t="shared" si="4"/>
        <v>176555</v>
      </c>
      <c r="AG23">
        <f>SUMIF('Data - Contractor Labor Hours'!$J$5:$J$590,'Test Year 2009'!$AF23,'Data - Contractor Labor Hours'!M$5:M$590)</f>
        <v>0</v>
      </c>
      <c r="AH23">
        <f>SUMIF('Data - Contractor Labor Hours'!$J$5:$J$590,'Test Year 2009'!$AF23,'Data - Contractor Labor Hours'!N$5:N$590)</f>
        <v>0</v>
      </c>
      <c r="AI23">
        <f>SUMIF('Data - Contractor Labor Hours'!$J$5:$J$590,'Test Year 2009'!$AF23,'Data - Contractor Labor Hours'!O$5:O$590)</f>
        <v>0</v>
      </c>
      <c r="AJ23" s="60"/>
      <c r="AK23">
        <f t="shared" si="5"/>
        <v>0</v>
      </c>
      <c r="AL23">
        <f t="shared" si="6"/>
        <v>0</v>
      </c>
      <c r="AM23">
        <f t="shared" si="7"/>
        <v>0</v>
      </c>
      <c r="AO23" s="90">
        <f t="shared" si="8"/>
        <v>0</v>
      </c>
      <c r="AP23" s="90">
        <f t="shared" si="9"/>
        <v>0</v>
      </c>
      <c r="AQ23" s="90">
        <f t="shared" si="10"/>
        <v>0</v>
      </c>
      <c r="AS23" s="55">
        <f t="shared" si="11"/>
        <v>0</v>
      </c>
      <c r="AT23" s="55">
        <f t="shared" si="12"/>
        <v>0</v>
      </c>
      <c r="AU23" s="55">
        <f t="shared" si="13"/>
        <v>0</v>
      </c>
    </row>
    <row r="24" spans="2:47" x14ac:dyDescent="0.2">
      <c r="B24" s="8" t="s">
        <v>18</v>
      </c>
      <c r="C24" s="13">
        <v>8.2799999999999994</v>
      </c>
      <c r="D24" s="14">
        <v>173756</v>
      </c>
      <c r="E24" s="14">
        <f t="shared" si="15"/>
        <v>1438699.68</v>
      </c>
      <c r="G24" s="18"/>
      <c r="H24" s="18" t="s">
        <v>42</v>
      </c>
      <c r="I24" s="21">
        <v>91.069999999999951</v>
      </c>
      <c r="J24" s="43">
        <v>3649.9700000000012</v>
      </c>
      <c r="K24" s="50"/>
      <c r="L24" s="46">
        <v>2176.7400000000002</v>
      </c>
      <c r="M24" s="43">
        <v>87024.160000000018</v>
      </c>
      <c r="N24" s="50"/>
      <c r="O24" s="46">
        <v>22.849999999999952</v>
      </c>
      <c r="P24" s="43">
        <v>912.51999999999919</v>
      </c>
      <c r="Q24" s="52"/>
      <c r="R24" s="47">
        <f t="shared" si="16"/>
        <v>2290.6600000000003</v>
      </c>
      <c r="S24" s="20">
        <f t="shared" si="14"/>
        <v>91586.650000000023</v>
      </c>
      <c r="V24" s="7">
        <v>12681</v>
      </c>
      <c r="W24" s="7" t="s">
        <v>74</v>
      </c>
      <c r="X24" s="7">
        <v>228</v>
      </c>
      <c r="Y24" s="56" t="s">
        <v>100</v>
      </c>
      <c r="Z24" s="7" t="s">
        <v>75</v>
      </c>
      <c r="AA24" s="7">
        <v>5930000</v>
      </c>
      <c r="AB24" s="7">
        <v>176553</v>
      </c>
      <c r="AC24" s="54">
        <v>39748.311481481483</v>
      </c>
      <c r="AD24" s="55">
        <v>270.5</v>
      </c>
      <c r="AF24">
        <f t="shared" si="4"/>
        <v>176553</v>
      </c>
      <c r="AG24">
        <f>SUMIF('Data - Contractor Labor Hours'!$J$5:$J$590,'Test Year 2009'!$AF24,'Data - Contractor Labor Hours'!M$5:M$590)</f>
        <v>10</v>
      </c>
      <c r="AH24">
        <f>SUMIF('Data - Contractor Labor Hours'!$J$5:$J$590,'Test Year 2009'!$AF24,'Data - Contractor Labor Hours'!N$5:N$590)</f>
        <v>0</v>
      </c>
      <c r="AI24">
        <f>SUMIF('Data - Contractor Labor Hours'!$J$5:$J$590,'Test Year 2009'!$AF24,'Data - Contractor Labor Hours'!O$5:O$590)</f>
        <v>0</v>
      </c>
      <c r="AJ24" s="60"/>
      <c r="AK24">
        <f t="shared" si="5"/>
        <v>10</v>
      </c>
      <c r="AL24">
        <f t="shared" si="6"/>
        <v>0</v>
      </c>
      <c r="AM24">
        <f t="shared" si="7"/>
        <v>0</v>
      </c>
      <c r="AO24" s="90">
        <f t="shared" si="8"/>
        <v>1</v>
      </c>
      <c r="AP24" s="90">
        <f t="shared" si="9"/>
        <v>0</v>
      </c>
      <c r="AQ24" s="90">
        <f t="shared" si="10"/>
        <v>0</v>
      </c>
      <c r="AS24" s="55">
        <f t="shared" si="11"/>
        <v>270.5</v>
      </c>
      <c r="AT24" s="55">
        <f t="shared" si="12"/>
        <v>0</v>
      </c>
      <c r="AU24" s="55">
        <f t="shared" si="13"/>
        <v>0</v>
      </c>
    </row>
    <row r="25" spans="2:47" x14ac:dyDescent="0.2">
      <c r="B25" s="8" t="s">
        <v>17</v>
      </c>
      <c r="C25" s="13">
        <v>4.84</v>
      </c>
      <c r="D25" s="14">
        <v>173756</v>
      </c>
      <c r="E25" s="14">
        <f t="shared" si="15"/>
        <v>840979.03999999992</v>
      </c>
      <c r="G25" s="18"/>
      <c r="H25" s="18" t="s">
        <v>43</v>
      </c>
      <c r="I25" s="21">
        <v>26.46</v>
      </c>
      <c r="J25" s="43">
        <v>1153.3600000000001</v>
      </c>
      <c r="K25" s="50"/>
      <c r="L25" s="46">
        <v>627.87</v>
      </c>
      <c r="M25" s="43">
        <v>27390.54</v>
      </c>
      <c r="N25" s="50"/>
      <c r="O25" s="46">
        <v>6.6599999999999051</v>
      </c>
      <c r="P25" s="43">
        <v>288.33000000000129</v>
      </c>
      <c r="Q25" s="52"/>
      <c r="R25" s="47">
        <f t="shared" si="16"/>
        <v>660.9899999999999</v>
      </c>
      <c r="S25" s="20">
        <f t="shared" si="14"/>
        <v>28832.230000000003</v>
      </c>
      <c r="V25" s="7">
        <v>12681</v>
      </c>
      <c r="W25" s="7" t="s">
        <v>74</v>
      </c>
      <c r="X25" s="7">
        <v>228</v>
      </c>
      <c r="Y25" s="56" t="s">
        <v>100</v>
      </c>
      <c r="Z25" s="7" t="s">
        <v>75</v>
      </c>
      <c r="AA25" s="7">
        <v>5930000</v>
      </c>
      <c r="AB25" s="7">
        <v>177175</v>
      </c>
      <c r="AC25" s="54">
        <v>39749.316782407404</v>
      </c>
      <c r="AD25" s="55">
        <v>3115.09</v>
      </c>
      <c r="AF25">
        <f t="shared" si="4"/>
        <v>177175</v>
      </c>
      <c r="AG25">
        <f>SUMIF('Data - Contractor Labor Hours'!$J$5:$J$590,'Test Year 2009'!$AF25,'Data - Contractor Labor Hours'!M$5:M$590)</f>
        <v>6</v>
      </c>
      <c r="AH25">
        <f>SUMIF('Data - Contractor Labor Hours'!$J$5:$J$590,'Test Year 2009'!$AF25,'Data - Contractor Labor Hours'!N$5:N$590)</f>
        <v>4.5</v>
      </c>
      <c r="AI25">
        <f>SUMIF('Data - Contractor Labor Hours'!$J$5:$J$590,'Test Year 2009'!$AF25,'Data - Contractor Labor Hours'!O$5:O$590)</f>
        <v>0</v>
      </c>
      <c r="AJ25" s="60"/>
      <c r="AK25">
        <f t="shared" si="5"/>
        <v>6</v>
      </c>
      <c r="AL25">
        <f t="shared" si="6"/>
        <v>6.75</v>
      </c>
      <c r="AM25">
        <f t="shared" si="7"/>
        <v>0</v>
      </c>
      <c r="AO25" s="90">
        <f t="shared" si="8"/>
        <v>0.47058823529411764</v>
      </c>
      <c r="AP25" s="90">
        <f t="shared" si="9"/>
        <v>0.52941176470588236</v>
      </c>
      <c r="AQ25" s="90">
        <f t="shared" si="10"/>
        <v>0</v>
      </c>
      <c r="AS25" s="55">
        <f t="shared" si="11"/>
        <v>1465.924705882353</v>
      </c>
      <c r="AT25" s="55">
        <f t="shared" si="12"/>
        <v>1649.1652941176471</v>
      </c>
      <c r="AU25" s="55">
        <f t="shared" si="13"/>
        <v>0</v>
      </c>
    </row>
    <row r="26" spans="2:47" x14ac:dyDescent="0.2">
      <c r="B26" s="8" t="s">
        <v>19</v>
      </c>
      <c r="C26" s="13">
        <v>1701.0799999999997</v>
      </c>
      <c r="D26" s="14">
        <v>173756</v>
      </c>
      <c r="E26" s="14">
        <f t="shared" si="15"/>
        <v>295572856.47999996</v>
      </c>
      <c r="G26" s="18"/>
      <c r="H26" s="18" t="s">
        <v>44</v>
      </c>
      <c r="I26" s="21">
        <v>6.669999999999999</v>
      </c>
      <c r="J26" s="43">
        <v>251.16</v>
      </c>
      <c r="K26" s="50"/>
      <c r="L26" s="46">
        <v>158.35000000000002</v>
      </c>
      <c r="M26" s="43">
        <v>6061.2200000000012</v>
      </c>
      <c r="N26" s="50"/>
      <c r="O26" s="46">
        <v>5.7499999999999893</v>
      </c>
      <c r="P26" s="43">
        <v>62.82999999999943</v>
      </c>
      <c r="Q26" s="52"/>
      <c r="R26" s="47">
        <f t="shared" si="16"/>
        <v>170.77</v>
      </c>
      <c r="S26" s="20">
        <f t="shared" si="14"/>
        <v>6375.21</v>
      </c>
      <c r="V26" s="7">
        <v>12681</v>
      </c>
      <c r="W26" s="7" t="s">
        <v>74</v>
      </c>
      <c r="X26" s="7">
        <v>228</v>
      </c>
      <c r="Y26" s="56" t="s">
        <v>100</v>
      </c>
      <c r="Z26" s="7" t="s">
        <v>75</v>
      </c>
      <c r="AA26" s="7">
        <v>5930000</v>
      </c>
      <c r="AB26" s="7">
        <v>177424</v>
      </c>
      <c r="AC26" s="54">
        <v>39749.546875</v>
      </c>
      <c r="AD26" s="55">
        <v>3558.36</v>
      </c>
      <c r="AF26">
        <f t="shared" si="4"/>
        <v>177424</v>
      </c>
      <c r="AG26">
        <f>SUMIF('Data - Contractor Labor Hours'!$J$5:$J$590,'Test Year 2009'!$AF26,'Data - Contractor Labor Hours'!M$5:M$590)</f>
        <v>70</v>
      </c>
      <c r="AH26">
        <f>SUMIF('Data - Contractor Labor Hours'!$J$5:$J$590,'Test Year 2009'!$AF26,'Data - Contractor Labor Hours'!N$5:N$590)</f>
        <v>9</v>
      </c>
      <c r="AI26">
        <f>SUMIF('Data - Contractor Labor Hours'!$J$5:$J$590,'Test Year 2009'!$AF26,'Data - Contractor Labor Hours'!O$5:O$590)</f>
        <v>12</v>
      </c>
      <c r="AJ26" s="60"/>
      <c r="AK26">
        <f t="shared" si="5"/>
        <v>70</v>
      </c>
      <c r="AL26">
        <f t="shared" si="6"/>
        <v>13.5</v>
      </c>
      <c r="AM26">
        <f t="shared" si="7"/>
        <v>24</v>
      </c>
      <c r="AO26" s="90">
        <f t="shared" si="8"/>
        <v>0.65116279069767447</v>
      </c>
      <c r="AP26" s="90">
        <f t="shared" si="9"/>
        <v>0.12558139534883722</v>
      </c>
      <c r="AQ26" s="90">
        <f t="shared" si="10"/>
        <v>0.22325581395348837</v>
      </c>
      <c r="AS26" s="55">
        <f t="shared" si="11"/>
        <v>2317.071627906977</v>
      </c>
      <c r="AT26" s="55">
        <f t="shared" si="12"/>
        <v>446.86381395348843</v>
      </c>
      <c r="AU26" s="55">
        <f t="shared" si="13"/>
        <v>794.42455813953495</v>
      </c>
    </row>
    <row r="27" spans="2:47" x14ac:dyDescent="0.2">
      <c r="B27" s="15"/>
      <c r="C27" s="10"/>
      <c r="D27" s="10"/>
      <c r="E27" s="10"/>
      <c r="G27" s="18"/>
      <c r="H27" s="19" t="s">
        <v>45</v>
      </c>
      <c r="I27" s="22">
        <f>SUM(I15:I26)</f>
        <v>10530.840000000006</v>
      </c>
      <c r="J27" s="45">
        <f>SUM(J15:J26)</f>
        <v>463812.15000000008</v>
      </c>
      <c r="K27" s="42"/>
      <c r="L27" s="48">
        <f>SUM(L15:L26)</f>
        <v>56348.110000000008</v>
      </c>
      <c r="M27" s="45">
        <f>SUM(M15:M26)</f>
        <v>2576372.0299999942</v>
      </c>
      <c r="N27" s="42"/>
      <c r="O27" s="48">
        <f>SUM(O15:O26)</f>
        <v>2575.0899999999979</v>
      </c>
      <c r="P27" s="45">
        <f>SUM(P15:P26)</f>
        <v>77866.719999999899</v>
      </c>
      <c r="Q27" s="53"/>
      <c r="R27" s="48">
        <f>SUM(R15:R26)</f>
        <v>69454.040000000023</v>
      </c>
      <c r="S27" s="22">
        <f>SUM(S15:S26)</f>
        <v>3118050.8999999939</v>
      </c>
      <c r="V27" s="7">
        <v>12681</v>
      </c>
      <c r="W27" s="7" t="s">
        <v>74</v>
      </c>
      <c r="X27" s="7">
        <v>228</v>
      </c>
      <c r="Y27" s="56" t="s">
        <v>100</v>
      </c>
      <c r="Z27" s="7" t="s">
        <v>75</v>
      </c>
      <c r="AA27" s="7">
        <v>5930000</v>
      </c>
      <c r="AB27" s="7">
        <v>177413</v>
      </c>
      <c r="AC27" s="54">
        <v>39749.548159722224</v>
      </c>
      <c r="AD27" s="55">
        <v>2055.23</v>
      </c>
      <c r="AF27">
        <f t="shared" si="4"/>
        <v>177413</v>
      </c>
      <c r="AG27">
        <f>SUMIF('Data - Contractor Labor Hours'!$J$5:$J$590,'Test Year 2009'!$AF27,'Data - Contractor Labor Hours'!M$5:M$590)</f>
        <v>10</v>
      </c>
      <c r="AH27">
        <f>SUMIF('Data - Contractor Labor Hours'!$J$5:$J$590,'Test Year 2009'!$AF27,'Data - Contractor Labor Hours'!N$5:N$590)</f>
        <v>3</v>
      </c>
      <c r="AI27">
        <f>SUMIF('Data - Contractor Labor Hours'!$J$5:$J$590,'Test Year 2009'!$AF27,'Data - Contractor Labor Hours'!O$5:O$590)</f>
        <v>9</v>
      </c>
      <c r="AJ27" s="60"/>
      <c r="AK27">
        <f t="shared" si="5"/>
        <v>10</v>
      </c>
      <c r="AL27">
        <f t="shared" si="6"/>
        <v>4.5</v>
      </c>
      <c r="AM27">
        <f t="shared" si="7"/>
        <v>18</v>
      </c>
      <c r="AO27" s="90">
        <f t="shared" si="8"/>
        <v>0.30769230769230771</v>
      </c>
      <c r="AP27" s="90">
        <f t="shared" si="9"/>
        <v>0.13846153846153847</v>
      </c>
      <c r="AQ27" s="90">
        <f t="shared" si="10"/>
        <v>0.55384615384615388</v>
      </c>
      <c r="AS27" s="55">
        <f t="shared" si="11"/>
        <v>632.37846153846158</v>
      </c>
      <c r="AT27" s="55">
        <f t="shared" si="12"/>
        <v>284.57030769230772</v>
      </c>
      <c r="AU27" s="55">
        <f t="shared" si="13"/>
        <v>1138.2812307692309</v>
      </c>
    </row>
    <row r="28" spans="2:47" x14ac:dyDescent="0.2">
      <c r="B28" s="8" t="s">
        <v>20</v>
      </c>
      <c r="C28" s="10"/>
      <c r="D28" s="10"/>
      <c r="E28" s="14">
        <f>E15+E17</f>
        <v>155831331.03999996</v>
      </c>
      <c r="K28" s="35"/>
      <c r="N28" s="35"/>
      <c r="Q28" s="35"/>
      <c r="V28" s="7">
        <v>12681</v>
      </c>
      <c r="W28" s="7" t="s">
        <v>74</v>
      </c>
      <c r="X28" s="7">
        <v>228</v>
      </c>
      <c r="Y28" s="56" t="s">
        <v>100</v>
      </c>
      <c r="Z28" s="7" t="s">
        <v>75</v>
      </c>
      <c r="AA28" s="7">
        <v>5930000</v>
      </c>
      <c r="AB28" s="7">
        <v>175044</v>
      </c>
      <c r="AC28" s="54">
        <v>39749.54996527778</v>
      </c>
      <c r="AD28" s="55">
        <v>2909.69</v>
      </c>
      <c r="AF28">
        <f t="shared" si="4"/>
        <v>175044</v>
      </c>
      <c r="AG28">
        <f>SUMIF('Data - Contractor Labor Hours'!$J$5:$J$590,'Test Year 2009'!$AF28,'Data - Contractor Labor Hours'!M$5:M$590)</f>
        <v>3.5</v>
      </c>
      <c r="AH28">
        <f>SUMIF('Data - Contractor Labor Hours'!$J$5:$J$590,'Test Year 2009'!$AF28,'Data - Contractor Labor Hours'!N$5:N$590)</f>
        <v>36</v>
      </c>
      <c r="AI28">
        <f>SUMIF('Data - Contractor Labor Hours'!$J$5:$J$590,'Test Year 2009'!$AF28,'Data - Contractor Labor Hours'!O$5:O$590)</f>
        <v>32</v>
      </c>
      <c r="AJ28" s="60"/>
      <c r="AK28">
        <f t="shared" si="5"/>
        <v>3.5</v>
      </c>
      <c r="AL28">
        <f t="shared" si="6"/>
        <v>54</v>
      </c>
      <c r="AM28">
        <f t="shared" si="7"/>
        <v>64</v>
      </c>
      <c r="AO28" s="90">
        <f t="shared" si="8"/>
        <v>2.8806584362139918E-2</v>
      </c>
      <c r="AP28" s="90">
        <f t="shared" si="9"/>
        <v>0.44444444444444442</v>
      </c>
      <c r="AQ28" s="90">
        <f t="shared" si="10"/>
        <v>0.52674897119341568</v>
      </c>
      <c r="AS28" s="55">
        <f t="shared" si="11"/>
        <v>83.818230452674896</v>
      </c>
      <c r="AT28" s="55">
        <f t="shared" si="12"/>
        <v>1293.1955555555555</v>
      </c>
      <c r="AU28" s="55">
        <f t="shared" si="13"/>
        <v>1532.6762139917696</v>
      </c>
    </row>
    <row r="29" spans="2:47" x14ac:dyDescent="0.2">
      <c r="B29" s="15"/>
      <c r="C29" s="10"/>
      <c r="D29" s="10"/>
      <c r="E29" s="10"/>
      <c r="G29" s="2"/>
      <c r="H29" s="2" t="s">
        <v>49</v>
      </c>
      <c r="I29" s="100" t="s">
        <v>26</v>
      </c>
      <c r="J29" s="101"/>
      <c r="K29" s="39"/>
      <c r="L29" s="102" t="s">
        <v>27</v>
      </c>
      <c r="M29" s="101"/>
      <c r="N29" s="39"/>
      <c r="O29" s="102" t="s">
        <v>28</v>
      </c>
      <c r="P29" s="101"/>
      <c r="Q29" s="51"/>
      <c r="R29" s="102" t="s">
        <v>46</v>
      </c>
      <c r="S29" s="100"/>
      <c r="V29" s="7">
        <v>12681</v>
      </c>
      <c r="W29" s="7" t="s">
        <v>74</v>
      </c>
      <c r="X29" s="7">
        <v>228</v>
      </c>
      <c r="Y29" s="56" t="s">
        <v>100</v>
      </c>
      <c r="Z29" s="7" t="s">
        <v>75</v>
      </c>
      <c r="AA29" s="7">
        <v>5930000</v>
      </c>
      <c r="AB29" s="7">
        <v>177498</v>
      </c>
      <c r="AC29" s="54">
        <v>39751.416539351849</v>
      </c>
      <c r="AD29" s="55">
        <v>31.48</v>
      </c>
      <c r="AF29">
        <f t="shared" si="4"/>
        <v>177498</v>
      </c>
      <c r="AG29">
        <f>SUMIF('Data - Contractor Labor Hours'!$J$5:$J$590,'Test Year 2009'!$AF29,'Data - Contractor Labor Hours'!M$5:M$590)</f>
        <v>0</v>
      </c>
      <c r="AH29">
        <f>SUMIF('Data - Contractor Labor Hours'!$J$5:$J$590,'Test Year 2009'!$AF29,'Data - Contractor Labor Hours'!N$5:N$590)</f>
        <v>1</v>
      </c>
      <c r="AI29">
        <f>SUMIF('Data - Contractor Labor Hours'!$J$5:$J$590,'Test Year 2009'!$AF29,'Data - Contractor Labor Hours'!O$5:O$590)</f>
        <v>0</v>
      </c>
      <c r="AJ29" s="60"/>
      <c r="AK29">
        <f t="shared" si="5"/>
        <v>0</v>
      </c>
      <c r="AL29">
        <f t="shared" si="6"/>
        <v>1.5</v>
      </c>
      <c r="AM29">
        <f t="shared" si="7"/>
        <v>0</v>
      </c>
      <c r="AO29" s="90">
        <f t="shared" si="8"/>
        <v>0</v>
      </c>
      <c r="AP29" s="90">
        <f t="shared" si="9"/>
        <v>1</v>
      </c>
      <c r="AQ29" s="90">
        <f t="shared" si="10"/>
        <v>0</v>
      </c>
      <c r="AS29" s="55">
        <f t="shared" si="11"/>
        <v>0</v>
      </c>
      <c r="AT29" s="55">
        <f t="shared" si="12"/>
        <v>31.48</v>
      </c>
      <c r="AU29" s="55">
        <f t="shared" si="13"/>
        <v>0</v>
      </c>
    </row>
    <row r="30" spans="2:47" x14ac:dyDescent="0.2">
      <c r="B30" s="8" t="s">
        <v>21</v>
      </c>
      <c r="C30" s="10"/>
      <c r="D30" s="10"/>
      <c r="E30" s="16">
        <f>E28/E26</f>
        <v>0.52721800268064989</v>
      </c>
      <c r="G30" s="2"/>
      <c r="H30" s="2" t="s">
        <v>29</v>
      </c>
      <c r="I30" s="3" t="s">
        <v>30</v>
      </c>
      <c r="J30" s="37" t="s">
        <v>31</v>
      </c>
      <c r="K30" s="39"/>
      <c r="L30" s="38" t="s">
        <v>30</v>
      </c>
      <c r="M30" s="37" t="s">
        <v>31</v>
      </c>
      <c r="N30" s="39"/>
      <c r="O30" s="38" t="s">
        <v>30</v>
      </c>
      <c r="P30" s="37" t="s">
        <v>31</v>
      </c>
      <c r="Q30" s="51"/>
      <c r="R30" s="38" t="s">
        <v>30</v>
      </c>
      <c r="S30" s="3" t="s">
        <v>31</v>
      </c>
      <c r="V30" s="7">
        <v>12681</v>
      </c>
      <c r="W30" s="7" t="s">
        <v>74</v>
      </c>
      <c r="X30" s="7">
        <v>228</v>
      </c>
      <c r="Y30" s="56" t="s">
        <v>100</v>
      </c>
      <c r="Z30" s="7" t="s">
        <v>75</v>
      </c>
      <c r="AA30" s="7">
        <v>5930000</v>
      </c>
      <c r="AB30" s="7">
        <v>177852</v>
      </c>
      <c r="AC30" s="54">
        <v>39755.65525462963</v>
      </c>
      <c r="AD30" s="55">
        <v>341.35</v>
      </c>
      <c r="AF30">
        <f t="shared" si="4"/>
        <v>177852</v>
      </c>
      <c r="AG30">
        <f>SUMIF('Data - Contractor Labor Hours'!$J$5:$J$590,'Test Year 2009'!$AF30,'Data - Contractor Labor Hours'!M$5:M$590)</f>
        <v>15</v>
      </c>
      <c r="AH30">
        <f>SUMIF('Data - Contractor Labor Hours'!$J$5:$J$590,'Test Year 2009'!$AF30,'Data - Contractor Labor Hours'!N$5:N$590)</f>
        <v>0</v>
      </c>
      <c r="AI30">
        <f>SUMIF('Data - Contractor Labor Hours'!$J$5:$J$590,'Test Year 2009'!$AF30,'Data - Contractor Labor Hours'!O$5:O$590)</f>
        <v>0</v>
      </c>
      <c r="AJ30" s="60"/>
      <c r="AK30">
        <f t="shared" si="5"/>
        <v>15</v>
      </c>
      <c r="AL30">
        <f t="shared" si="6"/>
        <v>0</v>
      </c>
      <c r="AM30">
        <f t="shared" si="7"/>
        <v>0</v>
      </c>
      <c r="AO30" s="90">
        <f t="shared" si="8"/>
        <v>1</v>
      </c>
      <c r="AP30" s="90">
        <f t="shared" si="9"/>
        <v>0</v>
      </c>
      <c r="AQ30" s="90">
        <f t="shared" si="10"/>
        <v>0</v>
      </c>
      <c r="AS30" s="55">
        <f t="shared" si="11"/>
        <v>341.35</v>
      </c>
      <c r="AT30" s="55">
        <f t="shared" si="12"/>
        <v>0</v>
      </c>
      <c r="AU30" s="55">
        <f t="shared" si="13"/>
        <v>0</v>
      </c>
    </row>
    <row r="31" spans="2:47" x14ac:dyDescent="0.2">
      <c r="G31" s="18" t="s">
        <v>32</v>
      </c>
      <c r="H31" s="18" t="s">
        <v>33</v>
      </c>
      <c r="I31" s="21"/>
      <c r="J31" s="43"/>
      <c r="K31" s="50"/>
      <c r="L31" s="46">
        <v>19</v>
      </c>
      <c r="M31" s="43">
        <v>927.33</v>
      </c>
      <c r="N31" s="50"/>
      <c r="O31" s="46"/>
      <c r="P31" s="43"/>
      <c r="Q31" s="52"/>
      <c r="R31" s="47">
        <f>O31+L31+I31</f>
        <v>19</v>
      </c>
      <c r="S31" s="20">
        <f t="shared" ref="S31:S43" si="17">P31+M31+J31</f>
        <v>927.33</v>
      </c>
      <c r="V31" s="7">
        <v>12681</v>
      </c>
      <c r="W31" s="7" t="s">
        <v>74</v>
      </c>
      <c r="X31" s="7">
        <v>228</v>
      </c>
      <c r="Y31" s="56" t="s">
        <v>100</v>
      </c>
      <c r="Z31" s="7" t="s">
        <v>75</v>
      </c>
      <c r="AA31" s="7">
        <v>5930000</v>
      </c>
      <c r="AB31" s="7">
        <v>177783</v>
      </c>
      <c r="AC31" s="54">
        <v>39755.655902777777</v>
      </c>
      <c r="AD31" s="55">
        <v>412.68</v>
      </c>
      <c r="AF31">
        <f t="shared" si="4"/>
        <v>177783</v>
      </c>
      <c r="AG31">
        <f>SUMIF('Data - Contractor Labor Hours'!$J$5:$J$590,'Test Year 2009'!$AF31,'Data - Contractor Labor Hours'!M$5:M$590)</f>
        <v>0</v>
      </c>
      <c r="AH31">
        <f>SUMIF('Data - Contractor Labor Hours'!$J$5:$J$590,'Test Year 2009'!$AF31,'Data - Contractor Labor Hours'!N$5:N$590)</f>
        <v>0</v>
      </c>
      <c r="AI31">
        <f>SUMIF('Data - Contractor Labor Hours'!$J$5:$J$590,'Test Year 2009'!$AF31,'Data - Contractor Labor Hours'!O$5:O$590)</f>
        <v>0</v>
      </c>
      <c r="AJ31" s="60"/>
      <c r="AK31">
        <f t="shared" si="5"/>
        <v>0</v>
      </c>
      <c r="AL31">
        <f t="shared" si="6"/>
        <v>0</v>
      </c>
      <c r="AM31">
        <f t="shared" si="7"/>
        <v>0</v>
      </c>
      <c r="AO31" s="90">
        <f t="shared" si="8"/>
        <v>0</v>
      </c>
      <c r="AP31" s="90">
        <f t="shared" si="9"/>
        <v>0</v>
      </c>
      <c r="AQ31" s="90">
        <f t="shared" si="10"/>
        <v>0</v>
      </c>
      <c r="AS31" s="55">
        <f t="shared" si="11"/>
        <v>0</v>
      </c>
      <c r="AT31" s="55">
        <f t="shared" si="12"/>
        <v>0</v>
      </c>
      <c r="AU31" s="55">
        <f t="shared" si="13"/>
        <v>0</v>
      </c>
    </row>
    <row r="32" spans="2:47" x14ac:dyDescent="0.2">
      <c r="G32" s="18"/>
      <c r="H32" s="18" t="s">
        <v>34</v>
      </c>
      <c r="I32" s="21">
        <f>I16+I8</f>
        <v>460</v>
      </c>
      <c r="J32" s="43">
        <f>J16+J8</f>
        <v>14583.51</v>
      </c>
      <c r="K32" s="50"/>
      <c r="L32" s="46">
        <f>L16+L8</f>
        <v>259</v>
      </c>
      <c r="M32" s="43">
        <f>M16+M8</f>
        <v>8233.220000000003</v>
      </c>
      <c r="N32" s="50"/>
      <c r="O32" s="46">
        <f>O16+O8</f>
        <v>138</v>
      </c>
      <c r="P32" s="43">
        <f>P16+P8</f>
        <v>4351.8</v>
      </c>
      <c r="Q32" s="52"/>
      <c r="R32" s="46">
        <f>R16+R8</f>
        <v>857</v>
      </c>
      <c r="S32" s="21">
        <f>S16+S8</f>
        <v>27168.530000000002</v>
      </c>
      <c r="V32" s="7">
        <v>12681</v>
      </c>
      <c r="W32" s="7" t="s">
        <v>74</v>
      </c>
      <c r="X32" s="7">
        <v>228</v>
      </c>
      <c r="Y32" s="56" t="s">
        <v>100</v>
      </c>
      <c r="Z32" s="7" t="s">
        <v>75</v>
      </c>
      <c r="AA32" s="7">
        <v>5930000</v>
      </c>
      <c r="AB32" s="7">
        <v>178178</v>
      </c>
      <c r="AC32" s="54">
        <v>39762.546863425923</v>
      </c>
      <c r="AD32" s="55">
        <v>4303.91</v>
      </c>
      <c r="AF32">
        <f t="shared" si="4"/>
        <v>178178</v>
      </c>
      <c r="AG32">
        <f>SUMIF('Data - Contractor Labor Hours'!$J$5:$J$590,'Test Year 2009'!$AF32,'Data - Contractor Labor Hours'!M$5:M$590)</f>
        <v>30</v>
      </c>
      <c r="AH32">
        <f>SUMIF('Data - Contractor Labor Hours'!$J$5:$J$590,'Test Year 2009'!$AF32,'Data - Contractor Labor Hours'!N$5:N$590)</f>
        <v>24</v>
      </c>
      <c r="AI32">
        <f>SUMIF('Data - Contractor Labor Hours'!$J$5:$J$590,'Test Year 2009'!$AF32,'Data - Contractor Labor Hours'!O$5:O$590)</f>
        <v>63</v>
      </c>
      <c r="AJ32" s="60"/>
      <c r="AK32">
        <f t="shared" si="5"/>
        <v>30</v>
      </c>
      <c r="AL32">
        <f t="shared" si="6"/>
        <v>36</v>
      </c>
      <c r="AM32">
        <f t="shared" si="7"/>
        <v>126</v>
      </c>
      <c r="AO32" s="90">
        <f t="shared" si="8"/>
        <v>0.15625</v>
      </c>
      <c r="AP32" s="90">
        <f t="shared" si="9"/>
        <v>0.1875</v>
      </c>
      <c r="AQ32" s="90">
        <f t="shared" si="10"/>
        <v>0.65625</v>
      </c>
      <c r="AS32" s="55">
        <f t="shared" si="11"/>
        <v>672.48593749999998</v>
      </c>
      <c r="AT32" s="55">
        <f t="shared" si="12"/>
        <v>806.98312499999997</v>
      </c>
      <c r="AU32" s="55">
        <f t="shared" si="13"/>
        <v>2824.4409375</v>
      </c>
    </row>
    <row r="33" spans="7:47" x14ac:dyDescent="0.2">
      <c r="G33" s="18"/>
      <c r="H33" s="18" t="s">
        <v>35</v>
      </c>
      <c r="I33" s="21">
        <f>I17+I9</f>
        <v>4533.1000000000058</v>
      </c>
      <c r="J33" s="43">
        <f>J17+J9</f>
        <v>215957.44000000012</v>
      </c>
      <c r="K33" s="50"/>
      <c r="L33" s="46">
        <f>L17+L9</f>
        <v>27179.330000000027</v>
      </c>
      <c r="M33" s="43">
        <f>M17+M9</f>
        <v>1300417.6599999941</v>
      </c>
      <c r="N33" s="50"/>
      <c r="O33" s="46">
        <f>O17+O9</f>
        <v>636.53999999999871</v>
      </c>
      <c r="P33" s="43">
        <f>P17+P9</f>
        <v>30387.830000000024</v>
      </c>
      <c r="Q33" s="52"/>
      <c r="R33" s="46">
        <f>R17+R9</f>
        <v>32348.97000000003</v>
      </c>
      <c r="S33" s="21">
        <f>S17+S9</f>
        <v>1546762.9299999941</v>
      </c>
      <c r="V33" s="7">
        <v>12681</v>
      </c>
      <c r="W33" s="7" t="s">
        <v>74</v>
      </c>
      <c r="X33" s="7">
        <v>228</v>
      </c>
      <c r="Y33" s="56" t="s">
        <v>100</v>
      </c>
      <c r="Z33" s="7" t="s">
        <v>75</v>
      </c>
      <c r="AA33" s="7">
        <v>5930000</v>
      </c>
      <c r="AB33" s="7">
        <v>178629</v>
      </c>
      <c r="AC33" s="54">
        <v>39764.326898148145</v>
      </c>
      <c r="AD33" s="55">
        <v>1007.32</v>
      </c>
      <c r="AF33">
        <f t="shared" si="4"/>
        <v>178629</v>
      </c>
      <c r="AG33">
        <f>SUMIF('Data - Contractor Labor Hours'!$J$5:$J$590,'Test Year 2009'!$AF33,'Data - Contractor Labor Hours'!M$5:M$590)</f>
        <v>0</v>
      </c>
      <c r="AH33">
        <f>SUMIF('Data - Contractor Labor Hours'!$J$5:$J$590,'Test Year 2009'!$AF33,'Data - Contractor Labor Hours'!N$5:N$590)</f>
        <v>0</v>
      </c>
      <c r="AI33">
        <f>SUMIF('Data - Contractor Labor Hours'!$J$5:$J$590,'Test Year 2009'!$AF33,'Data - Contractor Labor Hours'!O$5:O$590)</f>
        <v>15</v>
      </c>
      <c r="AJ33" s="60"/>
      <c r="AK33">
        <f t="shared" si="5"/>
        <v>0</v>
      </c>
      <c r="AL33">
        <f t="shared" si="6"/>
        <v>0</v>
      </c>
      <c r="AM33">
        <f t="shared" si="7"/>
        <v>30</v>
      </c>
      <c r="AO33" s="90">
        <f t="shared" si="8"/>
        <v>0</v>
      </c>
      <c r="AP33" s="90">
        <f t="shared" si="9"/>
        <v>0</v>
      </c>
      <c r="AQ33" s="90">
        <f t="shared" si="10"/>
        <v>1</v>
      </c>
      <c r="AS33" s="55">
        <f t="shared" si="11"/>
        <v>0</v>
      </c>
      <c r="AT33" s="55">
        <f t="shared" si="12"/>
        <v>0</v>
      </c>
      <c r="AU33" s="55">
        <f t="shared" si="13"/>
        <v>1007.32</v>
      </c>
    </row>
    <row r="34" spans="7:47" x14ac:dyDescent="0.2">
      <c r="G34" s="18"/>
      <c r="H34" s="18" t="s">
        <v>47</v>
      </c>
      <c r="I34" s="21"/>
      <c r="J34" s="43"/>
      <c r="K34" s="42"/>
      <c r="L34" s="46"/>
      <c r="M34" s="43"/>
      <c r="N34" s="42"/>
      <c r="O34" s="46">
        <v>76</v>
      </c>
      <c r="P34" s="43">
        <v>2868.9100000000003</v>
      </c>
      <c r="Q34" s="41"/>
      <c r="R34" s="46">
        <f t="shared" ref="R34" si="18">O34+L34+I34</f>
        <v>76</v>
      </c>
      <c r="S34" s="21">
        <f t="shared" ref="S34" si="19">P34+M34+J34</f>
        <v>2868.9100000000003</v>
      </c>
      <c r="V34" s="7">
        <v>12681</v>
      </c>
      <c r="W34" s="7" t="s">
        <v>74</v>
      </c>
      <c r="X34" s="7">
        <v>228</v>
      </c>
      <c r="Y34" s="56" t="s">
        <v>100</v>
      </c>
      <c r="Z34" s="7" t="s">
        <v>75</v>
      </c>
      <c r="AA34" s="7">
        <v>5930000</v>
      </c>
      <c r="AB34" s="7">
        <v>178481</v>
      </c>
      <c r="AC34" s="54">
        <v>39764.327476851853</v>
      </c>
      <c r="AD34" s="55">
        <v>1936.44</v>
      </c>
      <c r="AF34">
        <f t="shared" si="4"/>
        <v>178481</v>
      </c>
      <c r="AG34">
        <f>SUMIF('Data - Contractor Labor Hours'!$J$5:$J$590,'Test Year 2009'!$AF34,'Data - Contractor Labor Hours'!M$5:M$590)</f>
        <v>21</v>
      </c>
      <c r="AH34">
        <f>SUMIF('Data - Contractor Labor Hours'!$J$5:$J$590,'Test Year 2009'!$AF34,'Data - Contractor Labor Hours'!N$5:N$590)</f>
        <v>20</v>
      </c>
      <c r="AI34">
        <f>SUMIF('Data - Contractor Labor Hours'!$J$5:$J$590,'Test Year 2009'!$AF34,'Data - Contractor Labor Hours'!O$5:O$590)</f>
        <v>18</v>
      </c>
      <c r="AJ34" s="60"/>
      <c r="AK34">
        <f t="shared" si="5"/>
        <v>21</v>
      </c>
      <c r="AL34">
        <f t="shared" si="6"/>
        <v>30</v>
      </c>
      <c r="AM34">
        <f t="shared" si="7"/>
        <v>36</v>
      </c>
      <c r="AO34" s="90">
        <f t="shared" si="8"/>
        <v>0.2413793103448276</v>
      </c>
      <c r="AP34" s="90">
        <f t="shared" si="9"/>
        <v>0.34482758620689657</v>
      </c>
      <c r="AQ34" s="90">
        <f t="shared" si="10"/>
        <v>0.41379310344827586</v>
      </c>
      <c r="AS34" s="55">
        <f t="shared" si="11"/>
        <v>467.41655172413795</v>
      </c>
      <c r="AT34" s="55">
        <f t="shared" si="12"/>
        <v>667.73793103448281</v>
      </c>
      <c r="AU34" s="55">
        <f t="shared" si="13"/>
        <v>801.28551724137935</v>
      </c>
    </row>
    <row r="35" spans="7:47" x14ac:dyDescent="0.2">
      <c r="G35" s="18"/>
      <c r="H35" s="18" t="s">
        <v>36</v>
      </c>
      <c r="I35" s="21"/>
      <c r="J35" s="43"/>
      <c r="K35" s="50"/>
      <c r="L35" s="46">
        <v>7.5</v>
      </c>
      <c r="M35" s="43">
        <v>326.98</v>
      </c>
      <c r="N35" s="50"/>
      <c r="O35" s="46"/>
      <c r="P35" s="43"/>
      <c r="Q35" s="52"/>
      <c r="R35" s="47">
        <f t="shared" ref="R35:R43" si="20">O35+L35+I35</f>
        <v>7.5</v>
      </c>
      <c r="S35" s="20">
        <f t="shared" si="17"/>
        <v>326.98</v>
      </c>
      <c r="V35" s="7">
        <v>12681</v>
      </c>
      <c r="W35" s="7" t="s">
        <v>74</v>
      </c>
      <c r="X35" s="7">
        <v>228</v>
      </c>
      <c r="Y35" s="56" t="s">
        <v>100</v>
      </c>
      <c r="Z35" s="7" t="s">
        <v>75</v>
      </c>
      <c r="AA35" s="7">
        <v>5930000</v>
      </c>
      <c r="AB35" s="7">
        <v>178501</v>
      </c>
      <c r="AC35" s="54">
        <v>39765.642557870371</v>
      </c>
      <c r="AD35" s="55">
        <v>135.36000000000001</v>
      </c>
      <c r="AF35">
        <f t="shared" si="4"/>
        <v>178501</v>
      </c>
      <c r="AG35">
        <f>SUMIF('Data - Contractor Labor Hours'!$J$5:$J$590,'Test Year 2009'!$AF35,'Data - Contractor Labor Hours'!M$5:M$590)</f>
        <v>6</v>
      </c>
      <c r="AH35">
        <f>SUMIF('Data - Contractor Labor Hours'!$J$5:$J$590,'Test Year 2009'!$AF35,'Data - Contractor Labor Hours'!N$5:N$590)</f>
        <v>0</v>
      </c>
      <c r="AI35">
        <f>SUMIF('Data - Contractor Labor Hours'!$J$5:$J$590,'Test Year 2009'!$AF35,'Data - Contractor Labor Hours'!O$5:O$590)</f>
        <v>0</v>
      </c>
      <c r="AJ35" s="60"/>
      <c r="AK35">
        <f t="shared" si="5"/>
        <v>6</v>
      </c>
      <c r="AL35">
        <f t="shared" si="6"/>
        <v>0</v>
      </c>
      <c r="AM35">
        <f t="shared" si="7"/>
        <v>0</v>
      </c>
      <c r="AO35" s="90">
        <f t="shared" si="8"/>
        <v>1</v>
      </c>
      <c r="AP35" s="90">
        <f t="shared" si="9"/>
        <v>0</v>
      </c>
      <c r="AQ35" s="90">
        <f t="shared" si="10"/>
        <v>0</v>
      </c>
      <c r="AS35" s="55">
        <f t="shared" si="11"/>
        <v>135.36000000000001</v>
      </c>
      <c r="AT35" s="55">
        <f t="shared" si="12"/>
        <v>0</v>
      </c>
      <c r="AU35" s="55">
        <f t="shared" si="13"/>
        <v>0</v>
      </c>
    </row>
    <row r="36" spans="7:47" x14ac:dyDescent="0.2">
      <c r="G36" s="18"/>
      <c r="H36" s="18" t="s">
        <v>37</v>
      </c>
      <c r="I36" s="21">
        <v>2.52</v>
      </c>
      <c r="J36" s="43">
        <v>95.39</v>
      </c>
      <c r="K36" s="50"/>
      <c r="L36" s="46">
        <v>0.84</v>
      </c>
      <c r="M36" s="43">
        <v>31.81</v>
      </c>
      <c r="N36" s="50"/>
      <c r="O36" s="46">
        <v>0.64</v>
      </c>
      <c r="P36" s="43">
        <v>24.23</v>
      </c>
      <c r="Q36" s="52"/>
      <c r="R36" s="47">
        <f t="shared" si="20"/>
        <v>4</v>
      </c>
      <c r="S36" s="20">
        <f t="shared" si="17"/>
        <v>151.43</v>
      </c>
      <c r="V36" s="7">
        <v>12681</v>
      </c>
      <c r="W36" s="7" t="s">
        <v>74</v>
      </c>
      <c r="X36" s="7">
        <v>228</v>
      </c>
      <c r="Y36" s="56" t="s">
        <v>100</v>
      </c>
      <c r="Z36" s="7" t="s">
        <v>75</v>
      </c>
      <c r="AA36" s="7">
        <v>5930000</v>
      </c>
      <c r="AB36" s="7">
        <v>179230</v>
      </c>
      <c r="AC36" s="54">
        <v>39771.517013888886</v>
      </c>
      <c r="AD36" s="55">
        <v>298.27999999999997</v>
      </c>
      <c r="AF36">
        <f t="shared" si="4"/>
        <v>179230</v>
      </c>
      <c r="AG36">
        <f>SUMIF('Data - Contractor Labor Hours'!$J$5:$J$590,'Test Year 2009'!$AF36,'Data - Contractor Labor Hours'!M$5:M$590)</f>
        <v>0</v>
      </c>
      <c r="AH36">
        <f>SUMIF('Data - Contractor Labor Hours'!$J$5:$J$590,'Test Year 2009'!$AF36,'Data - Contractor Labor Hours'!N$5:N$590)</f>
        <v>8</v>
      </c>
      <c r="AI36">
        <f>SUMIF('Data - Contractor Labor Hours'!$J$5:$J$590,'Test Year 2009'!$AF36,'Data - Contractor Labor Hours'!O$5:O$590)</f>
        <v>0</v>
      </c>
      <c r="AJ36" s="60"/>
      <c r="AK36">
        <f t="shared" si="5"/>
        <v>0</v>
      </c>
      <c r="AL36">
        <f t="shared" si="6"/>
        <v>12</v>
      </c>
      <c r="AM36">
        <f t="shared" si="7"/>
        <v>0</v>
      </c>
      <c r="AO36" s="90">
        <f t="shared" si="8"/>
        <v>0</v>
      </c>
      <c r="AP36" s="90">
        <f t="shared" si="9"/>
        <v>1</v>
      </c>
      <c r="AQ36" s="90">
        <f t="shared" si="10"/>
        <v>0</v>
      </c>
      <c r="AS36" s="55">
        <f t="shared" si="11"/>
        <v>0</v>
      </c>
      <c r="AT36" s="55">
        <f t="shared" si="12"/>
        <v>298.27999999999997</v>
      </c>
      <c r="AU36" s="55">
        <f t="shared" si="13"/>
        <v>0</v>
      </c>
    </row>
    <row r="37" spans="7:47" x14ac:dyDescent="0.2">
      <c r="G37" s="18"/>
      <c r="H37" s="18" t="s">
        <v>38</v>
      </c>
      <c r="I37" s="21">
        <v>1138.7499999999995</v>
      </c>
      <c r="J37" s="43">
        <v>50103.339999999989</v>
      </c>
      <c r="K37" s="50"/>
      <c r="L37" s="46">
        <v>12453.519999999995</v>
      </c>
      <c r="M37" s="43">
        <v>581729.74000000034</v>
      </c>
      <c r="N37" s="50"/>
      <c r="O37" s="46">
        <v>677.01999999999919</v>
      </c>
      <c r="P37" s="43">
        <v>-4836.2900000000063</v>
      </c>
      <c r="Q37" s="52"/>
      <c r="R37" s="47">
        <f t="shared" si="20"/>
        <v>14269.289999999994</v>
      </c>
      <c r="S37" s="20">
        <f t="shared" si="17"/>
        <v>626996.79000000027</v>
      </c>
      <c r="V37" s="7">
        <v>12681</v>
      </c>
      <c r="W37" s="7" t="s">
        <v>74</v>
      </c>
      <c r="X37" s="7">
        <v>228</v>
      </c>
      <c r="Y37" s="56" t="s">
        <v>100</v>
      </c>
      <c r="Z37" s="7" t="s">
        <v>75</v>
      </c>
      <c r="AA37" s="7">
        <v>5930000</v>
      </c>
      <c r="AB37" s="7">
        <v>179141</v>
      </c>
      <c r="AC37" s="54">
        <v>39771.518750000003</v>
      </c>
      <c r="AD37" s="55">
        <v>172.88</v>
      </c>
      <c r="AF37">
        <f t="shared" si="4"/>
        <v>179141</v>
      </c>
      <c r="AG37">
        <f>SUMIF('Data - Contractor Labor Hours'!$J$5:$J$590,'Test Year 2009'!$AF37,'Data - Contractor Labor Hours'!M$5:M$590)</f>
        <v>6</v>
      </c>
      <c r="AH37">
        <f>SUMIF('Data - Contractor Labor Hours'!$J$5:$J$590,'Test Year 2009'!$AF37,'Data - Contractor Labor Hours'!N$5:N$590)</f>
        <v>0</v>
      </c>
      <c r="AI37">
        <f>SUMIF('Data - Contractor Labor Hours'!$J$5:$J$590,'Test Year 2009'!$AF37,'Data - Contractor Labor Hours'!O$5:O$590)</f>
        <v>0</v>
      </c>
      <c r="AJ37" s="60"/>
      <c r="AK37">
        <f t="shared" si="5"/>
        <v>6</v>
      </c>
      <c r="AL37">
        <f t="shared" si="6"/>
        <v>0</v>
      </c>
      <c r="AM37">
        <f t="shared" si="7"/>
        <v>0</v>
      </c>
      <c r="AO37" s="90">
        <f t="shared" si="8"/>
        <v>1</v>
      </c>
      <c r="AP37" s="90">
        <f t="shared" si="9"/>
        <v>0</v>
      </c>
      <c r="AQ37" s="90">
        <f t="shared" si="10"/>
        <v>0</v>
      </c>
      <c r="AS37" s="55">
        <f t="shared" si="11"/>
        <v>172.88</v>
      </c>
      <c r="AT37" s="55">
        <f t="shared" si="12"/>
        <v>0</v>
      </c>
      <c r="AU37" s="55">
        <f t="shared" si="13"/>
        <v>0</v>
      </c>
    </row>
    <row r="38" spans="7:47" x14ac:dyDescent="0.2">
      <c r="G38" s="18"/>
      <c r="H38" s="18" t="s">
        <v>39</v>
      </c>
      <c r="I38" s="21">
        <v>3794.559999999999</v>
      </c>
      <c r="J38" s="43">
        <v>158346.69000000006</v>
      </c>
      <c r="K38" s="50"/>
      <c r="L38" s="46">
        <v>13103.549999999983</v>
      </c>
      <c r="M38" s="43">
        <v>554363.49999999919</v>
      </c>
      <c r="N38" s="50"/>
      <c r="O38" s="46">
        <v>841.55</v>
      </c>
      <c r="P38" s="43">
        <v>35937.869999999886</v>
      </c>
      <c r="Q38" s="52"/>
      <c r="R38" s="47">
        <f t="shared" si="20"/>
        <v>17739.659999999982</v>
      </c>
      <c r="S38" s="20">
        <f t="shared" si="17"/>
        <v>748648.05999999912</v>
      </c>
      <c r="V38" s="7">
        <v>12681</v>
      </c>
      <c r="W38" s="7" t="s">
        <v>74</v>
      </c>
      <c r="X38" s="7">
        <v>228</v>
      </c>
      <c r="Y38" s="56" t="s">
        <v>100</v>
      </c>
      <c r="Z38" s="7" t="s">
        <v>75</v>
      </c>
      <c r="AA38" s="7">
        <v>5930000</v>
      </c>
      <c r="AB38" s="7">
        <v>178822</v>
      </c>
      <c r="AC38" s="54">
        <v>39772.353668981479</v>
      </c>
      <c r="AD38" s="55">
        <v>640.70000000000005</v>
      </c>
      <c r="AF38">
        <f t="shared" si="4"/>
        <v>178822</v>
      </c>
      <c r="AG38">
        <f>SUMIF('Data - Contractor Labor Hours'!$J$5:$J$590,'Test Year 2009'!$AF38,'Data - Contractor Labor Hours'!M$5:M$590)</f>
        <v>0</v>
      </c>
      <c r="AH38">
        <f>SUMIF('Data - Contractor Labor Hours'!$J$5:$J$590,'Test Year 2009'!$AF38,'Data - Contractor Labor Hours'!N$5:N$590)</f>
        <v>0</v>
      </c>
      <c r="AI38">
        <f>SUMIF('Data - Contractor Labor Hours'!$J$5:$J$590,'Test Year 2009'!$AF38,'Data - Contractor Labor Hours'!O$5:O$590)</f>
        <v>18</v>
      </c>
      <c r="AJ38" s="60"/>
      <c r="AK38">
        <f t="shared" si="5"/>
        <v>0</v>
      </c>
      <c r="AL38">
        <f t="shared" si="6"/>
        <v>0</v>
      </c>
      <c r="AM38">
        <f t="shared" si="7"/>
        <v>36</v>
      </c>
      <c r="AO38" s="90">
        <f t="shared" si="8"/>
        <v>0</v>
      </c>
      <c r="AP38" s="90">
        <f t="shared" si="9"/>
        <v>0</v>
      </c>
      <c r="AQ38" s="90">
        <f t="shared" si="10"/>
        <v>1</v>
      </c>
      <c r="AS38" s="55">
        <f t="shared" si="11"/>
        <v>0</v>
      </c>
      <c r="AT38" s="55">
        <f t="shared" si="12"/>
        <v>0</v>
      </c>
      <c r="AU38" s="55">
        <f t="shared" si="13"/>
        <v>640.70000000000005</v>
      </c>
    </row>
    <row r="39" spans="7:47" x14ac:dyDescent="0.2">
      <c r="G39" s="18"/>
      <c r="H39" s="18" t="s">
        <v>40</v>
      </c>
      <c r="I39" s="21">
        <v>1319.61</v>
      </c>
      <c r="J39" s="43">
        <v>57432.600000000006</v>
      </c>
      <c r="K39" s="50"/>
      <c r="L39" s="46">
        <v>3986.5200000000009</v>
      </c>
      <c r="M39" s="43">
        <v>180772.18</v>
      </c>
      <c r="N39" s="50"/>
      <c r="O39" s="46">
        <v>374.35000000000031</v>
      </c>
      <c r="P39" s="43">
        <v>16264.589999999991</v>
      </c>
      <c r="Q39" s="52"/>
      <c r="R39" s="47">
        <f t="shared" si="20"/>
        <v>5680.4800000000005</v>
      </c>
      <c r="S39" s="20">
        <f t="shared" si="17"/>
        <v>254469.37</v>
      </c>
      <c r="V39" s="7">
        <v>12681</v>
      </c>
      <c r="W39" s="7" t="s">
        <v>74</v>
      </c>
      <c r="X39" s="7">
        <v>228</v>
      </c>
      <c r="Y39" s="56" t="s">
        <v>100</v>
      </c>
      <c r="Z39" s="7" t="s">
        <v>75</v>
      </c>
      <c r="AA39" s="7">
        <v>5930000</v>
      </c>
      <c r="AB39" s="7">
        <v>174100</v>
      </c>
      <c r="AC39" s="54">
        <v>39772.356053240743</v>
      </c>
      <c r="AD39" s="55">
        <v>500.98</v>
      </c>
      <c r="AF39">
        <f t="shared" si="4"/>
        <v>174100</v>
      </c>
      <c r="AG39">
        <f>SUMIF('Data - Contractor Labor Hours'!$J$5:$J$590,'Test Year 2009'!$AF39,'Data - Contractor Labor Hours'!M$5:M$590)</f>
        <v>0</v>
      </c>
      <c r="AH39">
        <f>SUMIF('Data - Contractor Labor Hours'!$J$5:$J$590,'Test Year 2009'!$AF39,'Data - Contractor Labor Hours'!N$5:N$590)</f>
        <v>0</v>
      </c>
      <c r="AI39">
        <f>SUMIF('Data - Contractor Labor Hours'!$J$5:$J$590,'Test Year 2009'!$AF39,'Data - Contractor Labor Hours'!O$5:O$590)</f>
        <v>12</v>
      </c>
      <c r="AJ39" s="60"/>
      <c r="AK39">
        <f t="shared" si="5"/>
        <v>0</v>
      </c>
      <c r="AL39">
        <f t="shared" si="6"/>
        <v>0</v>
      </c>
      <c r="AM39">
        <f t="shared" si="7"/>
        <v>24</v>
      </c>
      <c r="AO39" s="90">
        <f t="shared" si="8"/>
        <v>0</v>
      </c>
      <c r="AP39" s="90">
        <f t="shared" si="9"/>
        <v>0</v>
      </c>
      <c r="AQ39" s="90">
        <f t="shared" si="10"/>
        <v>1</v>
      </c>
      <c r="AS39" s="55">
        <f t="shared" si="11"/>
        <v>0</v>
      </c>
      <c r="AT39" s="55">
        <f t="shared" si="12"/>
        <v>0</v>
      </c>
      <c r="AU39" s="55">
        <f t="shared" si="13"/>
        <v>500.98</v>
      </c>
    </row>
    <row r="40" spans="7:47" x14ac:dyDescent="0.2">
      <c r="G40" s="18"/>
      <c r="H40" s="18" t="s">
        <v>41</v>
      </c>
      <c r="I40" s="21">
        <v>14.939999999999996</v>
      </c>
      <c r="J40" s="43">
        <v>637.3599999999999</v>
      </c>
      <c r="K40" s="50"/>
      <c r="L40" s="46">
        <v>362.40000000000009</v>
      </c>
      <c r="M40" s="43">
        <v>15234.450000000003</v>
      </c>
      <c r="N40" s="50"/>
      <c r="O40" s="46">
        <v>3.8699999999999974</v>
      </c>
      <c r="P40" s="43">
        <v>160.55999999999986</v>
      </c>
      <c r="Q40" s="52"/>
      <c r="R40" s="47">
        <f t="shared" si="20"/>
        <v>381.21000000000009</v>
      </c>
      <c r="S40" s="20">
        <f t="shared" si="17"/>
        <v>16032.370000000003</v>
      </c>
      <c r="V40" s="7">
        <v>12681</v>
      </c>
      <c r="W40" s="7" t="s">
        <v>74</v>
      </c>
      <c r="X40" s="7">
        <v>228</v>
      </c>
      <c r="Y40" s="56" t="s">
        <v>100</v>
      </c>
      <c r="Z40" s="7" t="s">
        <v>75</v>
      </c>
      <c r="AA40" s="7">
        <v>5930000</v>
      </c>
      <c r="AB40" s="7">
        <v>179358</v>
      </c>
      <c r="AC40" s="54">
        <v>39772.357430555552</v>
      </c>
      <c r="AD40" s="55">
        <v>179.87</v>
      </c>
      <c r="AF40">
        <f t="shared" si="4"/>
        <v>179358</v>
      </c>
      <c r="AG40">
        <f>SUMIF('Data - Contractor Labor Hours'!$J$5:$J$590,'Test Year 2009'!$AF40,'Data - Contractor Labor Hours'!M$5:M$590)</f>
        <v>0</v>
      </c>
      <c r="AH40">
        <f>SUMIF('Data - Contractor Labor Hours'!$J$5:$J$590,'Test Year 2009'!$AF40,'Data - Contractor Labor Hours'!N$5:N$590)</f>
        <v>0</v>
      </c>
      <c r="AI40">
        <f>SUMIF('Data - Contractor Labor Hours'!$J$5:$J$590,'Test Year 2009'!$AF40,'Data - Contractor Labor Hours'!O$5:O$590)</f>
        <v>0</v>
      </c>
      <c r="AJ40" s="60"/>
      <c r="AK40">
        <f t="shared" si="5"/>
        <v>0</v>
      </c>
      <c r="AL40">
        <f t="shared" si="6"/>
        <v>0</v>
      </c>
      <c r="AM40">
        <f t="shared" si="7"/>
        <v>0</v>
      </c>
      <c r="AO40" s="90">
        <f t="shared" si="8"/>
        <v>0</v>
      </c>
      <c r="AP40" s="90">
        <f t="shared" si="9"/>
        <v>0</v>
      </c>
      <c r="AQ40" s="90">
        <f t="shared" si="10"/>
        <v>0</v>
      </c>
      <c r="AS40" s="55">
        <f t="shared" si="11"/>
        <v>0</v>
      </c>
      <c r="AT40" s="55">
        <f t="shared" si="12"/>
        <v>0</v>
      </c>
      <c r="AU40" s="55">
        <f t="shared" si="13"/>
        <v>0</v>
      </c>
    </row>
    <row r="41" spans="7:47" x14ac:dyDescent="0.2">
      <c r="G41" s="18"/>
      <c r="H41" s="18" t="s">
        <v>42</v>
      </c>
      <c r="I41" s="21">
        <v>91.069999999999951</v>
      </c>
      <c r="J41" s="43">
        <v>3649.9700000000012</v>
      </c>
      <c r="K41" s="50"/>
      <c r="L41" s="46">
        <v>2176.7400000000002</v>
      </c>
      <c r="M41" s="43">
        <v>87024.160000000018</v>
      </c>
      <c r="N41" s="50"/>
      <c r="O41" s="46">
        <v>22.849999999999952</v>
      </c>
      <c r="P41" s="43">
        <v>912.51999999999919</v>
      </c>
      <c r="Q41" s="52"/>
      <c r="R41" s="47">
        <f t="shared" si="20"/>
        <v>2290.6600000000003</v>
      </c>
      <c r="S41" s="20">
        <f t="shared" si="17"/>
        <v>91586.650000000023</v>
      </c>
      <c r="V41" s="7">
        <v>12681</v>
      </c>
      <c r="W41" s="7" t="s">
        <v>74</v>
      </c>
      <c r="X41" s="7">
        <v>228</v>
      </c>
      <c r="Y41" s="56" t="s">
        <v>100</v>
      </c>
      <c r="Z41" s="7" t="s">
        <v>75</v>
      </c>
      <c r="AA41" s="7">
        <v>5930000</v>
      </c>
      <c r="AB41" s="7">
        <v>179660</v>
      </c>
      <c r="AC41" s="54">
        <v>39783.318784722222</v>
      </c>
      <c r="AD41" s="55">
        <v>1197.43</v>
      </c>
      <c r="AF41">
        <f t="shared" si="4"/>
        <v>179660</v>
      </c>
      <c r="AG41">
        <f>SUMIF('Data - Contractor Labor Hours'!$J$5:$J$590,'Test Year 2009'!$AF41,'Data - Contractor Labor Hours'!M$5:M$590)</f>
        <v>0</v>
      </c>
      <c r="AH41">
        <f>SUMIF('Data - Contractor Labor Hours'!$J$5:$J$590,'Test Year 2009'!$AF41,'Data - Contractor Labor Hours'!N$5:N$590)</f>
        <v>0</v>
      </c>
      <c r="AI41">
        <f>SUMIF('Data - Contractor Labor Hours'!$J$5:$J$590,'Test Year 2009'!$AF41,'Data - Contractor Labor Hours'!O$5:O$590)</f>
        <v>0</v>
      </c>
      <c r="AJ41" s="60"/>
      <c r="AK41">
        <f t="shared" si="5"/>
        <v>0</v>
      </c>
      <c r="AL41">
        <f t="shared" si="6"/>
        <v>0</v>
      </c>
      <c r="AM41">
        <f t="shared" si="7"/>
        <v>0</v>
      </c>
      <c r="AO41" s="90">
        <f t="shared" si="8"/>
        <v>0</v>
      </c>
      <c r="AP41" s="90">
        <f t="shared" si="9"/>
        <v>0</v>
      </c>
      <c r="AQ41" s="90">
        <f t="shared" si="10"/>
        <v>0</v>
      </c>
      <c r="AS41" s="55">
        <f t="shared" si="11"/>
        <v>0</v>
      </c>
      <c r="AT41" s="55">
        <f t="shared" si="12"/>
        <v>0</v>
      </c>
      <c r="AU41" s="55">
        <f t="shared" si="13"/>
        <v>0</v>
      </c>
    </row>
    <row r="42" spans="7:47" x14ac:dyDescent="0.2">
      <c r="G42" s="18"/>
      <c r="H42" s="18" t="s">
        <v>43</v>
      </c>
      <c r="I42" s="21">
        <v>26.46</v>
      </c>
      <c r="J42" s="43">
        <v>1153.3600000000001</v>
      </c>
      <c r="K42" s="50"/>
      <c r="L42" s="46">
        <v>627.87</v>
      </c>
      <c r="M42" s="43">
        <v>27390.54</v>
      </c>
      <c r="N42" s="50"/>
      <c r="O42" s="46">
        <v>6.6599999999999051</v>
      </c>
      <c r="P42" s="43">
        <v>288.33000000000129</v>
      </c>
      <c r="Q42" s="52"/>
      <c r="R42" s="47">
        <f t="shared" si="20"/>
        <v>660.9899999999999</v>
      </c>
      <c r="S42" s="20">
        <f t="shared" si="17"/>
        <v>28832.230000000003</v>
      </c>
      <c r="V42" s="7">
        <v>12681</v>
      </c>
      <c r="W42" s="7" t="s">
        <v>74</v>
      </c>
      <c r="X42" s="7">
        <v>228</v>
      </c>
      <c r="Y42" s="56" t="s">
        <v>100</v>
      </c>
      <c r="Z42" s="7" t="s">
        <v>75</v>
      </c>
      <c r="AA42" s="7">
        <v>5930000</v>
      </c>
      <c r="AB42" s="7">
        <v>180007</v>
      </c>
      <c r="AC42" s="54">
        <v>39786.517789351848</v>
      </c>
      <c r="AD42" s="55">
        <v>2591.16</v>
      </c>
      <c r="AF42">
        <f t="shared" si="4"/>
        <v>180007</v>
      </c>
      <c r="AG42">
        <f>SUMIF('Data - Contractor Labor Hours'!$J$5:$J$590,'Test Year 2009'!$AF42,'Data - Contractor Labor Hours'!M$5:M$590)</f>
        <v>110</v>
      </c>
      <c r="AH42">
        <f>SUMIF('Data - Contractor Labor Hours'!$J$5:$J$590,'Test Year 2009'!$AF42,'Data - Contractor Labor Hours'!N$5:N$590)</f>
        <v>0</v>
      </c>
      <c r="AI42">
        <f>SUMIF('Data - Contractor Labor Hours'!$J$5:$J$590,'Test Year 2009'!$AF42,'Data - Contractor Labor Hours'!O$5:O$590)</f>
        <v>0</v>
      </c>
      <c r="AJ42" s="60"/>
      <c r="AK42">
        <f t="shared" si="5"/>
        <v>110</v>
      </c>
      <c r="AL42">
        <f t="shared" si="6"/>
        <v>0</v>
      </c>
      <c r="AM42">
        <f t="shared" si="7"/>
        <v>0</v>
      </c>
      <c r="AO42" s="90">
        <f t="shared" si="8"/>
        <v>1</v>
      </c>
      <c r="AP42" s="90">
        <f t="shared" si="9"/>
        <v>0</v>
      </c>
      <c r="AQ42" s="90">
        <f t="shared" si="10"/>
        <v>0</v>
      </c>
      <c r="AS42" s="55">
        <f t="shared" si="11"/>
        <v>2591.16</v>
      </c>
      <c r="AT42" s="55">
        <f t="shared" si="12"/>
        <v>0</v>
      </c>
      <c r="AU42" s="55">
        <f t="shared" si="13"/>
        <v>0</v>
      </c>
    </row>
    <row r="43" spans="7:47" x14ac:dyDescent="0.2">
      <c r="G43" s="18"/>
      <c r="H43" s="18" t="s">
        <v>44</v>
      </c>
      <c r="I43" s="21">
        <v>6.669999999999999</v>
      </c>
      <c r="J43" s="43">
        <v>251.16</v>
      </c>
      <c r="K43" s="50"/>
      <c r="L43" s="46">
        <v>158.35000000000002</v>
      </c>
      <c r="M43" s="43">
        <v>6061.2200000000012</v>
      </c>
      <c r="N43" s="50"/>
      <c r="O43" s="46">
        <v>5.7499999999999893</v>
      </c>
      <c r="P43" s="43">
        <v>62.82999999999943</v>
      </c>
      <c r="Q43" s="52"/>
      <c r="R43" s="47">
        <f t="shared" si="20"/>
        <v>170.77</v>
      </c>
      <c r="S43" s="20">
        <f t="shared" si="17"/>
        <v>6375.21</v>
      </c>
      <c r="V43" s="7">
        <v>12681</v>
      </c>
      <c r="W43" s="7" t="s">
        <v>74</v>
      </c>
      <c r="X43" s="7">
        <v>228</v>
      </c>
      <c r="Y43" s="56" t="s">
        <v>100</v>
      </c>
      <c r="Z43" s="7" t="s">
        <v>75</v>
      </c>
      <c r="AA43" s="7">
        <v>5930000</v>
      </c>
      <c r="AB43" s="7">
        <v>179921</v>
      </c>
      <c r="AC43" s="54">
        <v>39786.518310185187</v>
      </c>
      <c r="AD43" s="55">
        <v>754.83</v>
      </c>
      <c r="AF43">
        <f t="shared" si="4"/>
        <v>179921</v>
      </c>
      <c r="AG43">
        <f>SUMIF('Data - Contractor Labor Hours'!$J$5:$J$590,'Test Year 2009'!$AF43,'Data - Contractor Labor Hours'!M$5:M$590)</f>
        <v>0</v>
      </c>
      <c r="AH43">
        <f>SUMIF('Data - Contractor Labor Hours'!$J$5:$J$590,'Test Year 2009'!$AF43,'Data - Contractor Labor Hours'!N$5:N$590)</f>
        <v>0</v>
      </c>
      <c r="AI43">
        <f>SUMIF('Data - Contractor Labor Hours'!$J$5:$J$590,'Test Year 2009'!$AF43,'Data - Contractor Labor Hours'!O$5:O$590)</f>
        <v>18</v>
      </c>
      <c r="AJ43" s="60"/>
      <c r="AK43">
        <f t="shared" si="5"/>
        <v>0</v>
      </c>
      <c r="AL43">
        <f t="shared" si="6"/>
        <v>0</v>
      </c>
      <c r="AM43">
        <f t="shared" si="7"/>
        <v>36</v>
      </c>
      <c r="AO43" s="90">
        <f t="shared" si="8"/>
        <v>0</v>
      </c>
      <c r="AP43" s="90">
        <f t="shared" si="9"/>
        <v>0</v>
      </c>
      <c r="AQ43" s="90">
        <f t="shared" si="10"/>
        <v>1</v>
      </c>
      <c r="AS43" s="55">
        <f t="shared" si="11"/>
        <v>0</v>
      </c>
      <c r="AT43" s="55">
        <f t="shared" si="12"/>
        <v>0</v>
      </c>
      <c r="AU43" s="55">
        <f t="shared" si="13"/>
        <v>754.83</v>
      </c>
    </row>
    <row r="44" spans="7:47" x14ac:dyDescent="0.2">
      <c r="G44" s="18"/>
      <c r="H44" s="19" t="s">
        <v>45</v>
      </c>
      <c r="I44" s="22">
        <f>SUM(I31:I43)</f>
        <v>11387.680000000006</v>
      </c>
      <c r="J44" s="45">
        <f>SUM(J31:J43)</f>
        <v>502210.82000000012</v>
      </c>
      <c r="K44" s="42"/>
      <c r="L44" s="48">
        <f>SUM(L31:L43)</f>
        <v>60334.62000000001</v>
      </c>
      <c r="M44" s="45">
        <f>SUM(M31:M43)</f>
        <v>2762512.7899999944</v>
      </c>
      <c r="N44" s="42"/>
      <c r="O44" s="48">
        <f>SUM(O31:O43)</f>
        <v>2783.2299999999982</v>
      </c>
      <c r="P44" s="45">
        <f>SUM(P31:P43)</f>
        <v>86423.17999999992</v>
      </c>
      <c r="Q44" s="53"/>
      <c r="R44" s="48">
        <f>SUM(R31:R43)</f>
        <v>74505.530000000028</v>
      </c>
      <c r="S44" s="22">
        <f>SUM(S31:S43)</f>
        <v>3351146.7899999935</v>
      </c>
      <c r="V44" s="7">
        <v>12681</v>
      </c>
      <c r="W44" s="7" t="s">
        <v>74</v>
      </c>
      <c r="X44" s="7">
        <v>228</v>
      </c>
      <c r="Y44" s="56" t="s">
        <v>100</v>
      </c>
      <c r="Z44" s="7" t="s">
        <v>75</v>
      </c>
      <c r="AA44" s="7">
        <v>5930000</v>
      </c>
      <c r="AB44" s="7">
        <v>179820</v>
      </c>
      <c r="AC44" s="54">
        <v>39786.523043981484</v>
      </c>
      <c r="AD44" s="55">
        <v>573.62</v>
      </c>
      <c r="AF44">
        <f t="shared" si="4"/>
        <v>179820</v>
      </c>
      <c r="AG44">
        <f>SUMIF('Data - Contractor Labor Hours'!$J$5:$J$590,'Test Year 2009'!$AF44,'Data - Contractor Labor Hours'!M$5:M$590)</f>
        <v>0</v>
      </c>
      <c r="AH44">
        <f>SUMIF('Data - Contractor Labor Hours'!$J$5:$J$590,'Test Year 2009'!$AF44,'Data - Contractor Labor Hours'!N$5:N$590)</f>
        <v>0</v>
      </c>
      <c r="AI44">
        <f>SUMIF('Data - Contractor Labor Hours'!$J$5:$J$590,'Test Year 2009'!$AF44,'Data - Contractor Labor Hours'!O$5:O$590)</f>
        <v>0</v>
      </c>
      <c r="AJ44" s="60"/>
      <c r="AK44">
        <f t="shared" si="5"/>
        <v>0</v>
      </c>
      <c r="AL44">
        <f t="shared" si="6"/>
        <v>0</v>
      </c>
      <c r="AM44">
        <f t="shared" si="7"/>
        <v>0</v>
      </c>
      <c r="AO44" s="90">
        <f t="shared" si="8"/>
        <v>0</v>
      </c>
      <c r="AP44" s="90">
        <f t="shared" si="9"/>
        <v>0</v>
      </c>
      <c r="AQ44" s="90">
        <f t="shared" si="10"/>
        <v>0</v>
      </c>
      <c r="AS44" s="55">
        <f t="shared" si="11"/>
        <v>0</v>
      </c>
      <c r="AT44" s="55">
        <f t="shared" si="12"/>
        <v>0</v>
      </c>
      <c r="AU44" s="55">
        <f t="shared" si="13"/>
        <v>0</v>
      </c>
    </row>
    <row r="45" spans="7:47" x14ac:dyDescent="0.2">
      <c r="V45" s="7">
        <v>12681</v>
      </c>
      <c r="W45" s="7" t="s">
        <v>74</v>
      </c>
      <c r="X45" s="7">
        <v>228</v>
      </c>
      <c r="Y45" s="56" t="s">
        <v>100</v>
      </c>
      <c r="Z45" s="7" t="s">
        <v>75</v>
      </c>
      <c r="AA45" s="7">
        <v>5930000</v>
      </c>
      <c r="AB45" s="7">
        <v>179798</v>
      </c>
      <c r="AC45" s="54">
        <v>39786.52375</v>
      </c>
      <c r="AD45" s="55">
        <v>244.24</v>
      </c>
      <c r="AF45">
        <f t="shared" si="4"/>
        <v>179798</v>
      </c>
      <c r="AG45">
        <f>SUMIF('Data - Contractor Labor Hours'!$J$5:$J$590,'Test Year 2009'!$AF45,'Data - Contractor Labor Hours'!M$5:M$590)</f>
        <v>0</v>
      </c>
      <c r="AH45">
        <f>SUMIF('Data - Contractor Labor Hours'!$J$5:$J$590,'Test Year 2009'!$AF45,'Data - Contractor Labor Hours'!N$5:N$590)</f>
        <v>9</v>
      </c>
      <c r="AI45">
        <f>SUMIF('Data - Contractor Labor Hours'!$J$5:$J$590,'Test Year 2009'!$AF45,'Data - Contractor Labor Hours'!O$5:O$590)</f>
        <v>0</v>
      </c>
      <c r="AJ45" s="60"/>
      <c r="AK45">
        <f t="shared" si="5"/>
        <v>0</v>
      </c>
      <c r="AL45">
        <f t="shared" si="6"/>
        <v>13.5</v>
      </c>
      <c r="AM45">
        <f t="shared" si="7"/>
        <v>0</v>
      </c>
      <c r="AO45" s="90">
        <f t="shared" si="8"/>
        <v>0</v>
      </c>
      <c r="AP45" s="90">
        <f t="shared" si="9"/>
        <v>1</v>
      </c>
      <c r="AQ45" s="90">
        <f t="shared" si="10"/>
        <v>0</v>
      </c>
      <c r="AS45" s="55">
        <f t="shared" si="11"/>
        <v>0</v>
      </c>
      <c r="AT45" s="55">
        <f t="shared" si="12"/>
        <v>244.24</v>
      </c>
      <c r="AU45" s="55">
        <f t="shared" si="13"/>
        <v>0</v>
      </c>
    </row>
    <row r="46" spans="7:47" x14ac:dyDescent="0.2">
      <c r="V46" s="7">
        <v>12681</v>
      </c>
      <c r="W46" s="7" t="s">
        <v>74</v>
      </c>
      <c r="X46" s="7">
        <v>228</v>
      </c>
      <c r="Y46" s="56" t="s">
        <v>100</v>
      </c>
      <c r="Z46" s="7" t="s">
        <v>75</v>
      </c>
      <c r="AA46" s="7">
        <v>5930000</v>
      </c>
      <c r="AB46" s="7">
        <v>180365</v>
      </c>
      <c r="AC46" s="54">
        <v>39791.6012962963</v>
      </c>
      <c r="AD46" s="55">
        <v>2388.2399999999998</v>
      </c>
      <c r="AF46">
        <f t="shared" si="4"/>
        <v>180365</v>
      </c>
      <c r="AG46">
        <f>SUMIF('Data - Contractor Labor Hours'!$J$5:$J$590,'Test Year 2009'!$AF46,'Data - Contractor Labor Hours'!M$5:M$590)</f>
        <v>46</v>
      </c>
      <c r="AH46">
        <f>SUMIF('Data - Contractor Labor Hours'!$J$5:$J$590,'Test Year 2009'!$AF46,'Data - Contractor Labor Hours'!N$5:N$590)</f>
        <v>34</v>
      </c>
      <c r="AI46">
        <f>SUMIF('Data - Contractor Labor Hours'!$J$5:$J$590,'Test Year 2009'!$AF46,'Data - Contractor Labor Hours'!O$5:O$590)</f>
        <v>0</v>
      </c>
      <c r="AJ46" s="60"/>
      <c r="AK46">
        <f t="shared" si="5"/>
        <v>46</v>
      </c>
      <c r="AL46">
        <f t="shared" si="6"/>
        <v>51</v>
      </c>
      <c r="AM46">
        <f t="shared" si="7"/>
        <v>0</v>
      </c>
      <c r="AO46" s="90">
        <f t="shared" si="8"/>
        <v>0.47422680412371132</v>
      </c>
      <c r="AP46" s="90">
        <f t="shared" si="9"/>
        <v>0.52577319587628868</v>
      </c>
      <c r="AQ46" s="90">
        <f t="shared" si="10"/>
        <v>0</v>
      </c>
      <c r="AS46" s="55">
        <f t="shared" si="11"/>
        <v>1132.5674226804122</v>
      </c>
      <c r="AT46" s="55">
        <f t="shared" si="12"/>
        <v>1255.6725773195876</v>
      </c>
      <c r="AU46" s="55">
        <f t="shared" si="13"/>
        <v>0</v>
      </c>
    </row>
    <row r="47" spans="7:47" x14ac:dyDescent="0.2">
      <c r="S47" s="70">
        <f>S44/R44</f>
        <v>44.978497435022504</v>
      </c>
      <c r="V47" s="7">
        <v>12681</v>
      </c>
      <c r="W47" s="7" t="s">
        <v>74</v>
      </c>
      <c r="X47" s="7">
        <v>228</v>
      </c>
      <c r="Y47" s="56" t="s">
        <v>100</v>
      </c>
      <c r="Z47" s="7" t="s">
        <v>75</v>
      </c>
      <c r="AA47" s="7">
        <v>5930000</v>
      </c>
      <c r="AB47" s="7">
        <v>180287</v>
      </c>
      <c r="AC47" s="54">
        <v>39791.601747685185</v>
      </c>
      <c r="AD47" s="55">
        <v>1657.27</v>
      </c>
      <c r="AF47">
        <f t="shared" si="4"/>
        <v>180287</v>
      </c>
      <c r="AG47">
        <f>SUMIF('Data - Contractor Labor Hours'!$J$5:$J$590,'Test Year 2009'!$AF47,'Data - Contractor Labor Hours'!M$5:M$590)</f>
        <v>0</v>
      </c>
      <c r="AH47">
        <f>SUMIF('Data - Contractor Labor Hours'!$J$5:$J$590,'Test Year 2009'!$AF47,'Data - Contractor Labor Hours'!N$5:N$590)</f>
        <v>0</v>
      </c>
      <c r="AI47">
        <f>SUMIF('Data - Contractor Labor Hours'!$J$5:$J$590,'Test Year 2009'!$AF47,'Data - Contractor Labor Hours'!O$5:O$590)</f>
        <v>0</v>
      </c>
      <c r="AJ47" s="60"/>
      <c r="AK47">
        <f t="shared" si="5"/>
        <v>0</v>
      </c>
      <c r="AL47">
        <f t="shared" si="6"/>
        <v>0</v>
      </c>
      <c r="AM47">
        <f t="shared" si="7"/>
        <v>0</v>
      </c>
      <c r="AO47" s="90">
        <f t="shared" si="8"/>
        <v>0</v>
      </c>
      <c r="AP47" s="90">
        <f t="shared" si="9"/>
        <v>0</v>
      </c>
      <c r="AQ47" s="90">
        <f t="shared" si="10"/>
        <v>0</v>
      </c>
      <c r="AS47" s="55">
        <f t="shared" si="11"/>
        <v>0</v>
      </c>
      <c r="AT47" s="55">
        <f t="shared" si="12"/>
        <v>0</v>
      </c>
      <c r="AU47" s="55">
        <f t="shared" si="13"/>
        <v>0</v>
      </c>
    </row>
    <row r="48" spans="7:47" x14ac:dyDescent="0.2">
      <c r="V48" s="7">
        <v>12681</v>
      </c>
      <c r="W48" s="7" t="s">
        <v>74</v>
      </c>
      <c r="X48" s="7">
        <v>228</v>
      </c>
      <c r="Y48" s="56" t="s">
        <v>100</v>
      </c>
      <c r="Z48" s="7" t="s">
        <v>75</v>
      </c>
      <c r="AA48" s="7">
        <v>5930000</v>
      </c>
      <c r="AB48" s="7">
        <v>179847</v>
      </c>
      <c r="AC48" s="54">
        <v>39791.646296296298</v>
      </c>
      <c r="AD48" s="55">
        <v>400.03</v>
      </c>
      <c r="AF48">
        <f t="shared" si="4"/>
        <v>179847</v>
      </c>
      <c r="AG48">
        <f>SUMIF('Data - Contractor Labor Hours'!$J$5:$J$590,'Test Year 2009'!$AF48,'Data - Contractor Labor Hours'!M$5:M$590)</f>
        <v>0</v>
      </c>
      <c r="AH48">
        <f>SUMIF('Data - Contractor Labor Hours'!$J$5:$J$590,'Test Year 2009'!$AF48,'Data - Contractor Labor Hours'!N$5:N$590)</f>
        <v>0</v>
      </c>
      <c r="AI48">
        <f>SUMIF('Data - Contractor Labor Hours'!$J$5:$J$590,'Test Year 2009'!$AF48,'Data - Contractor Labor Hours'!O$5:O$590)</f>
        <v>0</v>
      </c>
      <c r="AJ48" s="60"/>
      <c r="AK48">
        <f t="shared" si="5"/>
        <v>0</v>
      </c>
      <c r="AL48">
        <f t="shared" si="6"/>
        <v>0</v>
      </c>
      <c r="AM48">
        <f t="shared" si="7"/>
        <v>0</v>
      </c>
      <c r="AO48" s="90">
        <f t="shared" si="8"/>
        <v>0</v>
      </c>
      <c r="AP48" s="90">
        <f t="shared" si="9"/>
        <v>0</v>
      </c>
      <c r="AQ48" s="90">
        <f t="shared" si="10"/>
        <v>0</v>
      </c>
      <c r="AS48" s="55">
        <f t="shared" si="11"/>
        <v>0</v>
      </c>
      <c r="AT48" s="55">
        <f t="shared" si="12"/>
        <v>0</v>
      </c>
      <c r="AU48" s="55">
        <f t="shared" si="13"/>
        <v>0</v>
      </c>
    </row>
    <row r="49" spans="22:47" x14ac:dyDescent="0.2">
      <c r="V49" s="7">
        <v>12681</v>
      </c>
      <c r="W49" s="7" t="s">
        <v>74</v>
      </c>
      <c r="X49" s="7">
        <v>228</v>
      </c>
      <c r="Y49" s="56" t="s">
        <v>100</v>
      </c>
      <c r="Z49" s="7" t="s">
        <v>75</v>
      </c>
      <c r="AA49" s="7">
        <v>5930000</v>
      </c>
      <c r="AB49" s="7">
        <v>179835</v>
      </c>
      <c r="AC49" s="54">
        <v>39791.648425925923</v>
      </c>
      <c r="AD49" s="55">
        <v>168.8</v>
      </c>
      <c r="AF49">
        <f t="shared" si="4"/>
        <v>179835</v>
      </c>
      <c r="AG49">
        <f>SUMIF('Data - Contractor Labor Hours'!$J$5:$J$590,'Test Year 2009'!$AF49,'Data - Contractor Labor Hours'!M$5:M$590)</f>
        <v>8</v>
      </c>
      <c r="AH49">
        <f>SUMIF('Data - Contractor Labor Hours'!$J$5:$J$590,'Test Year 2009'!$AF49,'Data - Contractor Labor Hours'!N$5:N$590)</f>
        <v>0</v>
      </c>
      <c r="AI49">
        <f>SUMIF('Data - Contractor Labor Hours'!$J$5:$J$590,'Test Year 2009'!$AF49,'Data - Contractor Labor Hours'!O$5:O$590)</f>
        <v>0</v>
      </c>
      <c r="AJ49" s="60"/>
      <c r="AK49">
        <f t="shared" si="5"/>
        <v>8</v>
      </c>
      <c r="AL49">
        <f t="shared" si="6"/>
        <v>0</v>
      </c>
      <c r="AM49">
        <f t="shared" si="7"/>
        <v>0</v>
      </c>
      <c r="AO49" s="90">
        <f t="shared" si="8"/>
        <v>1</v>
      </c>
      <c r="AP49" s="90">
        <f t="shared" si="9"/>
        <v>0</v>
      </c>
      <c r="AQ49" s="90">
        <f t="shared" si="10"/>
        <v>0</v>
      </c>
      <c r="AS49" s="55">
        <f t="shared" si="11"/>
        <v>168.8</v>
      </c>
      <c r="AT49" s="55">
        <f t="shared" si="12"/>
        <v>0</v>
      </c>
      <c r="AU49" s="55">
        <f t="shared" si="13"/>
        <v>0</v>
      </c>
    </row>
    <row r="50" spans="22:47" x14ac:dyDescent="0.2">
      <c r="V50" s="7">
        <v>12681</v>
      </c>
      <c r="W50" s="7" t="s">
        <v>74</v>
      </c>
      <c r="X50" s="7">
        <v>228</v>
      </c>
      <c r="Y50" s="56" t="s">
        <v>100</v>
      </c>
      <c r="Z50" s="7" t="s">
        <v>75</v>
      </c>
      <c r="AA50" s="7">
        <v>5930000</v>
      </c>
      <c r="AB50" s="7">
        <v>180332</v>
      </c>
      <c r="AC50" s="54">
        <v>39793.408842592595</v>
      </c>
      <c r="AD50" s="55">
        <v>1462.75</v>
      </c>
      <c r="AF50">
        <f t="shared" si="4"/>
        <v>180332</v>
      </c>
      <c r="AG50">
        <f>SUMIF('Data - Contractor Labor Hours'!$J$5:$J$590,'Test Year 2009'!$AF50,'Data - Contractor Labor Hours'!M$5:M$590)</f>
        <v>33</v>
      </c>
      <c r="AH50">
        <f>SUMIF('Data - Contractor Labor Hours'!$J$5:$J$590,'Test Year 2009'!$AF50,'Data - Contractor Labor Hours'!N$5:N$590)</f>
        <v>14</v>
      </c>
      <c r="AI50">
        <f>SUMIF('Data - Contractor Labor Hours'!$J$5:$J$590,'Test Year 2009'!$AF50,'Data - Contractor Labor Hours'!O$5:O$590)</f>
        <v>0</v>
      </c>
      <c r="AJ50" s="60"/>
      <c r="AK50">
        <f t="shared" si="5"/>
        <v>33</v>
      </c>
      <c r="AL50">
        <f t="shared" si="6"/>
        <v>21</v>
      </c>
      <c r="AM50">
        <f t="shared" si="7"/>
        <v>0</v>
      </c>
      <c r="AO50" s="90">
        <f t="shared" si="8"/>
        <v>0.61111111111111116</v>
      </c>
      <c r="AP50" s="90">
        <f t="shared" si="9"/>
        <v>0.3888888888888889</v>
      </c>
      <c r="AQ50" s="90">
        <f t="shared" si="10"/>
        <v>0</v>
      </c>
      <c r="AS50" s="55">
        <f t="shared" si="11"/>
        <v>893.90277777777783</v>
      </c>
      <c r="AT50" s="55">
        <f t="shared" si="12"/>
        <v>568.84722222222229</v>
      </c>
      <c r="AU50" s="55">
        <f t="shared" si="13"/>
        <v>0</v>
      </c>
    </row>
    <row r="51" spans="22:47" x14ac:dyDescent="0.2">
      <c r="V51" s="7">
        <v>12681</v>
      </c>
      <c r="W51" s="7" t="s">
        <v>74</v>
      </c>
      <c r="X51" s="7">
        <v>228</v>
      </c>
      <c r="Y51" s="56" t="s">
        <v>100</v>
      </c>
      <c r="Z51" s="7" t="s">
        <v>75</v>
      </c>
      <c r="AA51" s="7">
        <v>5930000</v>
      </c>
      <c r="AB51" s="7">
        <v>181167</v>
      </c>
      <c r="AC51" s="54">
        <v>39804.400312500002</v>
      </c>
      <c r="AD51" s="55">
        <v>252.33</v>
      </c>
      <c r="AF51">
        <f t="shared" si="4"/>
        <v>181167</v>
      </c>
      <c r="AG51">
        <f>SUMIF('Data - Contractor Labor Hours'!$J$5:$J$590,'Test Year 2009'!$AF51,'Data - Contractor Labor Hours'!M$5:M$590)</f>
        <v>10</v>
      </c>
      <c r="AH51">
        <f>SUMIF('Data - Contractor Labor Hours'!$J$5:$J$590,'Test Year 2009'!$AF51,'Data - Contractor Labor Hours'!N$5:N$590)</f>
        <v>0</v>
      </c>
      <c r="AI51">
        <f>SUMIF('Data - Contractor Labor Hours'!$J$5:$J$590,'Test Year 2009'!$AF51,'Data - Contractor Labor Hours'!O$5:O$590)</f>
        <v>0</v>
      </c>
      <c r="AJ51" s="60"/>
      <c r="AK51">
        <f t="shared" si="5"/>
        <v>10</v>
      </c>
      <c r="AL51">
        <f t="shared" si="6"/>
        <v>0</v>
      </c>
      <c r="AM51">
        <f t="shared" si="7"/>
        <v>0</v>
      </c>
      <c r="AO51" s="90">
        <f t="shared" si="8"/>
        <v>1</v>
      </c>
      <c r="AP51" s="90">
        <f t="shared" si="9"/>
        <v>0</v>
      </c>
      <c r="AQ51" s="90">
        <f t="shared" si="10"/>
        <v>0</v>
      </c>
      <c r="AS51" s="55">
        <f t="shared" si="11"/>
        <v>252.33</v>
      </c>
      <c r="AT51" s="55">
        <f t="shared" si="12"/>
        <v>0</v>
      </c>
      <c r="AU51" s="55">
        <f t="shared" si="13"/>
        <v>0</v>
      </c>
    </row>
    <row r="52" spans="22:47" x14ac:dyDescent="0.2">
      <c r="V52" s="7">
        <v>12681</v>
      </c>
      <c r="W52" s="7" t="s">
        <v>74</v>
      </c>
      <c r="X52" s="7">
        <v>228</v>
      </c>
      <c r="Y52" s="56" t="s">
        <v>100</v>
      </c>
      <c r="Z52" s="7" t="s">
        <v>75</v>
      </c>
      <c r="AA52" s="7">
        <v>5930000</v>
      </c>
      <c r="AB52" s="7">
        <v>181165</v>
      </c>
      <c r="AC52" s="54">
        <v>39804.401377314818</v>
      </c>
      <c r="AD52" s="55">
        <v>2585.48</v>
      </c>
      <c r="AF52">
        <f t="shared" si="4"/>
        <v>181165</v>
      </c>
      <c r="AG52">
        <f>SUMIF('Data - Contractor Labor Hours'!$J$5:$J$590,'Test Year 2009'!$AF52,'Data - Contractor Labor Hours'!M$5:M$590)</f>
        <v>106</v>
      </c>
      <c r="AH52">
        <f>SUMIF('Data - Contractor Labor Hours'!$J$5:$J$590,'Test Year 2009'!$AF52,'Data - Contractor Labor Hours'!N$5:N$590)</f>
        <v>6</v>
      </c>
      <c r="AI52">
        <f>SUMIF('Data - Contractor Labor Hours'!$J$5:$J$590,'Test Year 2009'!$AF52,'Data - Contractor Labor Hours'!O$5:O$590)</f>
        <v>0</v>
      </c>
      <c r="AJ52" s="60"/>
      <c r="AK52">
        <f t="shared" si="5"/>
        <v>106</v>
      </c>
      <c r="AL52">
        <f t="shared" si="6"/>
        <v>9</v>
      </c>
      <c r="AM52">
        <f t="shared" si="7"/>
        <v>0</v>
      </c>
      <c r="AO52" s="90">
        <f t="shared" si="8"/>
        <v>0.92173913043478262</v>
      </c>
      <c r="AP52" s="90">
        <f t="shared" si="9"/>
        <v>7.8260869565217397E-2</v>
      </c>
      <c r="AQ52" s="90">
        <f t="shared" si="10"/>
        <v>0</v>
      </c>
      <c r="AS52" s="55">
        <f t="shared" si="11"/>
        <v>2383.1380869565219</v>
      </c>
      <c r="AT52" s="55">
        <f t="shared" si="12"/>
        <v>202.34191304347829</v>
      </c>
      <c r="AU52" s="55">
        <f t="shared" si="13"/>
        <v>0</v>
      </c>
    </row>
    <row r="53" spans="22:47" x14ac:dyDescent="0.2">
      <c r="V53" s="7">
        <v>12681</v>
      </c>
      <c r="W53" s="7" t="s">
        <v>74</v>
      </c>
      <c r="X53" s="7">
        <v>228</v>
      </c>
      <c r="Y53" s="56" t="s">
        <v>100</v>
      </c>
      <c r="Z53" s="7" t="s">
        <v>75</v>
      </c>
      <c r="AA53" s="7">
        <v>5930000</v>
      </c>
      <c r="AB53" s="7">
        <v>181986</v>
      </c>
      <c r="AC53" s="54">
        <v>39818.580370370371</v>
      </c>
      <c r="AD53" s="55">
        <v>400.77</v>
      </c>
      <c r="AF53">
        <f t="shared" si="4"/>
        <v>181986</v>
      </c>
      <c r="AG53">
        <f>SUMIF('Data - Contractor Labor Hours'!$J$5:$J$590,'Test Year 2009'!$AF53,'Data - Contractor Labor Hours'!M$5:M$590)</f>
        <v>12</v>
      </c>
      <c r="AH53">
        <f>SUMIF('Data - Contractor Labor Hours'!$J$5:$J$590,'Test Year 2009'!$AF53,'Data - Contractor Labor Hours'!N$5:N$590)</f>
        <v>2</v>
      </c>
      <c r="AI53">
        <f>SUMIF('Data - Contractor Labor Hours'!$J$5:$J$590,'Test Year 2009'!$AF53,'Data - Contractor Labor Hours'!O$5:O$590)</f>
        <v>0</v>
      </c>
      <c r="AJ53" s="60"/>
      <c r="AK53">
        <f t="shared" si="5"/>
        <v>12</v>
      </c>
      <c r="AL53">
        <f t="shared" si="6"/>
        <v>3</v>
      </c>
      <c r="AM53">
        <f t="shared" si="7"/>
        <v>0</v>
      </c>
      <c r="AO53" s="90">
        <f t="shared" si="8"/>
        <v>0.8</v>
      </c>
      <c r="AP53" s="90">
        <f t="shared" si="9"/>
        <v>0.2</v>
      </c>
      <c r="AQ53" s="90">
        <f t="shared" si="10"/>
        <v>0</v>
      </c>
      <c r="AS53" s="55">
        <f t="shared" si="11"/>
        <v>320.61599999999999</v>
      </c>
      <c r="AT53" s="55">
        <f t="shared" si="12"/>
        <v>80.153999999999996</v>
      </c>
      <c r="AU53" s="55">
        <f t="shared" si="13"/>
        <v>0</v>
      </c>
    </row>
    <row r="54" spans="22:47" x14ac:dyDescent="0.2">
      <c r="V54" s="7">
        <v>12681</v>
      </c>
      <c r="W54" s="7" t="s">
        <v>74</v>
      </c>
      <c r="X54" s="7">
        <v>228</v>
      </c>
      <c r="Y54" s="56" t="s">
        <v>100</v>
      </c>
      <c r="Z54" s="7" t="s">
        <v>75</v>
      </c>
      <c r="AA54" s="7">
        <v>5930000</v>
      </c>
      <c r="AB54" s="7">
        <v>181972</v>
      </c>
      <c r="AC54" s="54">
        <v>39818.580567129633</v>
      </c>
      <c r="AD54" s="55">
        <v>2341.0500000000002</v>
      </c>
      <c r="AF54">
        <f t="shared" si="4"/>
        <v>181972</v>
      </c>
      <c r="AG54">
        <f>SUMIF('Data - Contractor Labor Hours'!$J$5:$J$590,'Test Year 2009'!$AF54,'Data - Contractor Labor Hours'!M$5:M$590)</f>
        <v>86</v>
      </c>
      <c r="AH54">
        <f>SUMIF('Data - Contractor Labor Hours'!$J$5:$J$590,'Test Year 2009'!$AF54,'Data - Contractor Labor Hours'!N$5:N$590)</f>
        <v>0</v>
      </c>
      <c r="AI54">
        <f>SUMIF('Data - Contractor Labor Hours'!$J$5:$J$590,'Test Year 2009'!$AF54,'Data - Contractor Labor Hours'!O$5:O$590)</f>
        <v>0</v>
      </c>
      <c r="AJ54" s="60"/>
      <c r="AK54">
        <f t="shared" si="5"/>
        <v>86</v>
      </c>
      <c r="AL54">
        <f t="shared" si="6"/>
        <v>0</v>
      </c>
      <c r="AM54">
        <f t="shared" si="7"/>
        <v>0</v>
      </c>
      <c r="AO54" s="90">
        <f t="shared" si="8"/>
        <v>1</v>
      </c>
      <c r="AP54" s="90">
        <f t="shared" si="9"/>
        <v>0</v>
      </c>
      <c r="AQ54" s="90">
        <f t="shared" si="10"/>
        <v>0</v>
      </c>
      <c r="AS54" s="55">
        <f t="shared" si="11"/>
        <v>2341.0500000000002</v>
      </c>
      <c r="AT54" s="55">
        <f t="shared" si="12"/>
        <v>0</v>
      </c>
      <c r="AU54" s="55">
        <f t="shared" si="13"/>
        <v>0</v>
      </c>
    </row>
    <row r="55" spans="22:47" x14ac:dyDescent="0.2">
      <c r="V55" s="7">
        <v>12681</v>
      </c>
      <c r="W55" s="7" t="s">
        <v>74</v>
      </c>
      <c r="X55" s="7">
        <v>228</v>
      </c>
      <c r="Y55" s="56" t="s">
        <v>100</v>
      </c>
      <c r="Z55" s="7" t="s">
        <v>75</v>
      </c>
      <c r="AA55" s="7">
        <v>5930000</v>
      </c>
      <c r="AB55" s="7">
        <v>181966</v>
      </c>
      <c r="AC55" s="54">
        <v>39818.580706018518</v>
      </c>
      <c r="AD55" s="55">
        <v>468.11</v>
      </c>
      <c r="AF55">
        <f t="shared" si="4"/>
        <v>181966</v>
      </c>
      <c r="AG55">
        <f>SUMIF('Data - Contractor Labor Hours'!$J$5:$J$590,'Test Year 2009'!$AF55,'Data - Contractor Labor Hours'!M$5:M$590)</f>
        <v>16</v>
      </c>
      <c r="AH55">
        <f>SUMIF('Data - Contractor Labor Hours'!$J$5:$J$590,'Test Year 2009'!$AF55,'Data - Contractor Labor Hours'!N$5:N$590)</f>
        <v>0</v>
      </c>
      <c r="AI55">
        <f>SUMIF('Data - Contractor Labor Hours'!$J$5:$J$590,'Test Year 2009'!$AF55,'Data - Contractor Labor Hours'!O$5:O$590)</f>
        <v>0</v>
      </c>
      <c r="AJ55" s="60"/>
      <c r="AK55">
        <f t="shared" si="5"/>
        <v>16</v>
      </c>
      <c r="AL55">
        <f t="shared" si="6"/>
        <v>0</v>
      </c>
      <c r="AM55">
        <f t="shared" si="7"/>
        <v>0</v>
      </c>
      <c r="AO55" s="90">
        <f t="shared" si="8"/>
        <v>1</v>
      </c>
      <c r="AP55" s="90">
        <f t="shared" si="9"/>
        <v>0</v>
      </c>
      <c r="AQ55" s="90">
        <f t="shared" si="10"/>
        <v>0</v>
      </c>
      <c r="AS55" s="55">
        <f t="shared" si="11"/>
        <v>468.11</v>
      </c>
      <c r="AT55" s="55">
        <f t="shared" si="12"/>
        <v>0</v>
      </c>
      <c r="AU55" s="55">
        <f t="shared" si="13"/>
        <v>0</v>
      </c>
    </row>
    <row r="56" spans="22:47" x14ac:dyDescent="0.2">
      <c r="V56" s="7">
        <v>12681</v>
      </c>
      <c r="W56" s="7" t="s">
        <v>74</v>
      </c>
      <c r="X56" s="7">
        <v>228</v>
      </c>
      <c r="Y56" s="56" t="s">
        <v>100</v>
      </c>
      <c r="Z56" s="7" t="s">
        <v>75</v>
      </c>
      <c r="AA56" s="7">
        <v>5930000</v>
      </c>
      <c r="AB56" s="7">
        <v>181936</v>
      </c>
      <c r="AC56" s="54">
        <v>39818.58085648148</v>
      </c>
      <c r="AD56" s="55">
        <v>3772.97</v>
      </c>
      <c r="AF56">
        <f t="shared" si="4"/>
        <v>181936</v>
      </c>
      <c r="AG56">
        <f>SUMIF('Data - Contractor Labor Hours'!$J$5:$J$590,'Test Year 2009'!$AF56,'Data - Contractor Labor Hours'!M$5:M$590)</f>
        <v>19</v>
      </c>
      <c r="AH56">
        <f>SUMIF('Data - Contractor Labor Hours'!$J$5:$J$590,'Test Year 2009'!$AF56,'Data - Contractor Labor Hours'!N$5:N$590)</f>
        <v>72</v>
      </c>
      <c r="AI56">
        <f>SUMIF('Data - Contractor Labor Hours'!$J$5:$J$590,'Test Year 2009'!$AF56,'Data - Contractor Labor Hours'!O$5:O$590)</f>
        <v>24</v>
      </c>
      <c r="AJ56" s="60"/>
      <c r="AK56">
        <f t="shared" si="5"/>
        <v>19</v>
      </c>
      <c r="AL56">
        <f t="shared" si="6"/>
        <v>108</v>
      </c>
      <c r="AM56">
        <f t="shared" si="7"/>
        <v>48</v>
      </c>
      <c r="AO56" s="90">
        <f t="shared" si="8"/>
        <v>0.10857142857142857</v>
      </c>
      <c r="AP56" s="90">
        <f t="shared" si="9"/>
        <v>0.6171428571428571</v>
      </c>
      <c r="AQ56" s="90">
        <f t="shared" si="10"/>
        <v>0.2742857142857143</v>
      </c>
      <c r="AS56" s="55">
        <f t="shared" si="11"/>
        <v>409.63674285714285</v>
      </c>
      <c r="AT56" s="55">
        <f t="shared" si="12"/>
        <v>2328.4614857142856</v>
      </c>
      <c r="AU56" s="55">
        <f t="shared" si="13"/>
        <v>1034.8717714285715</v>
      </c>
    </row>
    <row r="57" spans="22:47" x14ac:dyDescent="0.2">
      <c r="V57" s="7">
        <v>12681</v>
      </c>
      <c r="W57" s="7" t="s">
        <v>74</v>
      </c>
      <c r="X57" s="7">
        <v>228</v>
      </c>
      <c r="Y57" s="56" t="s">
        <v>100</v>
      </c>
      <c r="Z57" s="7" t="s">
        <v>75</v>
      </c>
      <c r="AA57" s="7">
        <v>5930000</v>
      </c>
      <c r="AB57" s="7">
        <v>181822</v>
      </c>
      <c r="AC57" s="54">
        <v>39818.582048611112</v>
      </c>
      <c r="AD57" s="55">
        <v>2901.3</v>
      </c>
      <c r="AF57">
        <f t="shared" si="4"/>
        <v>181822</v>
      </c>
      <c r="AG57">
        <f>SUMIF('Data - Contractor Labor Hours'!$J$5:$J$590,'Test Year 2009'!$AF57,'Data - Contractor Labor Hours'!M$5:M$590)</f>
        <v>48</v>
      </c>
      <c r="AH57">
        <f>SUMIF('Data - Contractor Labor Hours'!$J$5:$J$590,'Test Year 2009'!$AF57,'Data - Contractor Labor Hours'!N$5:N$590)</f>
        <v>57</v>
      </c>
      <c r="AI57">
        <f>SUMIF('Data - Contractor Labor Hours'!$J$5:$J$590,'Test Year 2009'!$AF57,'Data - Contractor Labor Hours'!O$5:O$590)</f>
        <v>0</v>
      </c>
      <c r="AJ57" s="60"/>
      <c r="AK57">
        <f t="shared" si="5"/>
        <v>48</v>
      </c>
      <c r="AL57">
        <f t="shared" si="6"/>
        <v>85.5</v>
      </c>
      <c r="AM57">
        <f t="shared" si="7"/>
        <v>0</v>
      </c>
      <c r="AO57" s="90">
        <f t="shared" si="8"/>
        <v>0.3595505617977528</v>
      </c>
      <c r="AP57" s="90">
        <f t="shared" si="9"/>
        <v>0.6404494382022472</v>
      </c>
      <c r="AQ57" s="90">
        <f t="shared" si="10"/>
        <v>0</v>
      </c>
      <c r="AS57" s="55">
        <f t="shared" si="11"/>
        <v>1043.1640449438203</v>
      </c>
      <c r="AT57" s="55">
        <f t="shared" si="12"/>
        <v>1858.1359550561799</v>
      </c>
      <c r="AU57" s="55">
        <f t="shared" si="13"/>
        <v>0</v>
      </c>
    </row>
    <row r="58" spans="22:47" x14ac:dyDescent="0.2">
      <c r="V58" s="7">
        <v>12681</v>
      </c>
      <c r="W58" s="7" t="s">
        <v>74</v>
      </c>
      <c r="X58" s="7">
        <v>228</v>
      </c>
      <c r="Y58" s="56" t="s">
        <v>100</v>
      </c>
      <c r="Z58" s="7" t="s">
        <v>75</v>
      </c>
      <c r="AA58" s="7">
        <v>5930000</v>
      </c>
      <c r="AB58" s="7">
        <v>181628</v>
      </c>
      <c r="AC58" s="54">
        <v>39818.582199074073</v>
      </c>
      <c r="AD58" s="55">
        <v>1756.18</v>
      </c>
      <c r="AF58">
        <f t="shared" si="4"/>
        <v>181628</v>
      </c>
      <c r="AG58">
        <f>SUMIF('Data - Contractor Labor Hours'!$J$5:$J$590,'Test Year 2009'!$AF58,'Data - Contractor Labor Hours'!M$5:M$590)</f>
        <v>0</v>
      </c>
      <c r="AH58">
        <f>SUMIF('Data - Contractor Labor Hours'!$J$5:$J$590,'Test Year 2009'!$AF58,'Data - Contractor Labor Hours'!N$5:N$590)</f>
        <v>60</v>
      </c>
      <c r="AI58">
        <f>SUMIF('Data - Contractor Labor Hours'!$J$5:$J$590,'Test Year 2009'!$AF58,'Data - Contractor Labor Hours'!O$5:O$590)</f>
        <v>0</v>
      </c>
      <c r="AJ58" s="60"/>
      <c r="AK58">
        <f t="shared" si="5"/>
        <v>0</v>
      </c>
      <c r="AL58">
        <f t="shared" si="6"/>
        <v>90</v>
      </c>
      <c r="AM58">
        <f t="shared" si="7"/>
        <v>0</v>
      </c>
      <c r="AO58" s="90">
        <f t="shared" si="8"/>
        <v>0</v>
      </c>
      <c r="AP58" s="90">
        <f t="shared" si="9"/>
        <v>1</v>
      </c>
      <c r="AQ58" s="90">
        <f t="shared" si="10"/>
        <v>0</v>
      </c>
      <c r="AS58" s="55">
        <f t="shared" si="11"/>
        <v>0</v>
      </c>
      <c r="AT58" s="55">
        <f t="shared" si="12"/>
        <v>1756.18</v>
      </c>
      <c r="AU58" s="55">
        <f t="shared" si="13"/>
        <v>0</v>
      </c>
    </row>
    <row r="59" spans="22:47" x14ac:dyDescent="0.2">
      <c r="V59" s="7">
        <v>12681</v>
      </c>
      <c r="W59" s="7" t="s">
        <v>74</v>
      </c>
      <c r="X59" s="7">
        <v>228</v>
      </c>
      <c r="Y59" s="56" t="s">
        <v>100</v>
      </c>
      <c r="Z59" s="7" t="s">
        <v>75</v>
      </c>
      <c r="AA59" s="7">
        <v>5930000</v>
      </c>
      <c r="AB59" s="7">
        <v>181626</v>
      </c>
      <c r="AC59" s="54">
        <v>39818.582569444443</v>
      </c>
      <c r="AD59" s="55">
        <v>3062.32</v>
      </c>
      <c r="AF59">
        <f t="shared" si="4"/>
        <v>181626</v>
      </c>
      <c r="AG59">
        <f>SUMIF('Data - Contractor Labor Hours'!$J$5:$J$590,'Test Year 2009'!$AF59,'Data - Contractor Labor Hours'!M$5:M$590)</f>
        <v>58</v>
      </c>
      <c r="AH59">
        <f>SUMIF('Data - Contractor Labor Hours'!$J$5:$J$590,'Test Year 2009'!$AF59,'Data - Contractor Labor Hours'!N$5:N$590)</f>
        <v>57</v>
      </c>
      <c r="AI59">
        <f>SUMIF('Data - Contractor Labor Hours'!$J$5:$J$590,'Test Year 2009'!$AF59,'Data - Contractor Labor Hours'!O$5:O$590)</f>
        <v>0</v>
      </c>
      <c r="AJ59" s="60"/>
      <c r="AK59">
        <f t="shared" si="5"/>
        <v>58</v>
      </c>
      <c r="AL59">
        <f t="shared" si="6"/>
        <v>85.5</v>
      </c>
      <c r="AM59">
        <f t="shared" si="7"/>
        <v>0</v>
      </c>
      <c r="AO59" s="90">
        <f t="shared" si="8"/>
        <v>0.40418118466898956</v>
      </c>
      <c r="AP59" s="90">
        <f t="shared" si="9"/>
        <v>0.59581881533101044</v>
      </c>
      <c r="AQ59" s="90">
        <f t="shared" si="10"/>
        <v>0</v>
      </c>
      <c r="AS59" s="55">
        <f t="shared" si="11"/>
        <v>1237.7321254355402</v>
      </c>
      <c r="AT59" s="55">
        <f t="shared" si="12"/>
        <v>1824.58787456446</v>
      </c>
      <c r="AU59" s="55">
        <f t="shared" si="13"/>
        <v>0</v>
      </c>
    </row>
    <row r="60" spans="22:47" x14ac:dyDescent="0.2">
      <c r="V60" s="7">
        <v>12681</v>
      </c>
      <c r="W60" s="7" t="s">
        <v>74</v>
      </c>
      <c r="X60" s="7">
        <v>228</v>
      </c>
      <c r="Y60" s="56" t="s">
        <v>100</v>
      </c>
      <c r="Z60" s="7" t="s">
        <v>75</v>
      </c>
      <c r="AA60" s="7">
        <v>5930000</v>
      </c>
      <c r="AB60" s="7">
        <v>181186</v>
      </c>
      <c r="AC60" s="54">
        <v>39818.583287037036</v>
      </c>
      <c r="AD60" s="55">
        <v>25007.33</v>
      </c>
      <c r="AF60">
        <f t="shared" si="4"/>
        <v>181186</v>
      </c>
      <c r="AG60">
        <f>SUMIF('Data - Contractor Labor Hours'!$J$5:$J$590,'Test Year 2009'!$AF60,'Data - Contractor Labor Hours'!M$5:M$590)</f>
        <v>294</v>
      </c>
      <c r="AH60">
        <f>SUMIF('Data - Contractor Labor Hours'!$J$5:$J$590,'Test Year 2009'!$AF60,'Data - Contractor Labor Hours'!N$5:N$590)</f>
        <v>550.5</v>
      </c>
      <c r="AI60">
        <f>SUMIF('Data - Contractor Labor Hours'!$J$5:$J$590,'Test Year 2009'!$AF60,'Data - Contractor Labor Hours'!O$5:O$590)</f>
        <v>0</v>
      </c>
      <c r="AJ60" s="60"/>
      <c r="AK60">
        <f t="shared" si="5"/>
        <v>294</v>
      </c>
      <c r="AL60">
        <f t="shared" si="6"/>
        <v>825.75</v>
      </c>
      <c r="AM60">
        <f t="shared" si="7"/>
        <v>0</v>
      </c>
      <c r="AO60" s="90">
        <f t="shared" si="8"/>
        <v>0.26255860683188209</v>
      </c>
      <c r="AP60" s="90">
        <f t="shared" si="9"/>
        <v>0.73744139316811785</v>
      </c>
      <c r="AQ60" s="90">
        <f t="shared" si="10"/>
        <v>0</v>
      </c>
      <c r="AS60" s="55">
        <f t="shared" si="11"/>
        <v>6565.8897253851301</v>
      </c>
      <c r="AT60" s="55">
        <f t="shared" si="12"/>
        <v>18441.44027461487</v>
      </c>
      <c r="AU60" s="55">
        <f t="shared" si="13"/>
        <v>0</v>
      </c>
    </row>
    <row r="61" spans="22:47" x14ac:dyDescent="0.2">
      <c r="V61" s="7">
        <v>12681</v>
      </c>
      <c r="W61" s="7" t="s">
        <v>74</v>
      </c>
      <c r="X61" s="7">
        <v>228</v>
      </c>
      <c r="Y61" s="56" t="s">
        <v>100</v>
      </c>
      <c r="Z61" s="7" t="s">
        <v>75</v>
      </c>
      <c r="AA61" s="7">
        <v>5930000</v>
      </c>
      <c r="AB61" s="7">
        <v>181057</v>
      </c>
      <c r="AC61" s="54">
        <v>39818.584270833337</v>
      </c>
      <c r="AD61" s="55">
        <v>395.21</v>
      </c>
      <c r="AF61">
        <f t="shared" si="4"/>
        <v>181057</v>
      </c>
      <c r="AG61">
        <f>SUMIF('Data - Contractor Labor Hours'!$J$5:$J$590,'Test Year 2009'!$AF61,'Data - Contractor Labor Hours'!M$5:M$590)</f>
        <v>0</v>
      </c>
      <c r="AH61">
        <f>SUMIF('Data - Contractor Labor Hours'!$J$5:$J$590,'Test Year 2009'!$AF61,'Data - Contractor Labor Hours'!N$5:N$590)</f>
        <v>0</v>
      </c>
      <c r="AI61">
        <f>SUMIF('Data - Contractor Labor Hours'!$J$5:$J$590,'Test Year 2009'!$AF61,'Data - Contractor Labor Hours'!O$5:O$590)</f>
        <v>0</v>
      </c>
      <c r="AJ61" s="60"/>
      <c r="AK61">
        <f t="shared" si="5"/>
        <v>0</v>
      </c>
      <c r="AL61">
        <f t="shared" si="6"/>
        <v>0</v>
      </c>
      <c r="AM61">
        <f t="shared" si="7"/>
        <v>0</v>
      </c>
      <c r="AO61" s="90">
        <f t="shared" si="8"/>
        <v>0</v>
      </c>
      <c r="AP61" s="90">
        <f t="shared" si="9"/>
        <v>0</v>
      </c>
      <c r="AQ61" s="90">
        <f t="shared" si="10"/>
        <v>0</v>
      </c>
      <c r="AS61" s="55">
        <f t="shared" si="11"/>
        <v>0</v>
      </c>
      <c r="AT61" s="55">
        <f t="shared" si="12"/>
        <v>0</v>
      </c>
      <c r="AU61" s="55">
        <f t="shared" si="13"/>
        <v>0</v>
      </c>
    </row>
    <row r="62" spans="22:47" x14ac:dyDescent="0.2">
      <c r="V62" s="7">
        <v>12681</v>
      </c>
      <c r="W62" s="7" t="s">
        <v>74</v>
      </c>
      <c r="X62" s="7">
        <v>228</v>
      </c>
      <c r="Y62" s="56" t="s">
        <v>100</v>
      </c>
      <c r="Z62" s="7" t="s">
        <v>75</v>
      </c>
      <c r="AA62" s="7">
        <v>5930000</v>
      </c>
      <c r="AB62" s="7">
        <v>180967</v>
      </c>
      <c r="AC62" s="54">
        <v>39818.584652777776</v>
      </c>
      <c r="AD62" s="55">
        <v>327.43</v>
      </c>
      <c r="AF62">
        <f t="shared" si="4"/>
        <v>180967</v>
      </c>
      <c r="AG62">
        <f>SUMIF('Data - Contractor Labor Hours'!$J$5:$J$590,'Test Year 2009'!$AF62,'Data - Contractor Labor Hours'!M$5:M$590)</f>
        <v>0</v>
      </c>
      <c r="AH62">
        <f>SUMIF('Data - Contractor Labor Hours'!$J$5:$J$590,'Test Year 2009'!$AF62,'Data - Contractor Labor Hours'!N$5:N$590)</f>
        <v>0</v>
      </c>
      <c r="AI62">
        <f>SUMIF('Data - Contractor Labor Hours'!$J$5:$J$590,'Test Year 2009'!$AF62,'Data - Contractor Labor Hours'!O$5:O$590)</f>
        <v>0</v>
      </c>
      <c r="AJ62" s="60"/>
      <c r="AK62">
        <f t="shared" si="5"/>
        <v>0</v>
      </c>
      <c r="AL62">
        <f t="shared" si="6"/>
        <v>0</v>
      </c>
      <c r="AM62">
        <f t="shared" si="7"/>
        <v>0</v>
      </c>
      <c r="AO62" s="90">
        <f t="shared" si="8"/>
        <v>0</v>
      </c>
      <c r="AP62" s="90">
        <f t="shared" si="9"/>
        <v>0</v>
      </c>
      <c r="AQ62" s="90">
        <f t="shared" si="10"/>
        <v>0</v>
      </c>
      <c r="AS62" s="55">
        <f t="shared" si="11"/>
        <v>0</v>
      </c>
      <c r="AT62" s="55">
        <f t="shared" si="12"/>
        <v>0</v>
      </c>
      <c r="AU62" s="55">
        <f t="shared" si="13"/>
        <v>0</v>
      </c>
    </row>
    <row r="63" spans="22:47" x14ac:dyDescent="0.2">
      <c r="V63" s="7">
        <v>12681</v>
      </c>
      <c r="W63" s="7" t="s">
        <v>74</v>
      </c>
      <c r="X63" s="7">
        <v>228</v>
      </c>
      <c r="Y63" s="56" t="s">
        <v>100</v>
      </c>
      <c r="Z63" s="7" t="s">
        <v>75</v>
      </c>
      <c r="AA63" s="7">
        <v>5930000</v>
      </c>
      <c r="AB63" s="7">
        <v>180095</v>
      </c>
      <c r="AC63" s="54">
        <v>39818.585358796299</v>
      </c>
      <c r="AD63" s="55">
        <v>719.47</v>
      </c>
      <c r="AF63">
        <f t="shared" si="4"/>
        <v>180095</v>
      </c>
      <c r="AG63">
        <f>SUMIF('Data - Contractor Labor Hours'!$J$5:$J$590,'Test Year 2009'!$AF63,'Data - Contractor Labor Hours'!M$5:M$590)</f>
        <v>30</v>
      </c>
      <c r="AH63">
        <f>SUMIF('Data - Contractor Labor Hours'!$J$5:$J$590,'Test Year 2009'!$AF63,'Data - Contractor Labor Hours'!N$5:N$590)</f>
        <v>0</v>
      </c>
      <c r="AI63">
        <f>SUMIF('Data - Contractor Labor Hours'!$J$5:$J$590,'Test Year 2009'!$AF63,'Data - Contractor Labor Hours'!O$5:O$590)</f>
        <v>0</v>
      </c>
      <c r="AJ63" s="60"/>
      <c r="AK63">
        <f t="shared" si="5"/>
        <v>30</v>
      </c>
      <c r="AL63">
        <f t="shared" si="6"/>
        <v>0</v>
      </c>
      <c r="AM63">
        <f t="shared" si="7"/>
        <v>0</v>
      </c>
      <c r="AO63" s="90">
        <f t="shared" si="8"/>
        <v>1</v>
      </c>
      <c r="AP63" s="90">
        <f t="shared" si="9"/>
        <v>0</v>
      </c>
      <c r="AQ63" s="90">
        <f t="shared" si="10"/>
        <v>0</v>
      </c>
      <c r="AS63" s="55">
        <f t="shared" si="11"/>
        <v>719.47</v>
      </c>
      <c r="AT63" s="55">
        <f t="shared" si="12"/>
        <v>0</v>
      </c>
      <c r="AU63" s="55">
        <f t="shared" si="13"/>
        <v>0</v>
      </c>
    </row>
    <row r="64" spans="22:47" x14ac:dyDescent="0.2">
      <c r="V64" s="7">
        <v>12681</v>
      </c>
      <c r="W64" s="7" t="s">
        <v>74</v>
      </c>
      <c r="X64" s="7">
        <v>228</v>
      </c>
      <c r="Y64" s="56" t="s">
        <v>100</v>
      </c>
      <c r="Z64" s="7" t="s">
        <v>75</v>
      </c>
      <c r="AA64" s="7">
        <v>5930000</v>
      </c>
      <c r="AB64" s="7">
        <v>182019</v>
      </c>
      <c r="AC64" s="54">
        <v>39819.519745370373</v>
      </c>
      <c r="AD64" s="55">
        <v>5159.1899999999996</v>
      </c>
      <c r="AF64">
        <f t="shared" si="4"/>
        <v>182019</v>
      </c>
      <c r="AG64">
        <f>SUMIF('Data - Contractor Labor Hours'!$J$5:$J$590,'Test Year 2009'!$AF64,'Data - Contractor Labor Hours'!M$5:M$590)</f>
        <v>119</v>
      </c>
      <c r="AH64">
        <f>SUMIF('Data - Contractor Labor Hours'!$J$5:$J$590,'Test Year 2009'!$AF64,'Data - Contractor Labor Hours'!N$5:N$590)</f>
        <v>43</v>
      </c>
      <c r="AI64">
        <f>SUMIF('Data - Contractor Labor Hours'!$J$5:$J$590,'Test Year 2009'!$AF64,'Data - Contractor Labor Hours'!O$5:O$590)</f>
        <v>14</v>
      </c>
      <c r="AJ64" s="60"/>
      <c r="AK64">
        <f t="shared" si="5"/>
        <v>119</v>
      </c>
      <c r="AL64">
        <f t="shared" si="6"/>
        <v>64.5</v>
      </c>
      <c r="AM64">
        <f t="shared" si="7"/>
        <v>28</v>
      </c>
      <c r="AO64" s="90">
        <f t="shared" si="8"/>
        <v>0.56264775413711587</v>
      </c>
      <c r="AP64" s="90">
        <f t="shared" si="9"/>
        <v>0.30496453900709219</v>
      </c>
      <c r="AQ64" s="90">
        <f t="shared" si="10"/>
        <v>0.13238770685579196</v>
      </c>
      <c r="AS64" s="55">
        <f t="shared" si="11"/>
        <v>2902.8066666666668</v>
      </c>
      <c r="AT64" s="55">
        <f t="shared" si="12"/>
        <v>1573.37</v>
      </c>
      <c r="AU64" s="55">
        <f t="shared" si="13"/>
        <v>683.01333333333321</v>
      </c>
    </row>
    <row r="65" spans="22:47" x14ac:dyDescent="0.2">
      <c r="V65" s="7">
        <v>12681</v>
      </c>
      <c r="W65" s="7" t="s">
        <v>74</v>
      </c>
      <c r="X65" s="7">
        <v>228</v>
      </c>
      <c r="Y65" s="56" t="s">
        <v>100</v>
      </c>
      <c r="Z65" s="7" t="s">
        <v>75</v>
      </c>
      <c r="AA65" s="7">
        <v>5930000</v>
      </c>
      <c r="AB65" s="7">
        <v>182055</v>
      </c>
      <c r="AC65" s="54">
        <v>39820.51971064815</v>
      </c>
      <c r="AD65" s="55">
        <v>11309.52</v>
      </c>
      <c r="AF65">
        <f t="shared" si="4"/>
        <v>182055</v>
      </c>
      <c r="AG65">
        <f>SUMIF('Data - Contractor Labor Hours'!$J$5:$J$590,'Test Year 2009'!$AF65,'Data - Contractor Labor Hours'!M$5:M$590)</f>
        <v>95</v>
      </c>
      <c r="AH65">
        <f>SUMIF('Data - Contractor Labor Hours'!$J$5:$J$590,'Test Year 2009'!$AF65,'Data - Contractor Labor Hours'!N$5:N$590)</f>
        <v>168.5</v>
      </c>
      <c r="AI65">
        <f>SUMIF('Data - Contractor Labor Hours'!$J$5:$J$590,'Test Year 2009'!$AF65,'Data - Contractor Labor Hours'!O$5:O$590)</f>
        <v>51.5</v>
      </c>
      <c r="AJ65" s="60"/>
      <c r="AK65">
        <f t="shared" si="5"/>
        <v>95</v>
      </c>
      <c r="AL65">
        <f t="shared" si="6"/>
        <v>252.75</v>
      </c>
      <c r="AM65">
        <f t="shared" si="7"/>
        <v>103</v>
      </c>
      <c r="AO65" s="90">
        <f t="shared" si="8"/>
        <v>0.21075984470327233</v>
      </c>
      <c r="AP65" s="90">
        <f t="shared" si="9"/>
        <v>0.56073211314475868</v>
      </c>
      <c r="AQ65" s="90">
        <f t="shared" si="10"/>
        <v>0.22850804215196893</v>
      </c>
      <c r="AS65" s="55">
        <f t="shared" si="11"/>
        <v>2383.5926788685524</v>
      </c>
      <c r="AT65" s="55">
        <f t="shared" si="12"/>
        <v>6341.6110482529111</v>
      </c>
      <c r="AU65" s="55">
        <f t="shared" si="13"/>
        <v>2584.316272878536</v>
      </c>
    </row>
    <row r="66" spans="22:47" x14ac:dyDescent="0.2">
      <c r="V66" s="7">
        <v>12681</v>
      </c>
      <c r="W66" s="7" t="s">
        <v>74</v>
      </c>
      <c r="X66" s="7">
        <v>228</v>
      </c>
      <c r="Y66" s="56" t="s">
        <v>100</v>
      </c>
      <c r="Z66" s="7" t="s">
        <v>75</v>
      </c>
      <c r="AA66" s="7">
        <v>5930000</v>
      </c>
      <c r="AB66" s="7">
        <v>181843</v>
      </c>
      <c r="AC66" s="54">
        <v>39825.349895833337</v>
      </c>
      <c r="AD66" s="55">
        <v>716.47</v>
      </c>
      <c r="AF66">
        <f t="shared" si="4"/>
        <v>181843</v>
      </c>
      <c r="AG66">
        <f>SUMIF('Data - Contractor Labor Hours'!$J$5:$J$590,'Test Year 2009'!$AF66,'Data - Contractor Labor Hours'!M$5:M$590)</f>
        <v>30</v>
      </c>
      <c r="AH66">
        <f>SUMIF('Data - Contractor Labor Hours'!$J$5:$J$590,'Test Year 2009'!$AF66,'Data - Contractor Labor Hours'!N$5:N$590)</f>
        <v>0</v>
      </c>
      <c r="AI66">
        <f>SUMIF('Data - Contractor Labor Hours'!$J$5:$J$590,'Test Year 2009'!$AF66,'Data - Contractor Labor Hours'!O$5:O$590)</f>
        <v>0</v>
      </c>
      <c r="AJ66" s="60"/>
      <c r="AK66">
        <f t="shared" si="5"/>
        <v>30</v>
      </c>
      <c r="AL66">
        <f t="shared" si="6"/>
        <v>0</v>
      </c>
      <c r="AM66">
        <f t="shared" si="7"/>
        <v>0</v>
      </c>
      <c r="AO66" s="90">
        <f t="shared" si="8"/>
        <v>1</v>
      </c>
      <c r="AP66" s="90">
        <f t="shared" si="9"/>
        <v>0</v>
      </c>
      <c r="AQ66" s="90">
        <f t="shared" si="10"/>
        <v>0</v>
      </c>
      <c r="AS66" s="55">
        <f t="shared" si="11"/>
        <v>716.47</v>
      </c>
      <c r="AT66" s="55">
        <f t="shared" si="12"/>
        <v>0</v>
      </c>
      <c r="AU66" s="55">
        <f t="shared" si="13"/>
        <v>0</v>
      </c>
    </row>
    <row r="67" spans="22:47" x14ac:dyDescent="0.2">
      <c r="V67" s="7">
        <v>12681</v>
      </c>
      <c r="W67" s="7" t="s">
        <v>74</v>
      </c>
      <c r="X67" s="7">
        <v>228</v>
      </c>
      <c r="Y67" s="56" t="s">
        <v>100</v>
      </c>
      <c r="Z67" s="7" t="s">
        <v>75</v>
      </c>
      <c r="AA67" s="7">
        <v>5930000</v>
      </c>
      <c r="AB67" s="7">
        <v>181840</v>
      </c>
      <c r="AC67" s="54">
        <v>39825.350439814814</v>
      </c>
      <c r="AD67" s="55">
        <v>20081.43</v>
      </c>
      <c r="AF67">
        <f t="shared" si="4"/>
        <v>181840</v>
      </c>
      <c r="AG67">
        <f>SUMIF('Data - Contractor Labor Hours'!$J$5:$J$590,'Test Year 2009'!$AF67,'Data - Contractor Labor Hours'!M$5:M$590)</f>
        <v>267</v>
      </c>
      <c r="AH67">
        <f>SUMIF('Data - Contractor Labor Hours'!$J$5:$J$590,'Test Year 2009'!$AF67,'Data - Contractor Labor Hours'!N$5:N$590)</f>
        <v>251</v>
      </c>
      <c r="AI67">
        <f>SUMIF('Data - Contractor Labor Hours'!$J$5:$J$590,'Test Year 2009'!$AF67,'Data - Contractor Labor Hours'!O$5:O$590)</f>
        <v>101</v>
      </c>
      <c r="AJ67" s="60"/>
      <c r="AK67">
        <f t="shared" si="5"/>
        <v>267</v>
      </c>
      <c r="AL67">
        <f t="shared" si="6"/>
        <v>376.5</v>
      </c>
      <c r="AM67">
        <f t="shared" si="7"/>
        <v>202</v>
      </c>
      <c r="AO67" s="90">
        <f t="shared" si="8"/>
        <v>0.31578947368421051</v>
      </c>
      <c r="AP67" s="90">
        <f t="shared" si="9"/>
        <v>0.44529863985807216</v>
      </c>
      <c r="AQ67" s="90">
        <f t="shared" si="10"/>
        <v>0.23891188645771733</v>
      </c>
      <c r="AS67" s="55">
        <f t="shared" si="11"/>
        <v>6341.5042105263155</v>
      </c>
      <c r="AT67" s="55">
        <f t="shared" si="12"/>
        <v>8942.2334654050865</v>
      </c>
      <c r="AU67" s="55">
        <f t="shared" si="13"/>
        <v>4797.6923240685983</v>
      </c>
    </row>
    <row r="68" spans="22:47" x14ac:dyDescent="0.2">
      <c r="V68" s="7">
        <v>12681</v>
      </c>
      <c r="W68" s="7" t="s">
        <v>74</v>
      </c>
      <c r="X68" s="7">
        <v>228</v>
      </c>
      <c r="Y68" s="56" t="s">
        <v>100</v>
      </c>
      <c r="Z68" s="7" t="s">
        <v>75</v>
      </c>
      <c r="AA68" s="7">
        <v>5930000</v>
      </c>
      <c r="AB68" s="7">
        <v>182612</v>
      </c>
      <c r="AC68" s="54">
        <v>39827.488854166666</v>
      </c>
      <c r="AD68" s="55">
        <v>167.72</v>
      </c>
      <c r="AF68">
        <f t="shared" si="4"/>
        <v>182612</v>
      </c>
      <c r="AG68">
        <f>SUMIF('Data - Contractor Labor Hours'!$J$5:$J$590,'Test Year 2009'!$AF68,'Data - Contractor Labor Hours'!M$5:M$590)</f>
        <v>6</v>
      </c>
      <c r="AH68">
        <f>SUMIF('Data - Contractor Labor Hours'!$J$5:$J$590,'Test Year 2009'!$AF68,'Data - Contractor Labor Hours'!N$5:N$590)</f>
        <v>0</v>
      </c>
      <c r="AI68">
        <f>SUMIF('Data - Contractor Labor Hours'!$J$5:$J$590,'Test Year 2009'!$AF68,'Data - Contractor Labor Hours'!O$5:O$590)</f>
        <v>0</v>
      </c>
      <c r="AJ68" s="60"/>
      <c r="AK68">
        <f t="shared" si="5"/>
        <v>6</v>
      </c>
      <c r="AL68">
        <f t="shared" si="6"/>
        <v>0</v>
      </c>
      <c r="AM68">
        <f t="shared" si="7"/>
        <v>0</v>
      </c>
      <c r="AO68" s="90">
        <f t="shared" si="8"/>
        <v>1</v>
      </c>
      <c r="AP68" s="90">
        <f t="shared" si="9"/>
        <v>0</v>
      </c>
      <c r="AQ68" s="90">
        <f t="shared" si="10"/>
        <v>0</v>
      </c>
      <c r="AS68" s="55">
        <f t="shared" si="11"/>
        <v>167.72</v>
      </c>
      <c r="AT68" s="55">
        <f t="shared" si="12"/>
        <v>0</v>
      </c>
      <c r="AU68" s="55">
        <f t="shared" si="13"/>
        <v>0</v>
      </c>
    </row>
    <row r="69" spans="22:47" x14ac:dyDescent="0.2">
      <c r="V69" s="7">
        <v>12681</v>
      </c>
      <c r="W69" s="7" t="s">
        <v>74</v>
      </c>
      <c r="X69" s="7">
        <v>228</v>
      </c>
      <c r="Y69" s="56" t="s">
        <v>100</v>
      </c>
      <c r="Z69" s="7" t="s">
        <v>75</v>
      </c>
      <c r="AA69" s="7">
        <v>5930000</v>
      </c>
      <c r="AB69" s="7">
        <v>182611</v>
      </c>
      <c r="AC69" s="54">
        <v>39827.489374999997</v>
      </c>
      <c r="AD69" s="55">
        <v>2885.18</v>
      </c>
      <c r="AF69">
        <f t="shared" si="4"/>
        <v>182611</v>
      </c>
      <c r="AG69">
        <f>SUMIF('Data - Contractor Labor Hours'!$J$5:$J$590,'Test Year 2009'!$AF69,'Data - Contractor Labor Hours'!M$5:M$590)</f>
        <v>60</v>
      </c>
      <c r="AH69">
        <f>SUMIF('Data - Contractor Labor Hours'!$J$5:$J$590,'Test Year 2009'!$AF69,'Data - Contractor Labor Hours'!N$5:N$590)</f>
        <v>0</v>
      </c>
      <c r="AI69">
        <f>SUMIF('Data - Contractor Labor Hours'!$J$5:$J$590,'Test Year 2009'!$AF69,'Data - Contractor Labor Hours'!O$5:O$590)</f>
        <v>30</v>
      </c>
      <c r="AJ69" s="60"/>
      <c r="AK69">
        <f t="shared" si="5"/>
        <v>60</v>
      </c>
      <c r="AL69">
        <f t="shared" si="6"/>
        <v>0</v>
      </c>
      <c r="AM69">
        <f t="shared" si="7"/>
        <v>60</v>
      </c>
      <c r="AO69" s="90">
        <f t="shared" si="8"/>
        <v>0.5</v>
      </c>
      <c r="AP69" s="90">
        <f t="shared" si="9"/>
        <v>0</v>
      </c>
      <c r="AQ69" s="90">
        <f t="shared" si="10"/>
        <v>0.5</v>
      </c>
      <c r="AS69" s="55">
        <f t="shared" si="11"/>
        <v>1442.59</v>
      </c>
      <c r="AT69" s="55">
        <f t="shared" si="12"/>
        <v>0</v>
      </c>
      <c r="AU69" s="55">
        <f t="shared" si="13"/>
        <v>1442.59</v>
      </c>
    </row>
    <row r="70" spans="22:47" x14ac:dyDescent="0.2">
      <c r="V70" s="7">
        <v>12681</v>
      </c>
      <c r="W70" s="7" t="s">
        <v>74</v>
      </c>
      <c r="X70" s="7">
        <v>228</v>
      </c>
      <c r="Y70" s="56" t="s">
        <v>100</v>
      </c>
      <c r="Z70" s="7" t="s">
        <v>75</v>
      </c>
      <c r="AA70" s="7">
        <v>5930000</v>
      </c>
      <c r="AB70" s="7">
        <v>182381</v>
      </c>
      <c r="AC70" s="54">
        <v>39827.489525462966</v>
      </c>
      <c r="AD70" s="55">
        <v>2040.15</v>
      </c>
      <c r="AF70">
        <f t="shared" si="4"/>
        <v>182381</v>
      </c>
      <c r="AG70">
        <f>SUMIF('Data - Contractor Labor Hours'!$J$5:$J$590,'Test Year 2009'!$AF70,'Data - Contractor Labor Hours'!M$5:M$590)</f>
        <v>58</v>
      </c>
      <c r="AH70">
        <f>SUMIF('Data - Contractor Labor Hours'!$J$5:$J$590,'Test Year 2009'!$AF70,'Data - Contractor Labor Hours'!N$5:N$590)</f>
        <v>0</v>
      </c>
      <c r="AI70">
        <f>SUMIF('Data - Contractor Labor Hours'!$J$5:$J$590,'Test Year 2009'!$AF70,'Data - Contractor Labor Hours'!O$5:O$590)</f>
        <v>10</v>
      </c>
      <c r="AJ70" s="60"/>
      <c r="AK70">
        <f t="shared" si="5"/>
        <v>58</v>
      </c>
      <c r="AL70">
        <f t="shared" si="6"/>
        <v>0</v>
      </c>
      <c r="AM70">
        <f t="shared" si="7"/>
        <v>20</v>
      </c>
      <c r="AO70" s="90">
        <f t="shared" si="8"/>
        <v>0.74358974358974361</v>
      </c>
      <c r="AP70" s="90">
        <f t="shared" si="9"/>
        <v>0</v>
      </c>
      <c r="AQ70" s="90">
        <f t="shared" si="10"/>
        <v>0.25641025641025639</v>
      </c>
      <c r="AS70" s="55">
        <f t="shared" si="11"/>
        <v>1517.0346153846156</v>
      </c>
      <c r="AT70" s="55">
        <f t="shared" si="12"/>
        <v>0</v>
      </c>
      <c r="AU70" s="55">
        <f t="shared" si="13"/>
        <v>523.11538461538464</v>
      </c>
    </row>
    <row r="71" spans="22:47" x14ac:dyDescent="0.2">
      <c r="V71" s="7">
        <v>12681</v>
      </c>
      <c r="W71" s="7" t="s">
        <v>74</v>
      </c>
      <c r="X71" s="7">
        <v>228</v>
      </c>
      <c r="Y71" s="56" t="s">
        <v>100</v>
      </c>
      <c r="Z71" s="7" t="s">
        <v>75</v>
      </c>
      <c r="AA71" s="7">
        <v>5930000</v>
      </c>
      <c r="AB71" s="7">
        <v>182011</v>
      </c>
      <c r="AC71" s="54">
        <v>39827.489664351851</v>
      </c>
      <c r="AD71" s="55">
        <v>482.94</v>
      </c>
      <c r="AF71">
        <f t="shared" si="4"/>
        <v>182011</v>
      </c>
      <c r="AG71">
        <f>SUMIF('Data - Contractor Labor Hours'!$J$5:$J$590,'Test Year 2009'!$AF71,'Data - Contractor Labor Hours'!M$5:M$590)</f>
        <v>0</v>
      </c>
      <c r="AH71">
        <f>SUMIF('Data - Contractor Labor Hours'!$J$5:$J$590,'Test Year 2009'!$AF71,'Data - Contractor Labor Hours'!N$5:N$590)</f>
        <v>14</v>
      </c>
      <c r="AI71">
        <f>SUMIF('Data - Contractor Labor Hours'!$J$5:$J$590,'Test Year 2009'!$AF71,'Data - Contractor Labor Hours'!O$5:O$590)</f>
        <v>0</v>
      </c>
      <c r="AJ71" s="60"/>
      <c r="AK71">
        <f t="shared" si="5"/>
        <v>0</v>
      </c>
      <c r="AL71">
        <f t="shared" si="6"/>
        <v>21</v>
      </c>
      <c r="AM71">
        <f t="shared" si="7"/>
        <v>0</v>
      </c>
      <c r="AO71" s="90">
        <f t="shared" si="8"/>
        <v>0</v>
      </c>
      <c r="AP71" s="90">
        <f t="shared" si="9"/>
        <v>1</v>
      </c>
      <c r="AQ71" s="90">
        <f t="shared" si="10"/>
        <v>0</v>
      </c>
      <c r="AS71" s="55">
        <f t="shared" si="11"/>
        <v>0</v>
      </c>
      <c r="AT71" s="55">
        <f t="shared" si="12"/>
        <v>482.94</v>
      </c>
      <c r="AU71" s="55">
        <f t="shared" si="13"/>
        <v>0</v>
      </c>
    </row>
    <row r="72" spans="22:47" x14ac:dyDescent="0.2">
      <c r="V72" s="7">
        <v>12681</v>
      </c>
      <c r="W72" s="7" t="s">
        <v>74</v>
      </c>
      <c r="X72" s="7">
        <v>228</v>
      </c>
      <c r="Y72" s="56" t="s">
        <v>100</v>
      </c>
      <c r="Z72" s="7" t="s">
        <v>75</v>
      </c>
      <c r="AA72" s="7">
        <v>5930000</v>
      </c>
      <c r="AB72" s="7">
        <v>182825</v>
      </c>
      <c r="AC72" s="54">
        <v>39828.325810185182</v>
      </c>
      <c r="AD72" s="55">
        <v>2613.94</v>
      </c>
      <c r="AF72">
        <f t="shared" si="4"/>
        <v>182825</v>
      </c>
      <c r="AG72">
        <f>SUMIF('Data - Contractor Labor Hours'!$J$5:$J$590,'Test Year 2009'!$AF72,'Data - Contractor Labor Hours'!M$5:M$590)</f>
        <v>6</v>
      </c>
      <c r="AH72">
        <f>SUMIF('Data - Contractor Labor Hours'!$J$5:$J$590,'Test Year 2009'!$AF72,'Data - Contractor Labor Hours'!N$5:N$590)</f>
        <v>0</v>
      </c>
      <c r="AI72">
        <f>SUMIF('Data - Contractor Labor Hours'!$J$5:$J$590,'Test Year 2009'!$AF72,'Data - Contractor Labor Hours'!O$5:O$590)</f>
        <v>19</v>
      </c>
      <c r="AJ72" s="60"/>
      <c r="AK72">
        <f t="shared" si="5"/>
        <v>6</v>
      </c>
      <c r="AL72">
        <f t="shared" si="6"/>
        <v>0</v>
      </c>
      <c r="AM72">
        <f t="shared" si="7"/>
        <v>38</v>
      </c>
      <c r="AO72" s="90">
        <f t="shared" si="8"/>
        <v>0.13636363636363635</v>
      </c>
      <c r="AP72" s="90">
        <f t="shared" si="9"/>
        <v>0</v>
      </c>
      <c r="AQ72" s="90">
        <f t="shared" si="10"/>
        <v>0.86363636363636365</v>
      </c>
      <c r="AS72" s="55">
        <f t="shared" si="11"/>
        <v>356.44636363636363</v>
      </c>
      <c r="AT72" s="55">
        <f t="shared" si="12"/>
        <v>0</v>
      </c>
      <c r="AU72" s="55">
        <f t="shared" si="13"/>
        <v>2257.4936363636366</v>
      </c>
    </row>
    <row r="73" spans="22:47" x14ac:dyDescent="0.2">
      <c r="V73" s="7">
        <v>12681</v>
      </c>
      <c r="W73" s="7" t="s">
        <v>74</v>
      </c>
      <c r="X73" s="7">
        <v>228</v>
      </c>
      <c r="Y73" s="56" t="s">
        <v>100</v>
      </c>
      <c r="Z73" s="7" t="s">
        <v>75</v>
      </c>
      <c r="AA73" s="7">
        <v>5930000</v>
      </c>
      <c r="AB73" s="7">
        <v>182527</v>
      </c>
      <c r="AC73" s="54">
        <v>39832.332384259258</v>
      </c>
      <c r="AD73" s="55">
        <v>493.12</v>
      </c>
      <c r="AF73">
        <f t="shared" si="4"/>
        <v>182527</v>
      </c>
      <c r="AG73">
        <f>SUMIF('Data - Contractor Labor Hours'!$J$5:$J$590,'Test Year 2009'!$AF73,'Data - Contractor Labor Hours'!M$5:M$590)</f>
        <v>24</v>
      </c>
      <c r="AH73">
        <f>SUMIF('Data - Contractor Labor Hours'!$J$5:$J$590,'Test Year 2009'!$AF73,'Data - Contractor Labor Hours'!N$5:N$590)</f>
        <v>0</v>
      </c>
      <c r="AI73">
        <f>SUMIF('Data - Contractor Labor Hours'!$J$5:$J$590,'Test Year 2009'!$AF73,'Data - Contractor Labor Hours'!O$5:O$590)</f>
        <v>0</v>
      </c>
      <c r="AJ73" s="60"/>
      <c r="AK73">
        <f t="shared" si="5"/>
        <v>24</v>
      </c>
      <c r="AL73">
        <f t="shared" si="6"/>
        <v>0</v>
      </c>
      <c r="AM73">
        <f t="shared" si="7"/>
        <v>0</v>
      </c>
      <c r="AO73" s="90">
        <f t="shared" si="8"/>
        <v>1</v>
      </c>
      <c r="AP73" s="90">
        <f t="shared" si="9"/>
        <v>0</v>
      </c>
      <c r="AQ73" s="90">
        <f t="shared" si="10"/>
        <v>0</v>
      </c>
      <c r="AS73" s="55">
        <f t="shared" si="11"/>
        <v>493.12</v>
      </c>
      <c r="AT73" s="55">
        <f t="shared" si="12"/>
        <v>0</v>
      </c>
      <c r="AU73" s="55">
        <f t="shared" si="13"/>
        <v>0</v>
      </c>
    </row>
    <row r="74" spans="22:47" x14ac:dyDescent="0.2">
      <c r="V74" s="7">
        <v>12681</v>
      </c>
      <c r="W74" s="7" t="s">
        <v>74</v>
      </c>
      <c r="X74" s="7">
        <v>228</v>
      </c>
      <c r="Y74" s="56" t="s">
        <v>100</v>
      </c>
      <c r="Z74" s="7" t="s">
        <v>75</v>
      </c>
      <c r="AA74" s="7">
        <v>5930000</v>
      </c>
      <c r="AB74" s="7">
        <v>183139</v>
      </c>
      <c r="AC74" s="54">
        <v>39833.297974537039</v>
      </c>
      <c r="AD74" s="55">
        <v>7889.49</v>
      </c>
      <c r="AF74">
        <f t="shared" si="4"/>
        <v>183139</v>
      </c>
      <c r="AG74">
        <f>SUMIF('Data - Contractor Labor Hours'!$J$5:$J$590,'Test Year 2009'!$AF74,'Data - Contractor Labor Hours'!M$5:M$590)</f>
        <v>184</v>
      </c>
      <c r="AH74">
        <f>SUMIF('Data - Contractor Labor Hours'!$J$5:$J$590,'Test Year 2009'!$AF74,'Data - Contractor Labor Hours'!N$5:N$590)</f>
        <v>24</v>
      </c>
      <c r="AI74">
        <f>SUMIF('Data - Contractor Labor Hours'!$J$5:$J$590,'Test Year 2009'!$AF74,'Data - Contractor Labor Hours'!O$5:O$590)</f>
        <v>0</v>
      </c>
      <c r="AJ74" s="60"/>
      <c r="AK74">
        <f t="shared" si="5"/>
        <v>184</v>
      </c>
      <c r="AL74">
        <f t="shared" si="6"/>
        <v>36</v>
      </c>
      <c r="AM74">
        <f t="shared" si="7"/>
        <v>0</v>
      </c>
      <c r="AO74" s="90">
        <f t="shared" si="8"/>
        <v>0.83636363636363631</v>
      </c>
      <c r="AP74" s="90">
        <f t="shared" si="9"/>
        <v>0.16363636363636364</v>
      </c>
      <c r="AQ74" s="90">
        <f t="shared" si="10"/>
        <v>0</v>
      </c>
      <c r="AS74" s="55">
        <f t="shared" si="11"/>
        <v>6598.4825454545453</v>
      </c>
      <c r="AT74" s="55">
        <f t="shared" si="12"/>
        <v>1291.0074545454545</v>
      </c>
      <c r="AU74" s="55">
        <f t="shared" si="13"/>
        <v>0</v>
      </c>
    </row>
    <row r="75" spans="22:47" x14ac:dyDescent="0.2">
      <c r="V75" s="7">
        <v>12681</v>
      </c>
      <c r="W75" s="7" t="s">
        <v>74</v>
      </c>
      <c r="X75" s="7">
        <v>228</v>
      </c>
      <c r="Y75" s="56" t="s">
        <v>76</v>
      </c>
      <c r="Z75" s="7" t="s">
        <v>77</v>
      </c>
      <c r="AA75" s="7">
        <v>5930000</v>
      </c>
      <c r="AB75" s="7">
        <v>183700</v>
      </c>
      <c r="AC75" s="54">
        <v>39846.499942129631</v>
      </c>
      <c r="AD75" s="55">
        <v>37720.68</v>
      </c>
      <c r="AF75">
        <f t="shared" si="4"/>
        <v>183700</v>
      </c>
      <c r="AG75">
        <f>SUMIF('Data - Contractor Labor Hours'!$J$5:$J$590,'Test Year 2009'!$AF75,'Data - Contractor Labor Hours'!M$5:M$590)</f>
        <v>384</v>
      </c>
      <c r="AH75">
        <f>SUMIF('Data - Contractor Labor Hours'!$J$5:$J$590,'Test Year 2009'!$AF75,'Data - Contractor Labor Hours'!N$5:N$590)</f>
        <v>384</v>
      </c>
      <c r="AI75">
        <f>SUMIF('Data - Contractor Labor Hours'!$J$5:$J$590,'Test Year 2009'!$AF75,'Data - Contractor Labor Hours'!O$5:O$590)</f>
        <v>256</v>
      </c>
      <c r="AJ75" s="60"/>
      <c r="AK75">
        <f t="shared" si="5"/>
        <v>384</v>
      </c>
      <c r="AL75">
        <f t="shared" si="6"/>
        <v>576</v>
      </c>
      <c r="AM75">
        <f t="shared" si="7"/>
        <v>512</v>
      </c>
      <c r="AO75" s="90">
        <f t="shared" si="8"/>
        <v>0.2608695652173913</v>
      </c>
      <c r="AP75" s="90">
        <f t="shared" si="9"/>
        <v>0.39130434782608697</v>
      </c>
      <c r="AQ75" s="90">
        <f t="shared" si="10"/>
        <v>0.34782608695652173</v>
      </c>
      <c r="AS75" s="55">
        <f t="shared" si="11"/>
        <v>9840.1773913043471</v>
      </c>
      <c r="AT75" s="55">
        <f t="shared" si="12"/>
        <v>14760.266086956522</v>
      </c>
      <c r="AU75" s="55">
        <f t="shared" si="13"/>
        <v>13120.236521739131</v>
      </c>
    </row>
    <row r="76" spans="22:47" x14ac:dyDescent="0.2">
      <c r="V76" s="7">
        <v>12681</v>
      </c>
      <c r="W76" s="7" t="s">
        <v>74</v>
      </c>
      <c r="X76" s="7">
        <v>228</v>
      </c>
      <c r="Y76" s="56" t="s">
        <v>100</v>
      </c>
      <c r="Z76" s="7" t="s">
        <v>75</v>
      </c>
      <c r="AA76" s="7">
        <v>5930000</v>
      </c>
      <c r="AB76" s="7">
        <v>183867</v>
      </c>
      <c r="AC76" s="54">
        <v>39848.30673611111</v>
      </c>
      <c r="AD76" s="55">
        <v>168.46</v>
      </c>
      <c r="AF76">
        <f t="shared" si="4"/>
        <v>183867</v>
      </c>
      <c r="AG76">
        <f>SUMIF('Data - Contractor Labor Hours'!$J$5:$J$590,'Test Year 2009'!$AF76,'Data - Contractor Labor Hours'!M$5:M$590)</f>
        <v>0</v>
      </c>
      <c r="AH76">
        <f>SUMIF('Data - Contractor Labor Hours'!$J$5:$J$590,'Test Year 2009'!$AF76,'Data - Contractor Labor Hours'!N$5:N$590)</f>
        <v>0</v>
      </c>
      <c r="AI76">
        <f>SUMIF('Data - Contractor Labor Hours'!$J$5:$J$590,'Test Year 2009'!$AF76,'Data - Contractor Labor Hours'!O$5:O$590)</f>
        <v>0</v>
      </c>
      <c r="AJ76" s="60"/>
      <c r="AK76">
        <f t="shared" si="5"/>
        <v>0</v>
      </c>
      <c r="AL76">
        <f t="shared" si="6"/>
        <v>0</v>
      </c>
      <c r="AM76">
        <f t="shared" si="7"/>
        <v>0</v>
      </c>
      <c r="AO76" s="90">
        <f t="shared" si="8"/>
        <v>0</v>
      </c>
      <c r="AP76" s="90">
        <f t="shared" si="9"/>
        <v>0</v>
      </c>
      <c r="AQ76" s="90">
        <f t="shared" si="10"/>
        <v>0</v>
      </c>
      <c r="AS76" s="55">
        <f t="shared" si="11"/>
        <v>0</v>
      </c>
      <c r="AT76" s="55">
        <f t="shared" si="12"/>
        <v>0</v>
      </c>
      <c r="AU76" s="55">
        <f t="shared" si="13"/>
        <v>0</v>
      </c>
    </row>
    <row r="77" spans="22:47" x14ac:dyDescent="0.2">
      <c r="V77" s="7">
        <v>12681</v>
      </c>
      <c r="W77" s="7" t="s">
        <v>74</v>
      </c>
      <c r="X77" s="7">
        <v>228</v>
      </c>
      <c r="Y77" s="56" t="s">
        <v>100</v>
      </c>
      <c r="Z77" s="7" t="s">
        <v>75</v>
      </c>
      <c r="AA77" s="7">
        <v>5930000</v>
      </c>
      <c r="AB77" s="7">
        <v>183522</v>
      </c>
      <c r="AC77" s="54">
        <v>39848.329907407409</v>
      </c>
      <c r="AD77" s="55">
        <v>520.88</v>
      </c>
      <c r="AF77">
        <f t="shared" ref="AF77:AF140" si="21">AB77</f>
        <v>183522</v>
      </c>
      <c r="AG77">
        <f>SUMIF('Data - Contractor Labor Hours'!$J$5:$J$590,'Test Year 2009'!$AF77,'Data - Contractor Labor Hours'!M$5:M$590)</f>
        <v>12</v>
      </c>
      <c r="AH77">
        <f>SUMIF('Data - Contractor Labor Hours'!$J$5:$J$590,'Test Year 2009'!$AF77,'Data - Contractor Labor Hours'!N$5:N$590)</f>
        <v>4</v>
      </c>
      <c r="AI77">
        <f>SUMIF('Data - Contractor Labor Hours'!$J$5:$J$590,'Test Year 2009'!$AF77,'Data - Contractor Labor Hours'!O$5:O$590)</f>
        <v>0</v>
      </c>
      <c r="AJ77" s="60"/>
      <c r="AK77">
        <f t="shared" ref="AK77:AK140" si="22">AG77</f>
        <v>12</v>
      </c>
      <c r="AL77">
        <f t="shared" ref="AL77:AL140" si="23">AH77*1.5</f>
        <v>6</v>
      </c>
      <c r="AM77">
        <f t="shared" ref="AM77:AM140" si="24">AI77*2</f>
        <v>0</v>
      </c>
      <c r="AO77" s="90">
        <f t="shared" ref="AO77:AO140" si="25">IF(SUM($AK77:$AM77)=0,0,AK77/SUM($AK77:$AM77))</f>
        <v>0.66666666666666663</v>
      </c>
      <c r="AP77" s="90">
        <f t="shared" ref="AP77:AP140" si="26">IF(SUM($AK77:$AM77)=0,0,AL77/SUM($AK77:$AM77))</f>
        <v>0.33333333333333331</v>
      </c>
      <c r="AQ77" s="90">
        <f t="shared" ref="AQ77:AQ140" si="27">IF(SUM($AK77:$AM77)=0,0,AM77/SUM($AK77:$AM77))</f>
        <v>0</v>
      </c>
      <c r="AS77" s="55">
        <f t="shared" ref="AS77:AS140" si="28">AO77*$AD77</f>
        <v>347.25333333333333</v>
      </c>
      <c r="AT77" s="55">
        <f t="shared" ref="AT77:AT140" si="29">AP77*$AD77</f>
        <v>173.62666666666667</v>
      </c>
      <c r="AU77" s="55">
        <f t="shared" ref="AU77:AU140" si="30">AQ77*$AD77</f>
        <v>0</v>
      </c>
    </row>
    <row r="78" spans="22:47" x14ac:dyDescent="0.2">
      <c r="V78" s="7">
        <v>12681</v>
      </c>
      <c r="W78" s="7" t="s">
        <v>74</v>
      </c>
      <c r="X78" s="7">
        <v>228</v>
      </c>
      <c r="Y78" s="56" t="s">
        <v>100</v>
      </c>
      <c r="Z78" s="7" t="s">
        <v>75</v>
      </c>
      <c r="AA78" s="7">
        <v>5930000</v>
      </c>
      <c r="AB78" s="7">
        <v>183261</v>
      </c>
      <c r="AC78" s="54">
        <v>39848.384456018517</v>
      </c>
      <c r="AD78" s="55">
        <v>332.97</v>
      </c>
      <c r="AF78">
        <f t="shared" si="21"/>
        <v>183261</v>
      </c>
      <c r="AG78">
        <f>SUMIF('Data - Contractor Labor Hours'!$J$5:$J$590,'Test Year 2009'!$AF78,'Data - Contractor Labor Hours'!M$5:M$590)</f>
        <v>15</v>
      </c>
      <c r="AH78">
        <f>SUMIF('Data - Contractor Labor Hours'!$J$5:$J$590,'Test Year 2009'!$AF78,'Data - Contractor Labor Hours'!N$5:N$590)</f>
        <v>0</v>
      </c>
      <c r="AI78">
        <f>SUMIF('Data - Contractor Labor Hours'!$J$5:$J$590,'Test Year 2009'!$AF78,'Data - Contractor Labor Hours'!O$5:O$590)</f>
        <v>0</v>
      </c>
      <c r="AJ78" s="60"/>
      <c r="AK78">
        <f t="shared" si="22"/>
        <v>15</v>
      </c>
      <c r="AL78">
        <f t="shared" si="23"/>
        <v>0</v>
      </c>
      <c r="AM78">
        <f t="shared" si="24"/>
        <v>0</v>
      </c>
      <c r="AO78" s="90">
        <f t="shared" si="25"/>
        <v>1</v>
      </c>
      <c r="AP78" s="90">
        <f t="shared" si="26"/>
        <v>0</v>
      </c>
      <c r="AQ78" s="90">
        <f t="shared" si="27"/>
        <v>0</v>
      </c>
      <c r="AS78" s="55">
        <f t="shared" si="28"/>
        <v>332.97</v>
      </c>
      <c r="AT78" s="55">
        <f t="shared" si="29"/>
        <v>0</v>
      </c>
      <c r="AU78" s="55">
        <f t="shared" si="30"/>
        <v>0</v>
      </c>
    </row>
    <row r="79" spans="22:47" x14ac:dyDescent="0.2">
      <c r="V79" s="7">
        <v>12681</v>
      </c>
      <c r="W79" s="7" t="s">
        <v>74</v>
      </c>
      <c r="X79" s="7">
        <v>228</v>
      </c>
      <c r="Y79" s="56" t="s">
        <v>100</v>
      </c>
      <c r="Z79" s="7" t="s">
        <v>75</v>
      </c>
      <c r="AA79" s="7">
        <v>5930000</v>
      </c>
      <c r="AB79" s="7">
        <v>183572</v>
      </c>
      <c r="AC79" s="54">
        <v>39848.386365740742</v>
      </c>
      <c r="AD79" s="55">
        <v>2838.91</v>
      </c>
      <c r="AF79">
        <f t="shared" si="21"/>
        <v>183572</v>
      </c>
      <c r="AG79">
        <f>SUMIF('Data - Contractor Labor Hours'!$J$5:$J$590,'Test Year 2009'!$AF79,'Data - Contractor Labor Hours'!M$5:M$590)</f>
        <v>90</v>
      </c>
      <c r="AH79">
        <f>SUMIF('Data - Contractor Labor Hours'!$J$5:$J$590,'Test Year 2009'!$AF79,'Data - Contractor Labor Hours'!N$5:N$590)</f>
        <v>12</v>
      </c>
      <c r="AI79">
        <f>SUMIF('Data - Contractor Labor Hours'!$J$5:$J$590,'Test Year 2009'!$AF79,'Data - Contractor Labor Hours'!O$5:O$590)</f>
        <v>3</v>
      </c>
      <c r="AJ79" s="60"/>
      <c r="AK79">
        <f t="shared" si="22"/>
        <v>90</v>
      </c>
      <c r="AL79">
        <f t="shared" si="23"/>
        <v>18</v>
      </c>
      <c r="AM79">
        <f t="shared" si="24"/>
        <v>6</v>
      </c>
      <c r="AO79" s="90">
        <f t="shared" si="25"/>
        <v>0.78947368421052633</v>
      </c>
      <c r="AP79" s="90">
        <f t="shared" si="26"/>
        <v>0.15789473684210525</v>
      </c>
      <c r="AQ79" s="90">
        <f t="shared" si="27"/>
        <v>5.2631578947368418E-2</v>
      </c>
      <c r="AS79" s="55">
        <f t="shared" si="28"/>
        <v>2241.2447368421053</v>
      </c>
      <c r="AT79" s="55">
        <f t="shared" si="29"/>
        <v>448.248947368421</v>
      </c>
      <c r="AU79" s="55">
        <f t="shared" si="30"/>
        <v>149.41631578947366</v>
      </c>
    </row>
    <row r="80" spans="22:47" x14ac:dyDescent="0.2">
      <c r="V80" s="7">
        <v>12681</v>
      </c>
      <c r="W80" s="7" t="s">
        <v>74</v>
      </c>
      <c r="X80" s="7">
        <v>228</v>
      </c>
      <c r="Y80" s="56" t="s">
        <v>100</v>
      </c>
      <c r="Z80" s="7" t="s">
        <v>75</v>
      </c>
      <c r="AA80" s="7">
        <v>5930000</v>
      </c>
      <c r="AB80" s="7">
        <v>183260</v>
      </c>
      <c r="AC80" s="54">
        <v>39848.38863425926</v>
      </c>
      <c r="AD80" s="55">
        <v>1080.54</v>
      </c>
      <c r="AF80">
        <f t="shared" si="21"/>
        <v>183260</v>
      </c>
      <c r="AG80">
        <f>SUMIF('Data - Contractor Labor Hours'!$J$5:$J$590,'Test Year 2009'!$AF80,'Data - Contractor Labor Hours'!M$5:M$590)</f>
        <v>45</v>
      </c>
      <c r="AH80">
        <f>SUMIF('Data - Contractor Labor Hours'!$J$5:$J$590,'Test Year 2009'!$AF80,'Data - Contractor Labor Hours'!N$5:N$590)</f>
        <v>0</v>
      </c>
      <c r="AI80">
        <f>SUMIF('Data - Contractor Labor Hours'!$J$5:$J$590,'Test Year 2009'!$AF80,'Data - Contractor Labor Hours'!O$5:O$590)</f>
        <v>0</v>
      </c>
      <c r="AJ80" s="60"/>
      <c r="AK80">
        <f t="shared" si="22"/>
        <v>45</v>
      </c>
      <c r="AL80">
        <f t="shared" si="23"/>
        <v>0</v>
      </c>
      <c r="AM80">
        <f t="shared" si="24"/>
        <v>0</v>
      </c>
      <c r="AO80" s="90">
        <f t="shared" si="25"/>
        <v>1</v>
      </c>
      <c r="AP80" s="90">
        <f t="shared" si="26"/>
        <v>0</v>
      </c>
      <c r="AQ80" s="90">
        <f t="shared" si="27"/>
        <v>0</v>
      </c>
      <c r="AS80" s="55">
        <f t="shared" si="28"/>
        <v>1080.54</v>
      </c>
      <c r="AT80" s="55">
        <f t="shared" si="29"/>
        <v>0</v>
      </c>
      <c r="AU80" s="55">
        <f t="shared" si="30"/>
        <v>0</v>
      </c>
    </row>
    <row r="81" spans="22:47" x14ac:dyDescent="0.2">
      <c r="V81" s="7">
        <v>12681</v>
      </c>
      <c r="W81" s="7" t="s">
        <v>74</v>
      </c>
      <c r="X81" s="7">
        <v>228</v>
      </c>
      <c r="Y81" s="56" t="s">
        <v>100</v>
      </c>
      <c r="Z81" s="7" t="s">
        <v>75</v>
      </c>
      <c r="AA81" s="7">
        <v>5930000</v>
      </c>
      <c r="AB81" s="7">
        <v>183204</v>
      </c>
      <c r="AC81" s="54">
        <v>39848.389108796298</v>
      </c>
      <c r="AD81" s="55">
        <v>3136.64</v>
      </c>
      <c r="AF81">
        <f t="shared" si="21"/>
        <v>183204</v>
      </c>
      <c r="AG81">
        <f>SUMIF('Data - Contractor Labor Hours'!$J$5:$J$590,'Test Year 2009'!$AF81,'Data - Contractor Labor Hours'!M$5:M$590)</f>
        <v>35</v>
      </c>
      <c r="AH81">
        <f>SUMIF('Data - Contractor Labor Hours'!$J$5:$J$590,'Test Year 2009'!$AF81,'Data - Contractor Labor Hours'!N$5:N$590)</f>
        <v>55</v>
      </c>
      <c r="AI81">
        <f>SUMIF('Data - Contractor Labor Hours'!$J$5:$J$590,'Test Year 2009'!$AF81,'Data - Contractor Labor Hours'!O$5:O$590)</f>
        <v>10</v>
      </c>
      <c r="AJ81" s="60"/>
      <c r="AK81">
        <f t="shared" si="22"/>
        <v>35</v>
      </c>
      <c r="AL81">
        <f t="shared" si="23"/>
        <v>82.5</v>
      </c>
      <c r="AM81">
        <f t="shared" si="24"/>
        <v>20</v>
      </c>
      <c r="AO81" s="90">
        <f t="shared" si="25"/>
        <v>0.25454545454545452</v>
      </c>
      <c r="AP81" s="90">
        <f t="shared" si="26"/>
        <v>0.6</v>
      </c>
      <c r="AQ81" s="90">
        <f t="shared" si="27"/>
        <v>0.14545454545454545</v>
      </c>
      <c r="AS81" s="55">
        <f t="shared" si="28"/>
        <v>798.41745454545446</v>
      </c>
      <c r="AT81" s="55">
        <f t="shared" si="29"/>
        <v>1881.9839999999999</v>
      </c>
      <c r="AU81" s="55">
        <f t="shared" si="30"/>
        <v>456.23854545454543</v>
      </c>
    </row>
    <row r="82" spans="22:47" x14ac:dyDescent="0.2">
      <c r="V82" s="7">
        <v>12681</v>
      </c>
      <c r="W82" s="7" t="s">
        <v>74</v>
      </c>
      <c r="X82" s="7">
        <v>228</v>
      </c>
      <c r="Y82" s="56" t="s">
        <v>100</v>
      </c>
      <c r="Z82" s="7" t="s">
        <v>75</v>
      </c>
      <c r="AA82" s="7">
        <v>5930000</v>
      </c>
      <c r="AB82" s="7">
        <v>183142</v>
      </c>
      <c r="AC82" s="54">
        <v>39848.389363425929</v>
      </c>
      <c r="AD82" s="55">
        <v>335.51</v>
      </c>
      <c r="AF82">
        <f t="shared" si="21"/>
        <v>183142</v>
      </c>
      <c r="AG82">
        <f>SUMIF('Data - Contractor Labor Hours'!$J$5:$J$590,'Test Year 2009'!$AF82,'Data - Contractor Labor Hours'!M$5:M$590)</f>
        <v>0</v>
      </c>
      <c r="AH82">
        <f>SUMIF('Data - Contractor Labor Hours'!$J$5:$J$590,'Test Year 2009'!$AF82,'Data - Contractor Labor Hours'!N$5:N$590)</f>
        <v>0</v>
      </c>
      <c r="AI82">
        <f>SUMIF('Data - Contractor Labor Hours'!$J$5:$J$590,'Test Year 2009'!$AF82,'Data - Contractor Labor Hours'!O$5:O$590)</f>
        <v>0</v>
      </c>
      <c r="AJ82" s="60"/>
      <c r="AK82">
        <f t="shared" si="22"/>
        <v>0</v>
      </c>
      <c r="AL82">
        <f t="shared" si="23"/>
        <v>0</v>
      </c>
      <c r="AM82">
        <f t="shared" si="24"/>
        <v>0</v>
      </c>
      <c r="AO82" s="90">
        <f t="shared" si="25"/>
        <v>0</v>
      </c>
      <c r="AP82" s="90">
        <f t="shared" si="26"/>
        <v>0</v>
      </c>
      <c r="AQ82" s="90">
        <f t="shared" si="27"/>
        <v>0</v>
      </c>
      <c r="AS82" s="55">
        <f t="shared" si="28"/>
        <v>0</v>
      </c>
      <c r="AT82" s="55">
        <f t="shared" si="29"/>
        <v>0</v>
      </c>
      <c r="AU82" s="55">
        <f t="shared" si="30"/>
        <v>0</v>
      </c>
    </row>
    <row r="83" spans="22:47" x14ac:dyDescent="0.2">
      <c r="V83" s="7">
        <v>12681</v>
      </c>
      <c r="W83" s="7" t="s">
        <v>74</v>
      </c>
      <c r="X83" s="7">
        <v>228</v>
      </c>
      <c r="Y83" s="56" t="s">
        <v>100</v>
      </c>
      <c r="Z83" s="7" t="s">
        <v>75</v>
      </c>
      <c r="AA83" s="7">
        <v>5930000</v>
      </c>
      <c r="AB83" s="7">
        <v>184065</v>
      </c>
      <c r="AC83" s="54">
        <v>39849.309918981482</v>
      </c>
      <c r="AD83" s="55">
        <v>248.89</v>
      </c>
      <c r="AF83">
        <f t="shared" si="21"/>
        <v>184065</v>
      </c>
      <c r="AG83">
        <f>SUMIF('Data - Contractor Labor Hours'!$J$5:$J$590,'Test Year 2009'!$AF83,'Data - Contractor Labor Hours'!M$5:M$590)</f>
        <v>0</v>
      </c>
      <c r="AH83">
        <f>SUMIF('Data - Contractor Labor Hours'!$J$5:$J$590,'Test Year 2009'!$AF83,'Data - Contractor Labor Hours'!N$5:N$590)</f>
        <v>0</v>
      </c>
      <c r="AI83">
        <f>SUMIF('Data - Contractor Labor Hours'!$J$5:$J$590,'Test Year 2009'!$AF83,'Data - Contractor Labor Hours'!O$5:O$590)</f>
        <v>6</v>
      </c>
      <c r="AJ83" s="60"/>
      <c r="AK83">
        <f t="shared" si="22"/>
        <v>0</v>
      </c>
      <c r="AL83">
        <f t="shared" si="23"/>
        <v>0</v>
      </c>
      <c r="AM83">
        <f t="shared" si="24"/>
        <v>12</v>
      </c>
      <c r="AO83" s="90">
        <f t="shared" si="25"/>
        <v>0</v>
      </c>
      <c r="AP83" s="90">
        <f t="shared" si="26"/>
        <v>0</v>
      </c>
      <c r="AQ83" s="90">
        <f t="shared" si="27"/>
        <v>1</v>
      </c>
      <c r="AS83" s="55">
        <f t="shared" si="28"/>
        <v>0</v>
      </c>
      <c r="AT83" s="55">
        <f t="shared" si="29"/>
        <v>0</v>
      </c>
      <c r="AU83" s="55">
        <f t="shared" si="30"/>
        <v>248.89</v>
      </c>
    </row>
    <row r="84" spans="22:47" x14ac:dyDescent="0.2">
      <c r="V84" s="7">
        <v>12681</v>
      </c>
      <c r="W84" s="7" t="s">
        <v>74</v>
      </c>
      <c r="X84" s="7">
        <v>228</v>
      </c>
      <c r="Y84" s="56" t="s">
        <v>100</v>
      </c>
      <c r="Z84" s="7" t="s">
        <v>75</v>
      </c>
      <c r="AA84" s="7">
        <v>5930000</v>
      </c>
      <c r="AB84" s="7">
        <v>184300</v>
      </c>
      <c r="AC84" s="54">
        <v>39860.486331018517</v>
      </c>
      <c r="AD84" s="55">
        <v>109.15</v>
      </c>
      <c r="AF84">
        <f t="shared" si="21"/>
        <v>184300</v>
      </c>
      <c r="AG84">
        <f>SUMIF('Data - Contractor Labor Hours'!$J$5:$J$590,'Test Year 2009'!$AF84,'Data - Contractor Labor Hours'!M$5:M$590)</f>
        <v>5</v>
      </c>
      <c r="AH84">
        <f>SUMIF('Data - Contractor Labor Hours'!$J$5:$J$590,'Test Year 2009'!$AF84,'Data - Contractor Labor Hours'!N$5:N$590)</f>
        <v>0</v>
      </c>
      <c r="AI84">
        <f>SUMIF('Data - Contractor Labor Hours'!$J$5:$J$590,'Test Year 2009'!$AF84,'Data - Contractor Labor Hours'!O$5:O$590)</f>
        <v>0</v>
      </c>
      <c r="AJ84" s="60"/>
      <c r="AK84">
        <f t="shared" si="22"/>
        <v>5</v>
      </c>
      <c r="AL84">
        <f t="shared" si="23"/>
        <v>0</v>
      </c>
      <c r="AM84">
        <f t="shared" si="24"/>
        <v>0</v>
      </c>
      <c r="AO84" s="90">
        <f t="shared" si="25"/>
        <v>1</v>
      </c>
      <c r="AP84" s="90">
        <f t="shared" si="26"/>
        <v>0</v>
      </c>
      <c r="AQ84" s="90">
        <f t="shared" si="27"/>
        <v>0</v>
      </c>
      <c r="AS84" s="55">
        <f t="shared" si="28"/>
        <v>109.15</v>
      </c>
      <c r="AT84" s="55">
        <f t="shared" si="29"/>
        <v>0</v>
      </c>
      <c r="AU84" s="55">
        <f t="shared" si="30"/>
        <v>0</v>
      </c>
    </row>
    <row r="85" spans="22:47" x14ac:dyDescent="0.2">
      <c r="V85" s="7">
        <v>12681</v>
      </c>
      <c r="W85" s="7" t="s">
        <v>74</v>
      </c>
      <c r="X85" s="7">
        <v>228</v>
      </c>
      <c r="Y85" s="56" t="s">
        <v>100</v>
      </c>
      <c r="Z85" s="7" t="s">
        <v>75</v>
      </c>
      <c r="AA85" s="7">
        <v>5930000</v>
      </c>
      <c r="AB85" s="7">
        <v>184673</v>
      </c>
      <c r="AC85" s="54">
        <v>39868.445034722223</v>
      </c>
      <c r="AD85" s="55">
        <v>1006.7</v>
      </c>
      <c r="AF85">
        <f t="shared" si="21"/>
        <v>184673</v>
      </c>
      <c r="AG85">
        <f>SUMIF('Data - Contractor Labor Hours'!$J$5:$J$590,'Test Year 2009'!$AF85,'Data - Contractor Labor Hours'!M$5:M$590)</f>
        <v>992.5</v>
      </c>
      <c r="AH85">
        <f>SUMIF('Data - Contractor Labor Hours'!$J$5:$J$590,'Test Year 2009'!$AF85,'Data - Contractor Labor Hours'!N$5:N$590)</f>
        <v>355</v>
      </c>
      <c r="AI85">
        <f>SUMIF('Data - Contractor Labor Hours'!$J$5:$J$590,'Test Year 2009'!$AF85,'Data - Contractor Labor Hours'!O$5:O$590)</f>
        <v>8</v>
      </c>
      <c r="AJ85" s="60"/>
      <c r="AK85">
        <f t="shared" si="22"/>
        <v>992.5</v>
      </c>
      <c r="AL85">
        <f t="shared" si="23"/>
        <v>532.5</v>
      </c>
      <c r="AM85">
        <f t="shared" si="24"/>
        <v>16</v>
      </c>
      <c r="AO85" s="90">
        <f t="shared" si="25"/>
        <v>0.64406229720960417</v>
      </c>
      <c r="AP85" s="90">
        <f t="shared" si="26"/>
        <v>0.34555483452303698</v>
      </c>
      <c r="AQ85" s="90">
        <f t="shared" si="27"/>
        <v>1.0382868267358857E-2</v>
      </c>
      <c r="AS85" s="55">
        <f t="shared" si="28"/>
        <v>648.37751460090851</v>
      </c>
      <c r="AT85" s="55">
        <f t="shared" si="29"/>
        <v>347.87005191434133</v>
      </c>
      <c r="AU85" s="55">
        <f t="shared" si="30"/>
        <v>10.452433484750163</v>
      </c>
    </row>
    <row r="86" spans="22:47" x14ac:dyDescent="0.2">
      <c r="V86" s="7">
        <v>12681</v>
      </c>
      <c r="W86" s="7" t="s">
        <v>74</v>
      </c>
      <c r="X86" s="7">
        <v>228</v>
      </c>
      <c r="Y86" s="56" t="s">
        <v>78</v>
      </c>
      <c r="Z86" s="7" t="s">
        <v>79</v>
      </c>
      <c r="AA86" s="7">
        <v>5930000</v>
      </c>
      <c r="AB86" s="7">
        <v>184673</v>
      </c>
      <c r="AC86" s="54">
        <v>39868.445034722223</v>
      </c>
      <c r="AD86" s="55">
        <v>36299.25</v>
      </c>
      <c r="AF86">
        <f t="shared" si="21"/>
        <v>184673</v>
      </c>
      <c r="AG86">
        <f>SUMIF('Data - Contractor Labor Hours'!$J$5:$J$590,'Test Year 2009'!$AF86,'Data - Contractor Labor Hours'!M$5:M$590)</f>
        <v>992.5</v>
      </c>
      <c r="AH86">
        <f>SUMIF('Data - Contractor Labor Hours'!$J$5:$J$590,'Test Year 2009'!$AF86,'Data - Contractor Labor Hours'!N$5:N$590)</f>
        <v>355</v>
      </c>
      <c r="AI86">
        <f>SUMIF('Data - Contractor Labor Hours'!$J$5:$J$590,'Test Year 2009'!$AF86,'Data - Contractor Labor Hours'!O$5:O$590)</f>
        <v>8</v>
      </c>
      <c r="AJ86" s="60"/>
      <c r="AK86">
        <f t="shared" si="22"/>
        <v>992.5</v>
      </c>
      <c r="AL86">
        <f t="shared" si="23"/>
        <v>532.5</v>
      </c>
      <c r="AM86">
        <f t="shared" si="24"/>
        <v>16</v>
      </c>
      <c r="AO86" s="90">
        <f t="shared" si="25"/>
        <v>0.64406229720960417</v>
      </c>
      <c r="AP86" s="90">
        <f t="shared" si="26"/>
        <v>0.34555483452303698</v>
      </c>
      <c r="AQ86" s="90">
        <f t="shared" si="27"/>
        <v>1.0382868267358857E-2</v>
      </c>
      <c r="AS86" s="55">
        <f t="shared" si="28"/>
        <v>23378.978341985723</v>
      </c>
      <c r="AT86" s="55">
        <f t="shared" si="29"/>
        <v>12543.38132706035</v>
      </c>
      <c r="AU86" s="55">
        <f t="shared" si="30"/>
        <v>376.89033095392602</v>
      </c>
    </row>
    <row r="87" spans="22:47" x14ac:dyDescent="0.2">
      <c r="V87" s="7">
        <v>12681</v>
      </c>
      <c r="W87" s="7" t="s">
        <v>74</v>
      </c>
      <c r="X87" s="7">
        <v>228</v>
      </c>
      <c r="Y87" s="56" t="s">
        <v>100</v>
      </c>
      <c r="Z87" s="7" t="s">
        <v>75</v>
      </c>
      <c r="AA87" s="7">
        <v>5930000</v>
      </c>
      <c r="AB87" s="7">
        <v>184672</v>
      </c>
      <c r="AC87" s="54">
        <v>39868.445613425924</v>
      </c>
      <c r="AD87" s="55">
        <v>2743.5</v>
      </c>
      <c r="AF87">
        <f t="shared" si="21"/>
        <v>184672</v>
      </c>
      <c r="AG87">
        <f>SUMIF('Data - Contractor Labor Hours'!$J$5:$J$590,'Test Year 2009'!$AF87,'Data - Contractor Labor Hours'!M$5:M$590)</f>
        <v>60</v>
      </c>
      <c r="AH87">
        <f>SUMIF('Data - Contractor Labor Hours'!$J$5:$J$590,'Test Year 2009'!$AF87,'Data - Contractor Labor Hours'!N$5:N$590)</f>
        <v>16</v>
      </c>
      <c r="AI87">
        <f>SUMIF('Data - Contractor Labor Hours'!$J$5:$J$590,'Test Year 2009'!$AF87,'Data - Contractor Labor Hours'!O$5:O$590)</f>
        <v>12</v>
      </c>
      <c r="AJ87" s="60"/>
      <c r="AK87">
        <f t="shared" si="22"/>
        <v>60</v>
      </c>
      <c r="AL87">
        <f t="shared" si="23"/>
        <v>24</v>
      </c>
      <c r="AM87">
        <f t="shared" si="24"/>
        <v>24</v>
      </c>
      <c r="AO87" s="90">
        <f t="shared" si="25"/>
        <v>0.55555555555555558</v>
      </c>
      <c r="AP87" s="90">
        <f t="shared" si="26"/>
        <v>0.22222222222222221</v>
      </c>
      <c r="AQ87" s="90">
        <f t="shared" si="27"/>
        <v>0.22222222222222221</v>
      </c>
      <c r="AS87" s="55">
        <f t="shared" si="28"/>
        <v>1524.1666666666667</v>
      </c>
      <c r="AT87" s="55">
        <f t="shared" si="29"/>
        <v>609.66666666666663</v>
      </c>
      <c r="AU87" s="55">
        <f t="shared" si="30"/>
        <v>609.66666666666663</v>
      </c>
    </row>
    <row r="88" spans="22:47" x14ac:dyDescent="0.2">
      <c r="V88" s="7">
        <v>10129</v>
      </c>
      <c r="W88" s="7" t="s">
        <v>74</v>
      </c>
      <c r="X88" s="7">
        <v>228</v>
      </c>
      <c r="Y88" s="56" t="s">
        <v>78</v>
      </c>
      <c r="Z88" s="7" t="s">
        <v>80</v>
      </c>
      <c r="AA88" s="7">
        <v>5930000</v>
      </c>
      <c r="AB88" s="7">
        <v>184454</v>
      </c>
      <c r="AC88" s="54">
        <v>39868.447141203702</v>
      </c>
      <c r="AD88" s="55">
        <v>2224.39</v>
      </c>
      <c r="AF88">
        <f t="shared" si="21"/>
        <v>184454</v>
      </c>
      <c r="AG88">
        <f>SUMIF('Data - Contractor Labor Hours'!$J$5:$J$590,'Test Year 2009'!$AF88,'Data - Contractor Labor Hours'!M$5:M$590)</f>
        <v>10</v>
      </c>
      <c r="AH88">
        <f>SUMIF('Data - Contractor Labor Hours'!$J$5:$J$590,'Test Year 2009'!$AF88,'Data - Contractor Labor Hours'!N$5:N$590)</f>
        <v>20</v>
      </c>
      <c r="AI88">
        <f>SUMIF('Data - Contractor Labor Hours'!$J$5:$J$590,'Test Year 2009'!$AF88,'Data - Contractor Labor Hours'!O$5:O$590)</f>
        <v>15.5</v>
      </c>
      <c r="AJ88" s="60"/>
      <c r="AK88">
        <f t="shared" si="22"/>
        <v>10</v>
      </c>
      <c r="AL88">
        <f t="shared" si="23"/>
        <v>30</v>
      </c>
      <c r="AM88">
        <f t="shared" si="24"/>
        <v>31</v>
      </c>
      <c r="AO88" s="90">
        <f t="shared" si="25"/>
        <v>0.14084507042253522</v>
      </c>
      <c r="AP88" s="90">
        <f t="shared" si="26"/>
        <v>0.42253521126760563</v>
      </c>
      <c r="AQ88" s="90">
        <f t="shared" si="27"/>
        <v>0.43661971830985913</v>
      </c>
      <c r="AS88" s="55">
        <f t="shared" si="28"/>
        <v>313.29436619718308</v>
      </c>
      <c r="AT88" s="55">
        <f t="shared" si="29"/>
        <v>939.88309859154924</v>
      </c>
      <c r="AU88" s="55">
        <f t="shared" si="30"/>
        <v>971.21253521126744</v>
      </c>
    </row>
    <row r="89" spans="22:47" x14ac:dyDescent="0.2">
      <c r="V89" s="7">
        <v>12681</v>
      </c>
      <c r="W89" s="7" t="s">
        <v>74</v>
      </c>
      <c r="X89" s="7">
        <v>228</v>
      </c>
      <c r="Y89" s="56" t="s">
        <v>78</v>
      </c>
      <c r="Z89" s="7" t="s">
        <v>80</v>
      </c>
      <c r="AA89" s="7">
        <v>5930000</v>
      </c>
      <c r="AB89" s="7">
        <v>184094</v>
      </c>
      <c r="AC89" s="54">
        <v>39868.447500000002</v>
      </c>
      <c r="AD89" s="55">
        <v>2812</v>
      </c>
      <c r="AF89">
        <f t="shared" si="21"/>
        <v>184094</v>
      </c>
      <c r="AG89">
        <f>SUMIF('Data - Contractor Labor Hours'!$J$5:$J$590,'Test Year 2009'!$AF89,'Data - Contractor Labor Hours'!M$5:M$590)</f>
        <v>30</v>
      </c>
      <c r="AH89">
        <f>SUMIF('Data - Contractor Labor Hours'!$J$5:$J$590,'Test Year 2009'!$AF89,'Data - Contractor Labor Hours'!N$5:N$590)</f>
        <v>35</v>
      </c>
      <c r="AI89">
        <f>SUMIF('Data - Contractor Labor Hours'!$J$5:$J$590,'Test Year 2009'!$AF89,'Data - Contractor Labor Hours'!O$5:O$590)</f>
        <v>0</v>
      </c>
      <c r="AJ89" s="60"/>
      <c r="AK89">
        <f t="shared" si="22"/>
        <v>30</v>
      </c>
      <c r="AL89">
        <f t="shared" si="23"/>
        <v>52.5</v>
      </c>
      <c r="AM89">
        <f t="shared" si="24"/>
        <v>0</v>
      </c>
      <c r="AO89" s="90">
        <f t="shared" si="25"/>
        <v>0.36363636363636365</v>
      </c>
      <c r="AP89" s="90">
        <f t="shared" si="26"/>
        <v>0.63636363636363635</v>
      </c>
      <c r="AQ89" s="90">
        <f t="shared" si="27"/>
        <v>0</v>
      </c>
      <c r="AS89" s="55">
        <f t="shared" si="28"/>
        <v>1022.5454545454546</v>
      </c>
      <c r="AT89" s="55">
        <f t="shared" si="29"/>
        <v>1789.4545454545455</v>
      </c>
      <c r="AU89" s="55">
        <f t="shared" si="30"/>
        <v>0</v>
      </c>
    </row>
    <row r="90" spans="22:47" x14ac:dyDescent="0.2">
      <c r="V90" s="7">
        <v>12393</v>
      </c>
      <c r="W90" s="7" t="s">
        <v>74</v>
      </c>
      <c r="X90" s="7">
        <v>228</v>
      </c>
      <c r="Y90" s="56" t="s">
        <v>78</v>
      </c>
      <c r="Z90" s="7" t="s">
        <v>81</v>
      </c>
      <c r="AA90" s="7">
        <v>5930000</v>
      </c>
      <c r="AB90" s="7">
        <v>184850</v>
      </c>
      <c r="AC90" s="54">
        <v>39869.337557870371</v>
      </c>
      <c r="AD90" s="55">
        <v>153587.87</v>
      </c>
      <c r="AF90">
        <f t="shared" si="21"/>
        <v>184850</v>
      </c>
      <c r="AG90">
        <f>SUMIF('Data - Contractor Labor Hours'!$J$5:$J$590,'Test Year 2009'!$AF90,'Data - Contractor Labor Hours'!M$5:M$590)</f>
        <v>2522.5</v>
      </c>
      <c r="AH90">
        <f>SUMIF('Data - Contractor Labor Hours'!$J$5:$J$590,'Test Year 2009'!$AF90,'Data - Contractor Labor Hours'!N$5:N$590)</f>
        <v>2974</v>
      </c>
      <c r="AI90">
        <f>SUMIF('Data - Contractor Labor Hours'!$J$5:$J$590,'Test Year 2009'!$AF90,'Data - Contractor Labor Hours'!O$5:O$590)</f>
        <v>0</v>
      </c>
      <c r="AJ90" s="60"/>
      <c r="AK90">
        <f t="shared" si="22"/>
        <v>2522.5</v>
      </c>
      <c r="AL90">
        <f t="shared" si="23"/>
        <v>4461</v>
      </c>
      <c r="AM90">
        <f t="shared" si="24"/>
        <v>0</v>
      </c>
      <c r="AO90" s="90">
        <f t="shared" si="25"/>
        <v>0.36120856304145488</v>
      </c>
      <c r="AP90" s="90">
        <f t="shared" si="26"/>
        <v>0.63879143695854512</v>
      </c>
      <c r="AQ90" s="90">
        <f t="shared" si="27"/>
        <v>0</v>
      </c>
      <c r="AS90" s="55">
        <f t="shared" si="28"/>
        <v>55477.253823297775</v>
      </c>
      <c r="AT90" s="55">
        <f t="shared" si="29"/>
        <v>98110.616176702228</v>
      </c>
      <c r="AU90" s="55">
        <f t="shared" si="30"/>
        <v>0</v>
      </c>
    </row>
    <row r="91" spans="22:47" x14ac:dyDescent="0.2">
      <c r="V91" s="7">
        <v>12393</v>
      </c>
      <c r="W91" s="7" t="s">
        <v>74</v>
      </c>
      <c r="X91" s="7">
        <v>228</v>
      </c>
      <c r="Y91" s="56" t="s">
        <v>78</v>
      </c>
      <c r="Z91" s="7" t="s">
        <v>81</v>
      </c>
      <c r="AA91" s="7">
        <v>5930000</v>
      </c>
      <c r="AB91" s="7">
        <v>185096</v>
      </c>
      <c r="AC91" s="54">
        <v>39876.474270833336</v>
      </c>
      <c r="AD91" s="55">
        <v>130674.59</v>
      </c>
      <c r="AF91">
        <f t="shared" si="21"/>
        <v>185096</v>
      </c>
      <c r="AG91">
        <f>SUMIF('Data - Contractor Labor Hours'!$J$5:$J$590,'Test Year 2009'!$AF91,'Data - Contractor Labor Hours'!M$5:M$590)</f>
        <v>2078</v>
      </c>
      <c r="AH91">
        <f>SUMIF('Data - Contractor Labor Hours'!$J$5:$J$590,'Test Year 2009'!$AF91,'Data - Contractor Labor Hours'!N$5:N$590)</f>
        <v>838</v>
      </c>
      <c r="AI91">
        <f>SUMIF('Data - Contractor Labor Hours'!$J$5:$J$590,'Test Year 2009'!$AF91,'Data - Contractor Labor Hours'!O$5:O$590)</f>
        <v>1349</v>
      </c>
      <c r="AJ91" s="60"/>
      <c r="AK91">
        <f t="shared" si="22"/>
        <v>2078</v>
      </c>
      <c r="AL91">
        <f t="shared" si="23"/>
        <v>1257</v>
      </c>
      <c r="AM91">
        <f t="shared" si="24"/>
        <v>2698</v>
      </c>
      <c r="AO91" s="90">
        <f t="shared" si="25"/>
        <v>0.34443891927730813</v>
      </c>
      <c r="AP91" s="90">
        <f t="shared" si="26"/>
        <v>0.20835405271009447</v>
      </c>
      <c r="AQ91" s="90">
        <f t="shared" si="27"/>
        <v>0.44720702801259737</v>
      </c>
      <c r="AS91" s="55">
        <f t="shared" si="28"/>
        <v>45009.414556605334</v>
      </c>
      <c r="AT91" s="55">
        <f t="shared" si="29"/>
        <v>27226.580412729982</v>
      </c>
      <c r="AU91" s="55">
        <f t="shared" si="30"/>
        <v>58438.595030664677</v>
      </c>
    </row>
    <row r="92" spans="22:47" x14ac:dyDescent="0.2">
      <c r="V92" s="7">
        <v>12393</v>
      </c>
      <c r="W92" s="7" t="s">
        <v>74</v>
      </c>
      <c r="X92" s="7">
        <v>228</v>
      </c>
      <c r="Y92" s="56" t="s">
        <v>78</v>
      </c>
      <c r="Z92" s="7" t="s">
        <v>79</v>
      </c>
      <c r="AA92" s="7">
        <v>5930000</v>
      </c>
      <c r="AB92" s="7">
        <v>185096</v>
      </c>
      <c r="AC92" s="54">
        <v>39876.474270833336</v>
      </c>
      <c r="AD92" s="55">
        <v>3260.1</v>
      </c>
      <c r="AF92">
        <f t="shared" si="21"/>
        <v>185096</v>
      </c>
      <c r="AG92">
        <f>SUMIF('Data - Contractor Labor Hours'!$J$5:$J$590,'Test Year 2009'!$AF92,'Data - Contractor Labor Hours'!M$5:M$590)</f>
        <v>2078</v>
      </c>
      <c r="AH92">
        <f>SUMIF('Data - Contractor Labor Hours'!$J$5:$J$590,'Test Year 2009'!$AF92,'Data - Contractor Labor Hours'!N$5:N$590)</f>
        <v>838</v>
      </c>
      <c r="AI92">
        <f>SUMIF('Data - Contractor Labor Hours'!$J$5:$J$590,'Test Year 2009'!$AF92,'Data - Contractor Labor Hours'!O$5:O$590)</f>
        <v>1349</v>
      </c>
      <c r="AJ92" s="60"/>
      <c r="AK92">
        <f t="shared" si="22"/>
        <v>2078</v>
      </c>
      <c r="AL92">
        <f t="shared" si="23"/>
        <v>1257</v>
      </c>
      <c r="AM92">
        <f t="shared" si="24"/>
        <v>2698</v>
      </c>
      <c r="AO92" s="90">
        <f t="shared" si="25"/>
        <v>0.34443891927730813</v>
      </c>
      <c r="AP92" s="90">
        <f t="shared" si="26"/>
        <v>0.20835405271009447</v>
      </c>
      <c r="AQ92" s="90">
        <f t="shared" si="27"/>
        <v>0.44720702801259737</v>
      </c>
      <c r="AS92" s="55">
        <f t="shared" si="28"/>
        <v>1122.9053207359523</v>
      </c>
      <c r="AT92" s="55">
        <f t="shared" si="29"/>
        <v>679.25504724017901</v>
      </c>
      <c r="AU92" s="55">
        <f t="shared" si="30"/>
        <v>1457.9396320238686</v>
      </c>
    </row>
    <row r="93" spans="22:47" x14ac:dyDescent="0.2">
      <c r="V93" s="7">
        <v>12393</v>
      </c>
      <c r="W93" s="7" t="s">
        <v>74</v>
      </c>
      <c r="X93" s="7">
        <v>228</v>
      </c>
      <c r="Y93" s="56" t="s">
        <v>78</v>
      </c>
      <c r="Z93" s="7" t="s">
        <v>81</v>
      </c>
      <c r="AA93" s="7">
        <v>5930000</v>
      </c>
      <c r="AB93" s="7">
        <v>184629</v>
      </c>
      <c r="AC93" s="54">
        <v>39876.501782407409</v>
      </c>
      <c r="AD93" s="55">
        <v>22711.41</v>
      </c>
      <c r="AF93">
        <f t="shared" si="21"/>
        <v>184629</v>
      </c>
      <c r="AG93">
        <f>SUMIF('Data - Contractor Labor Hours'!$J$5:$J$590,'Test Year 2009'!$AF93,'Data - Contractor Labor Hours'!M$5:M$590)</f>
        <v>224</v>
      </c>
      <c r="AH93">
        <f>SUMIF('Data - Contractor Labor Hours'!$J$5:$J$590,'Test Year 2009'!$AF93,'Data - Contractor Labor Hours'!N$5:N$590)</f>
        <v>112</v>
      </c>
      <c r="AI93">
        <f>SUMIF('Data - Contractor Labor Hours'!$J$5:$J$590,'Test Year 2009'!$AF93,'Data - Contractor Labor Hours'!O$5:O$590)</f>
        <v>210</v>
      </c>
      <c r="AJ93" s="60"/>
      <c r="AK93">
        <f t="shared" si="22"/>
        <v>224</v>
      </c>
      <c r="AL93">
        <f t="shared" si="23"/>
        <v>168</v>
      </c>
      <c r="AM93">
        <f t="shared" si="24"/>
        <v>420</v>
      </c>
      <c r="AO93" s="90">
        <f t="shared" si="25"/>
        <v>0.27586206896551724</v>
      </c>
      <c r="AP93" s="90">
        <f t="shared" si="26"/>
        <v>0.20689655172413793</v>
      </c>
      <c r="AQ93" s="90">
        <f t="shared" si="27"/>
        <v>0.51724137931034486</v>
      </c>
      <c r="AS93" s="55">
        <f t="shared" si="28"/>
        <v>6265.2165517241374</v>
      </c>
      <c r="AT93" s="55">
        <f t="shared" si="29"/>
        <v>4698.912413793103</v>
      </c>
      <c r="AU93" s="55">
        <f t="shared" si="30"/>
        <v>11747.281034482759</v>
      </c>
    </row>
    <row r="94" spans="22:47" x14ac:dyDescent="0.2">
      <c r="V94" s="7">
        <v>12393</v>
      </c>
      <c r="W94" s="7" t="s">
        <v>74</v>
      </c>
      <c r="X94" s="7">
        <v>228</v>
      </c>
      <c r="Y94" s="56" t="s">
        <v>78</v>
      </c>
      <c r="Z94" s="7" t="s">
        <v>81</v>
      </c>
      <c r="AA94" s="7">
        <v>5930000</v>
      </c>
      <c r="AB94" s="7">
        <v>184619</v>
      </c>
      <c r="AC94" s="54">
        <v>39876.502314814818</v>
      </c>
      <c r="AD94" s="55">
        <v>42874.7</v>
      </c>
      <c r="AF94">
        <f t="shared" si="21"/>
        <v>184619</v>
      </c>
      <c r="AG94">
        <f>SUMIF('Data - Contractor Labor Hours'!$J$5:$J$590,'Test Year 2009'!$AF94,'Data - Contractor Labor Hours'!M$5:M$590)</f>
        <v>364</v>
      </c>
      <c r="AH94">
        <f>SUMIF('Data - Contractor Labor Hours'!$J$5:$J$590,'Test Year 2009'!$AF94,'Data - Contractor Labor Hours'!N$5:N$590)</f>
        <v>156</v>
      </c>
      <c r="AI94">
        <f>SUMIF('Data - Contractor Labor Hours'!$J$5:$J$590,'Test Year 2009'!$AF94,'Data - Contractor Labor Hours'!O$5:O$590)</f>
        <v>363</v>
      </c>
      <c r="AJ94" s="60"/>
      <c r="AK94">
        <f t="shared" si="22"/>
        <v>364</v>
      </c>
      <c r="AL94">
        <f t="shared" si="23"/>
        <v>234</v>
      </c>
      <c r="AM94">
        <f t="shared" si="24"/>
        <v>726</v>
      </c>
      <c r="AO94" s="90">
        <f t="shared" si="25"/>
        <v>0.27492447129909364</v>
      </c>
      <c r="AP94" s="90">
        <f t="shared" si="26"/>
        <v>0.17673716012084592</v>
      </c>
      <c r="AQ94" s="90">
        <f t="shared" si="27"/>
        <v>0.54833836858006046</v>
      </c>
      <c r="AS94" s="55">
        <f t="shared" si="28"/>
        <v>11787.304229607249</v>
      </c>
      <c r="AT94" s="55">
        <f t="shared" si="29"/>
        <v>7577.5527190332323</v>
      </c>
      <c r="AU94" s="55">
        <f t="shared" si="30"/>
        <v>23509.843051359516</v>
      </c>
    </row>
    <row r="95" spans="22:47" x14ac:dyDescent="0.2">
      <c r="V95" s="7">
        <v>12393</v>
      </c>
      <c r="W95" s="7" t="s">
        <v>74</v>
      </c>
      <c r="X95" s="7">
        <v>228</v>
      </c>
      <c r="Y95" s="56" t="s">
        <v>78</v>
      </c>
      <c r="Z95" s="7" t="s">
        <v>81</v>
      </c>
      <c r="AA95" s="7">
        <v>5930000</v>
      </c>
      <c r="AB95" s="7">
        <v>184369</v>
      </c>
      <c r="AC95" s="54">
        <v>39876.502592592595</v>
      </c>
      <c r="AD95" s="55">
        <v>27368.82</v>
      </c>
      <c r="AF95">
        <f t="shared" si="21"/>
        <v>184369</v>
      </c>
      <c r="AG95">
        <f>SUMIF('Data - Contractor Labor Hours'!$J$5:$J$590,'Test Year 2009'!$AF95,'Data - Contractor Labor Hours'!M$5:M$590)</f>
        <v>224</v>
      </c>
      <c r="AH95">
        <f>SUMIF('Data - Contractor Labor Hours'!$J$5:$J$590,'Test Year 2009'!$AF95,'Data - Contractor Labor Hours'!N$5:N$590)</f>
        <v>510</v>
      </c>
      <c r="AI95">
        <f>SUMIF('Data - Contractor Labor Hours'!$J$5:$J$590,'Test Year 2009'!$AF95,'Data - Contractor Labor Hours'!O$5:O$590)</f>
        <v>0</v>
      </c>
      <c r="AJ95" s="60"/>
      <c r="AK95">
        <f t="shared" si="22"/>
        <v>224</v>
      </c>
      <c r="AL95">
        <f t="shared" si="23"/>
        <v>765</v>
      </c>
      <c r="AM95">
        <f t="shared" si="24"/>
        <v>0</v>
      </c>
      <c r="AO95" s="90">
        <f t="shared" si="25"/>
        <v>0.22649140546006066</v>
      </c>
      <c r="AP95" s="90">
        <f t="shared" si="26"/>
        <v>0.77350859453993936</v>
      </c>
      <c r="AQ95" s="90">
        <f t="shared" si="27"/>
        <v>0</v>
      </c>
      <c r="AS95" s="55">
        <f t="shared" si="28"/>
        <v>6198.8025075834175</v>
      </c>
      <c r="AT95" s="55">
        <f t="shared" si="29"/>
        <v>21170.017492416584</v>
      </c>
      <c r="AU95" s="55">
        <f t="shared" si="30"/>
        <v>0</v>
      </c>
    </row>
    <row r="96" spans="22:47" x14ac:dyDescent="0.2">
      <c r="V96" s="7">
        <v>12393</v>
      </c>
      <c r="W96" s="7" t="s">
        <v>74</v>
      </c>
      <c r="X96" s="7">
        <v>228</v>
      </c>
      <c r="Y96" s="56" t="s">
        <v>78</v>
      </c>
      <c r="Z96" s="7" t="s">
        <v>81</v>
      </c>
      <c r="AA96" s="7">
        <v>5930000</v>
      </c>
      <c r="AB96" s="7">
        <v>184370</v>
      </c>
      <c r="AC96" s="54">
        <v>39876.502835648149</v>
      </c>
      <c r="AD96" s="55">
        <v>51365.99</v>
      </c>
      <c r="AF96">
        <f t="shared" si="21"/>
        <v>184370</v>
      </c>
      <c r="AG96">
        <f>SUMIF('Data - Contractor Labor Hours'!$J$5:$J$590,'Test Year 2009'!$AF96,'Data - Contractor Labor Hours'!M$5:M$590)</f>
        <v>392</v>
      </c>
      <c r="AH96">
        <f>SUMIF('Data - Contractor Labor Hours'!$J$5:$J$590,'Test Year 2009'!$AF96,'Data - Contractor Labor Hours'!N$5:N$590)</f>
        <v>798</v>
      </c>
      <c r="AI96">
        <f>SUMIF('Data - Contractor Labor Hours'!$J$5:$J$590,'Test Year 2009'!$AF96,'Data - Contractor Labor Hours'!O$5:O$590)</f>
        <v>0</v>
      </c>
      <c r="AJ96" s="60"/>
      <c r="AK96">
        <f t="shared" si="22"/>
        <v>392</v>
      </c>
      <c r="AL96">
        <f t="shared" si="23"/>
        <v>1197</v>
      </c>
      <c r="AM96">
        <f t="shared" si="24"/>
        <v>0</v>
      </c>
      <c r="AO96" s="90">
        <f t="shared" si="25"/>
        <v>0.24669603524229075</v>
      </c>
      <c r="AP96" s="90">
        <f t="shared" si="26"/>
        <v>0.75330396475770922</v>
      </c>
      <c r="AQ96" s="90">
        <f t="shared" si="27"/>
        <v>0</v>
      </c>
      <c r="AS96" s="55">
        <f t="shared" si="28"/>
        <v>12671.786079295154</v>
      </c>
      <c r="AT96" s="55">
        <f t="shared" si="29"/>
        <v>38694.203920704844</v>
      </c>
      <c r="AU96" s="55">
        <f t="shared" si="30"/>
        <v>0</v>
      </c>
    </row>
    <row r="97" spans="22:47" x14ac:dyDescent="0.2">
      <c r="V97" s="7">
        <v>12393</v>
      </c>
      <c r="W97" s="7" t="s">
        <v>74</v>
      </c>
      <c r="X97" s="7">
        <v>228</v>
      </c>
      <c r="Y97" s="56" t="s">
        <v>78</v>
      </c>
      <c r="Z97" s="7" t="s">
        <v>81</v>
      </c>
      <c r="AA97" s="7">
        <v>5930000</v>
      </c>
      <c r="AB97" s="7">
        <v>185365</v>
      </c>
      <c r="AC97" s="54">
        <v>39876.503807870373</v>
      </c>
      <c r="AD97" s="55">
        <v>7757.19</v>
      </c>
      <c r="AF97">
        <f t="shared" si="21"/>
        <v>185365</v>
      </c>
      <c r="AG97">
        <f>SUMIF('Data - Contractor Labor Hours'!$J$5:$J$590,'Test Year 2009'!$AF97,'Data - Contractor Labor Hours'!M$5:M$590)</f>
        <v>1067</v>
      </c>
      <c r="AH97">
        <f>SUMIF('Data - Contractor Labor Hours'!$J$5:$J$590,'Test Year 2009'!$AF97,'Data - Contractor Labor Hours'!N$5:N$590)</f>
        <v>1278</v>
      </c>
      <c r="AI97">
        <f>SUMIF('Data - Contractor Labor Hours'!$J$5:$J$590,'Test Year 2009'!$AF97,'Data - Contractor Labor Hours'!O$5:O$590)</f>
        <v>0</v>
      </c>
      <c r="AJ97" s="60"/>
      <c r="AK97">
        <f t="shared" si="22"/>
        <v>1067</v>
      </c>
      <c r="AL97">
        <f t="shared" si="23"/>
        <v>1917</v>
      </c>
      <c r="AM97">
        <f t="shared" si="24"/>
        <v>0</v>
      </c>
      <c r="AO97" s="90">
        <f t="shared" si="25"/>
        <v>0.35757372654155495</v>
      </c>
      <c r="AP97" s="90">
        <f t="shared" si="26"/>
        <v>0.64242627345844505</v>
      </c>
      <c r="AQ97" s="90">
        <f t="shared" si="27"/>
        <v>0</v>
      </c>
      <c r="AS97" s="55">
        <f t="shared" si="28"/>
        <v>2773.7673357908843</v>
      </c>
      <c r="AT97" s="55">
        <f t="shared" si="29"/>
        <v>4983.4226642091153</v>
      </c>
      <c r="AU97" s="55">
        <f t="shared" si="30"/>
        <v>0</v>
      </c>
    </row>
    <row r="98" spans="22:47" x14ac:dyDescent="0.2">
      <c r="V98" s="7">
        <v>12393</v>
      </c>
      <c r="W98" s="7" t="s">
        <v>74</v>
      </c>
      <c r="X98" s="7">
        <v>228</v>
      </c>
      <c r="Y98" s="56" t="s">
        <v>82</v>
      </c>
      <c r="Z98" s="7" t="s">
        <v>83</v>
      </c>
      <c r="AA98" s="7">
        <v>5930000</v>
      </c>
      <c r="AB98" s="7">
        <v>185365</v>
      </c>
      <c r="AC98" s="54">
        <v>39876.503807870373</v>
      </c>
      <c r="AD98" s="55">
        <v>59311.040000000001</v>
      </c>
      <c r="AF98">
        <f t="shared" si="21"/>
        <v>185365</v>
      </c>
      <c r="AG98">
        <f>SUMIF('Data - Contractor Labor Hours'!$J$5:$J$590,'Test Year 2009'!$AF98,'Data - Contractor Labor Hours'!M$5:M$590)</f>
        <v>1067</v>
      </c>
      <c r="AH98">
        <f>SUMIF('Data - Contractor Labor Hours'!$J$5:$J$590,'Test Year 2009'!$AF98,'Data - Contractor Labor Hours'!N$5:N$590)</f>
        <v>1278</v>
      </c>
      <c r="AI98">
        <f>SUMIF('Data - Contractor Labor Hours'!$J$5:$J$590,'Test Year 2009'!$AF98,'Data - Contractor Labor Hours'!O$5:O$590)</f>
        <v>0</v>
      </c>
      <c r="AJ98" s="60"/>
      <c r="AK98">
        <f t="shared" si="22"/>
        <v>1067</v>
      </c>
      <c r="AL98">
        <f t="shared" si="23"/>
        <v>1917</v>
      </c>
      <c r="AM98">
        <f t="shared" si="24"/>
        <v>0</v>
      </c>
      <c r="AO98" s="90">
        <f t="shared" si="25"/>
        <v>0.35757372654155495</v>
      </c>
      <c r="AP98" s="90">
        <f t="shared" si="26"/>
        <v>0.64242627345844505</v>
      </c>
      <c r="AQ98" s="90">
        <f t="shared" si="27"/>
        <v>0</v>
      </c>
      <c r="AS98" s="55">
        <f t="shared" si="28"/>
        <v>21208.069597855228</v>
      </c>
      <c r="AT98" s="55">
        <f t="shared" si="29"/>
        <v>38102.970402144776</v>
      </c>
      <c r="AU98" s="55">
        <f t="shared" si="30"/>
        <v>0</v>
      </c>
    </row>
    <row r="99" spans="22:47" x14ac:dyDescent="0.2">
      <c r="V99" s="7">
        <v>12393</v>
      </c>
      <c r="W99" s="7" t="s">
        <v>74</v>
      </c>
      <c r="X99" s="7">
        <v>228</v>
      </c>
      <c r="Y99" s="56" t="s">
        <v>100</v>
      </c>
      <c r="Z99" s="7" t="s">
        <v>75</v>
      </c>
      <c r="AA99" s="7">
        <v>5930000</v>
      </c>
      <c r="AB99" s="7">
        <v>185667</v>
      </c>
      <c r="AC99" s="54">
        <v>39876.504201388889</v>
      </c>
      <c r="AD99" s="55">
        <v>211.26</v>
      </c>
      <c r="AF99">
        <f t="shared" si="21"/>
        <v>185667</v>
      </c>
      <c r="AG99">
        <f>SUMIF('Data - Contractor Labor Hours'!$J$5:$J$590,'Test Year 2009'!$AF99,'Data - Contractor Labor Hours'!M$5:M$590)</f>
        <v>224</v>
      </c>
      <c r="AH99">
        <f>SUMIF('Data - Contractor Labor Hours'!$J$5:$J$590,'Test Year 2009'!$AF99,'Data - Contractor Labor Hours'!N$5:N$590)</f>
        <v>6</v>
      </c>
      <c r="AI99">
        <f>SUMIF('Data - Contractor Labor Hours'!$J$5:$J$590,'Test Year 2009'!$AF99,'Data - Contractor Labor Hours'!O$5:O$590)</f>
        <v>0</v>
      </c>
      <c r="AJ99" s="60"/>
      <c r="AK99">
        <f t="shared" si="22"/>
        <v>224</v>
      </c>
      <c r="AL99">
        <f t="shared" si="23"/>
        <v>9</v>
      </c>
      <c r="AM99">
        <f t="shared" si="24"/>
        <v>0</v>
      </c>
      <c r="AO99" s="90">
        <f t="shared" si="25"/>
        <v>0.96137339055793991</v>
      </c>
      <c r="AP99" s="90">
        <f t="shared" si="26"/>
        <v>3.8626609442060089E-2</v>
      </c>
      <c r="AQ99" s="90">
        <f t="shared" si="27"/>
        <v>0</v>
      </c>
      <c r="AS99" s="55">
        <f t="shared" si="28"/>
        <v>203.09974248927037</v>
      </c>
      <c r="AT99" s="55">
        <f t="shared" si="29"/>
        <v>8.1602575107296147</v>
      </c>
      <c r="AU99" s="55">
        <f t="shared" si="30"/>
        <v>0</v>
      </c>
    </row>
    <row r="100" spans="22:47" x14ac:dyDescent="0.2">
      <c r="V100" s="7">
        <v>12393</v>
      </c>
      <c r="W100" s="7" t="s">
        <v>74</v>
      </c>
      <c r="X100" s="7">
        <v>228</v>
      </c>
      <c r="Y100" s="56" t="s">
        <v>78</v>
      </c>
      <c r="Z100" s="7" t="s">
        <v>81</v>
      </c>
      <c r="AA100" s="7">
        <v>5930000</v>
      </c>
      <c r="AB100" s="7">
        <v>185667</v>
      </c>
      <c r="AC100" s="54">
        <v>39876.504201388889</v>
      </c>
      <c r="AD100" s="55">
        <v>2469.08</v>
      </c>
      <c r="AF100">
        <f t="shared" si="21"/>
        <v>185667</v>
      </c>
      <c r="AG100">
        <f>SUMIF('Data - Contractor Labor Hours'!$J$5:$J$590,'Test Year 2009'!$AF100,'Data - Contractor Labor Hours'!M$5:M$590)</f>
        <v>224</v>
      </c>
      <c r="AH100">
        <f>SUMIF('Data - Contractor Labor Hours'!$J$5:$J$590,'Test Year 2009'!$AF100,'Data - Contractor Labor Hours'!N$5:N$590)</f>
        <v>6</v>
      </c>
      <c r="AI100">
        <f>SUMIF('Data - Contractor Labor Hours'!$J$5:$J$590,'Test Year 2009'!$AF100,'Data - Contractor Labor Hours'!O$5:O$590)</f>
        <v>0</v>
      </c>
      <c r="AJ100" s="60"/>
      <c r="AK100">
        <f t="shared" si="22"/>
        <v>224</v>
      </c>
      <c r="AL100">
        <f t="shared" si="23"/>
        <v>9</v>
      </c>
      <c r="AM100">
        <f t="shared" si="24"/>
        <v>0</v>
      </c>
      <c r="AO100" s="90">
        <f t="shared" si="25"/>
        <v>0.96137339055793991</v>
      </c>
      <c r="AP100" s="90">
        <f t="shared" si="26"/>
        <v>3.8626609442060089E-2</v>
      </c>
      <c r="AQ100" s="90">
        <f t="shared" si="27"/>
        <v>0</v>
      </c>
      <c r="AS100" s="55">
        <f t="shared" si="28"/>
        <v>2373.707811158798</v>
      </c>
      <c r="AT100" s="55">
        <f t="shared" si="29"/>
        <v>95.372188841201719</v>
      </c>
      <c r="AU100" s="55">
        <f t="shared" si="30"/>
        <v>0</v>
      </c>
    </row>
    <row r="101" spans="22:47" x14ac:dyDescent="0.2">
      <c r="V101" s="7">
        <v>12393</v>
      </c>
      <c r="W101" s="7" t="s">
        <v>74</v>
      </c>
      <c r="X101" s="7">
        <v>228</v>
      </c>
      <c r="Y101" s="56" t="s">
        <v>82</v>
      </c>
      <c r="Z101" s="7" t="s">
        <v>83</v>
      </c>
      <c r="AA101" s="7">
        <v>5930000</v>
      </c>
      <c r="AB101" s="7">
        <v>185667</v>
      </c>
      <c r="AC101" s="54">
        <v>39876.504201388889</v>
      </c>
      <c r="AD101" s="55">
        <v>4306.1400000000003</v>
      </c>
      <c r="AF101">
        <f t="shared" si="21"/>
        <v>185667</v>
      </c>
      <c r="AG101">
        <f>SUMIF('Data - Contractor Labor Hours'!$J$5:$J$590,'Test Year 2009'!$AF101,'Data - Contractor Labor Hours'!M$5:M$590)</f>
        <v>224</v>
      </c>
      <c r="AH101">
        <f>SUMIF('Data - Contractor Labor Hours'!$J$5:$J$590,'Test Year 2009'!$AF101,'Data - Contractor Labor Hours'!N$5:N$590)</f>
        <v>6</v>
      </c>
      <c r="AI101">
        <f>SUMIF('Data - Contractor Labor Hours'!$J$5:$J$590,'Test Year 2009'!$AF101,'Data - Contractor Labor Hours'!O$5:O$590)</f>
        <v>0</v>
      </c>
      <c r="AJ101" s="60"/>
      <c r="AK101">
        <f t="shared" si="22"/>
        <v>224</v>
      </c>
      <c r="AL101">
        <f t="shared" si="23"/>
        <v>9</v>
      </c>
      <c r="AM101">
        <f t="shared" si="24"/>
        <v>0</v>
      </c>
      <c r="AO101" s="90">
        <f t="shared" si="25"/>
        <v>0.96137339055793991</v>
      </c>
      <c r="AP101" s="90">
        <f t="shared" si="26"/>
        <v>3.8626609442060089E-2</v>
      </c>
      <c r="AQ101" s="90">
        <f t="shared" si="27"/>
        <v>0</v>
      </c>
      <c r="AS101" s="55">
        <f t="shared" si="28"/>
        <v>4139.8084120171679</v>
      </c>
      <c r="AT101" s="55">
        <f t="shared" si="29"/>
        <v>166.33158798283264</v>
      </c>
      <c r="AU101" s="55">
        <f t="shared" si="30"/>
        <v>0</v>
      </c>
    </row>
    <row r="102" spans="22:47" x14ac:dyDescent="0.2">
      <c r="V102" s="7">
        <v>12389</v>
      </c>
      <c r="W102" s="7" t="s">
        <v>74</v>
      </c>
      <c r="X102" s="7">
        <v>228</v>
      </c>
      <c r="Y102" s="56" t="s">
        <v>100</v>
      </c>
      <c r="Z102" s="7" t="s">
        <v>75</v>
      </c>
      <c r="AA102" s="7">
        <v>5930000</v>
      </c>
      <c r="AB102" s="7">
        <v>185802</v>
      </c>
      <c r="AC102" s="54">
        <v>39876.504571759258</v>
      </c>
      <c r="AD102" s="55">
        <v>2854.06</v>
      </c>
      <c r="AF102">
        <f t="shared" si="21"/>
        <v>185802</v>
      </c>
      <c r="AG102">
        <f>SUMIF('Data - Contractor Labor Hours'!$J$5:$J$590,'Test Year 2009'!$AF102,'Data - Contractor Labor Hours'!M$5:M$590)</f>
        <v>74</v>
      </c>
      <c r="AH102">
        <f>SUMIF('Data - Contractor Labor Hours'!$J$5:$J$590,'Test Year 2009'!$AF102,'Data - Contractor Labor Hours'!N$5:N$590)</f>
        <v>0</v>
      </c>
      <c r="AI102">
        <f>SUMIF('Data - Contractor Labor Hours'!$J$5:$J$590,'Test Year 2009'!$AF102,'Data - Contractor Labor Hours'!O$5:O$590)</f>
        <v>16</v>
      </c>
      <c r="AJ102" s="60"/>
      <c r="AK102">
        <f t="shared" si="22"/>
        <v>74</v>
      </c>
      <c r="AL102">
        <f t="shared" si="23"/>
        <v>0</v>
      </c>
      <c r="AM102">
        <f t="shared" si="24"/>
        <v>32</v>
      </c>
      <c r="AO102" s="90">
        <f t="shared" si="25"/>
        <v>0.69811320754716977</v>
      </c>
      <c r="AP102" s="90">
        <f t="shared" si="26"/>
        <v>0</v>
      </c>
      <c r="AQ102" s="90">
        <f t="shared" si="27"/>
        <v>0.30188679245283018</v>
      </c>
      <c r="AS102" s="55">
        <f t="shared" si="28"/>
        <v>1992.4569811320753</v>
      </c>
      <c r="AT102" s="55">
        <f t="shared" si="29"/>
        <v>0</v>
      </c>
      <c r="AU102" s="55">
        <f t="shared" si="30"/>
        <v>861.60301886792445</v>
      </c>
    </row>
    <row r="103" spans="22:47" x14ac:dyDescent="0.2">
      <c r="V103" s="7">
        <v>12389</v>
      </c>
      <c r="W103" s="7" t="s">
        <v>74</v>
      </c>
      <c r="X103" s="7">
        <v>228</v>
      </c>
      <c r="Y103" s="56" t="s">
        <v>78</v>
      </c>
      <c r="Z103" s="7" t="s">
        <v>79</v>
      </c>
      <c r="AA103" s="7">
        <v>5930000</v>
      </c>
      <c r="AB103" s="7">
        <v>185802</v>
      </c>
      <c r="AC103" s="54">
        <v>39876.504571759258</v>
      </c>
      <c r="AD103" s="55">
        <v>309.45</v>
      </c>
      <c r="AF103">
        <f t="shared" si="21"/>
        <v>185802</v>
      </c>
      <c r="AG103">
        <f>SUMIF('Data - Contractor Labor Hours'!$J$5:$J$590,'Test Year 2009'!$AF103,'Data - Contractor Labor Hours'!M$5:M$590)</f>
        <v>74</v>
      </c>
      <c r="AH103">
        <f>SUMIF('Data - Contractor Labor Hours'!$J$5:$J$590,'Test Year 2009'!$AF103,'Data - Contractor Labor Hours'!N$5:N$590)</f>
        <v>0</v>
      </c>
      <c r="AI103">
        <f>SUMIF('Data - Contractor Labor Hours'!$J$5:$J$590,'Test Year 2009'!$AF103,'Data - Contractor Labor Hours'!O$5:O$590)</f>
        <v>16</v>
      </c>
      <c r="AJ103" s="60"/>
      <c r="AK103">
        <f t="shared" si="22"/>
        <v>74</v>
      </c>
      <c r="AL103">
        <f t="shared" si="23"/>
        <v>0</v>
      </c>
      <c r="AM103">
        <f t="shared" si="24"/>
        <v>32</v>
      </c>
      <c r="AO103" s="90">
        <f t="shared" si="25"/>
        <v>0.69811320754716977</v>
      </c>
      <c r="AP103" s="90">
        <f t="shared" si="26"/>
        <v>0</v>
      </c>
      <c r="AQ103" s="90">
        <f t="shared" si="27"/>
        <v>0.30188679245283018</v>
      </c>
      <c r="AS103" s="55">
        <f t="shared" si="28"/>
        <v>216.03113207547167</v>
      </c>
      <c r="AT103" s="55">
        <f t="shared" si="29"/>
        <v>0</v>
      </c>
      <c r="AU103" s="55">
        <f t="shared" si="30"/>
        <v>93.4188679245283</v>
      </c>
    </row>
    <row r="104" spans="22:47" x14ac:dyDescent="0.2">
      <c r="V104" s="7">
        <v>12389</v>
      </c>
      <c r="W104" s="7" t="s">
        <v>74</v>
      </c>
      <c r="X104" s="7">
        <v>228</v>
      </c>
      <c r="Y104" s="56" t="s">
        <v>82</v>
      </c>
      <c r="Z104" s="7" t="s">
        <v>84</v>
      </c>
      <c r="AA104" s="7">
        <v>5930000</v>
      </c>
      <c r="AB104" s="7">
        <v>185797</v>
      </c>
      <c r="AC104" s="54">
        <v>39878.499328703707</v>
      </c>
      <c r="AD104" s="55">
        <v>11042.74</v>
      </c>
      <c r="AF104">
        <f t="shared" si="21"/>
        <v>185797</v>
      </c>
      <c r="AG104">
        <f>SUMIF('Data - Contractor Labor Hours'!$J$5:$J$590,'Test Year 2009'!$AF104,'Data - Contractor Labor Hours'!M$5:M$590)</f>
        <v>0</v>
      </c>
      <c r="AH104">
        <f>SUMIF('Data - Contractor Labor Hours'!$J$5:$J$590,'Test Year 2009'!$AF104,'Data - Contractor Labor Hours'!N$5:N$590)</f>
        <v>370</v>
      </c>
      <c r="AI104">
        <f>SUMIF('Data - Contractor Labor Hours'!$J$5:$J$590,'Test Year 2009'!$AF104,'Data - Contractor Labor Hours'!O$5:O$590)</f>
        <v>0</v>
      </c>
      <c r="AJ104" s="60"/>
      <c r="AK104">
        <f t="shared" si="22"/>
        <v>0</v>
      </c>
      <c r="AL104">
        <f t="shared" si="23"/>
        <v>555</v>
      </c>
      <c r="AM104">
        <f t="shared" si="24"/>
        <v>0</v>
      </c>
      <c r="AO104" s="90">
        <f t="shared" si="25"/>
        <v>0</v>
      </c>
      <c r="AP104" s="90">
        <f t="shared" si="26"/>
        <v>1</v>
      </c>
      <c r="AQ104" s="90">
        <f t="shared" si="27"/>
        <v>0</v>
      </c>
      <c r="AS104" s="55">
        <f t="shared" si="28"/>
        <v>0</v>
      </c>
      <c r="AT104" s="55">
        <f t="shared" si="29"/>
        <v>11042.74</v>
      </c>
      <c r="AU104" s="55">
        <f t="shared" si="30"/>
        <v>0</v>
      </c>
    </row>
    <row r="105" spans="22:47" x14ac:dyDescent="0.2">
      <c r="V105" s="7">
        <v>12389</v>
      </c>
      <c r="W105" s="7" t="s">
        <v>74</v>
      </c>
      <c r="X105" s="7">
        <v>228</v>
      </c>
      <c r="Y105" s="56" t="s">
        <v>82</v>
      </c>
      <c r="Z105" s="7" t="s">
        <v>84</v>
      </c>
      <c r="AA105" s="7">
        <v>5930000</v>
      </c>
      <c r="AB105" s="7">
        <v>185796</v>
      </c>
      <c r="AC105" s="54">
        <v>39878.499780092592</v>
      </c>
      <c r="AD105" s="55">
        <v>22992.080000000002</v>
      </c>
      <c r="AF105">
        <f t="shared" si="21"/>
        <v>185796</v>
      </c>
      <c r="AG105">
        <f>SUMIF('Data - Contractor Labor Hours'!$J$5:$J$590,'Test Year 2009'!$AF105,'Data - Contractor Labor Hours'!M$5:M$590)</f>
        <v>110</v>
      </c>
      <c r="AH105">
        <f>SUMIF('Data - Contractor Labor Hours'!$J$5:$J$590,'Test Year 2009'!$AF105,'Data - Contractor Labor Hours'!N$5:N$590)</f>
        <v>664.5</v>
      </c>
      <c r="AI105">
        <f>SUMIF('Data - Contractor Labor Hours'!$J$5:$J$590,'Test Year 2009'!$AF105,'Data - Contractor Labor Hours'!O$5:O$590)</f>
        <v>0</v>
      </c>
      <c r="AJ105" s="60"/>
      <c r="AK105">
        <f t="shared" si="22"/>
        <v>110</v>
      </c>
      <c r="AL105">
        <f t="shared" si="23"/>
        <v>996.75</v>
      </c>
      <c r="AM105">
        <f t="shared" si="24"/>
        <v>0</v>
      </c>
      <c r="AO105" s="90">
        <f t="shared" si="25"/>
        <v>9.9390106166704309E-2</v>
      </c>
      <c r="AP105" s="90">
        <f t="shared" si="26"/>
        <v>0.9006098938332957</v>
      </c>
      <c r="AQ105" s="90">
        <f t="shared" si="27"/>
        <v>0</v>
      </c>
      <c r="AS105" s="55">
        <f t="shared" si="28"/>
        <v>2285.1852721933592</v>
      </c>
      <c r="AT105" s="55">
        <f t="shared" si="29"/>
        <v>20706.894727806644</v>
      </c>
      <c r="AU105" s="55">
        <f t="shared" si="30"/>
        <v>0</v>
      </c>
    </row>
    <row r="106" spans="22:47" x14ac:dyDescent="0.2">
      <c r="V106" s="7">
        <v>12393</v>
      </c>
      <c r="W106" s="7" t="s">
        <v>74</v>
      </c>
      <c r="X106" s="7">
        <v>228</v>
      </c>
      <c r="Y106" s="56" t="s">
        <v>82</v>
      </c>
      <c r="Z106" s="7" t="s">
        <v>84</v>
      </c>
      <c r="AA106" s="7">
        <v>5930000</v>
      </c>
      <c r="AB106" s="7">
        <v>186023</v>
      </c>
      <c r="AC106" s="54">
        <v>39878.542395833334</v>
      </c>
      <c r="AD106" s="55">
        <v>42096.03</v>
      </c>
      <c r="AF106">
        <f t="shared" si="21"/>
        <v>186023</v>
      </c>
      <c r="AG106">
        <f>SUMIF('Data - Contractor Labor Hours'!$J$5:$J$590,'Test Year 2009'!$AF106,'Data - Contractor Labor Hours'!M$5:M$590)</f>
        <v>20</v>
      </c>
      <c r="AH106">
        <f>SUMIF('Data - Contractor Labor Hours'!$J$5:$J$590,'Test Year 2009'!$AF106,'Data - Contractor Labor Hours'!N$5:N$590)</f>
        <v>1282.5</v>
      </c>
      <c r="AI106">
        <f>SUMIF('Data - Contractor Labor Hours'!$J$5:$J$590,'Test Year 2009'!$AF106,'Data - Contractor Labor Hours'!O$5:O$590)</f>
        <v>0</v>
      </c>
      <c r="AJ106" s="60"/>
      <c r="AK106">
        <f t="shared" si="22"/>
        <v>20</v>
      </c>
      <c r="AL106">
        <f t="shared" si="23"/>
        <v>1923.75</v>
      </c>
      <c r="AM106">
        <f t="shared" si="24"/>
        <v>0</v>
      </c>
      <c r="AO106" s="90">
        <f t="shared" si="25"/>
        <v>1.0289389067524116E-2</v>
      </c>
      <c r="AP106" s="90">
        <f t="shared" si="26"/>
        <v>0.98971061093247592</v>
      </c>
      <c r="AQ106" s="90">
        <f t="shared" si="27"/>
        <v>0</v>
      </c>
      <c r="AS106" s="55">
        <f t="shared" si="28"/>
        <v>433.1424308681672</v>
      </c>
      <c r="AT106" s="55">
        <f t="shared" si="29"/>
        <v>41662.887569131832</v>
      </c>
      <c r="AU106" s="55">
        <f t="shared" si="30"/>
        <v>0</v>
      </c>
    </row>
    <row r="107" spans="22:47" x14ac:dyDescent="0.2">
      <c r="V107" s="7">
        <v>10129</v>
      </c>
      <c r="W107" s="7" t="s">
        <v>74</v>
      </c>
      <c r="X107" s="7">
        <v>228</v>
      </c>
      <c r="Y107" s="56" t="s">
        <v>78</v>
      </c>
      <c r="Z107" s="7" t="s">
        <v>81</v>
      </c>
      <c r="AA107" s="7">
        <v>5930000</v>
      </c>
      <c r="AB107" s="7">
        <v>185051</v>
      </c>
      <c r="AC107" s="54">
        <v>39878.542627314811</v>
      </c>
      <c r="AD107" s="55">
        <v>37624.94</v>
      </c>
      <c r="AF107">
        <f t="shared" si="21"/>
        <v>185051</v>
      </c>
      <c r="AG107">
        <f>SUMIF('Data - Contractor Labor Hours'!$J$5:$J$590,'Test Year 2009'!$AF107,'Data - Contractor Labor Hours'!M$5:M$590)</f>
        <v>213</v>
      </c>
      <c r="AH107">
        <f>SUMIF('Data - Contractor Labor Hours'!$J$5:$J$590,'Test Year 2009'!$AF107,'Data - Contractor Labor Hours'!N$5:N$590)</f>
        <v>995.5</v>
      </c>
      <c r="AI107">
        <f>SUMIF('Data - Contractor Labor Hours'!$J$5:$J$590,'Test Year 2009'!$AF107,'Data - Contractor Labor Hours'!O$5:O$590)</f>
        <v>0</v>
      </c>
      <c r="AJ107" s="60"/>
      <c r="AK107">
        <f t="shared" si="22"/>
        <v>213</v>
      </c>
      <c r="AL107">
        <f t="shared" si="23"/>
        <v>1493.25</v>
      </c>
      <c r="AM107">
        <f t="shared" si="24"/>
        <v>0</v>
      </c>
      <c r="AO107" s="90">
        <f t="shared" si="25"/>
        <v>0.12483516483516484</v>
      </c>
      <c r="AP107" s="90">
        <f t="shared" si="26"/>
        <v>0.87516483516483512</v>
      </c>
      <c r="AQ107" s="90">
        <f t="shared" si="27"/>
        <v>0</v>
      </c>
      <c r="AS107" s="55">
        <f t="shared" si="28"/>
        <v>4696.9155868131875</v>
      </c>
      <c r="AT107" s="55">
        <f t="shared" si="29"/>
        <v>32928.024413186817</v>
      </c>
      <c r="AU107" s="55">
        <f t="shared" si="30"/>
        <v>0</v>
      </c>
    </row>
    <row r="108" spans="22:47" x14ac:dyDescent="0.2">
      <c r="V108" s="7">
        <v>12393</v>
      </c>
      <c r="W108" s="7" t="s">
        <v>74</v>
      </c>
      <c r="X108" s="7">
        <v>228</v>
      </c>
      <c r="Y108" s="56" t="s">
        <v>78</v>
      </c>
      <c r="Z108" s="7" t="s">
        <v>80</v>
      </c>
      <c r="AA108" s="7">
        <v>5930000</v>
      </c>
      <c r="AB108" s="7">
        <v>185228</v>
      </c>
      <c r="AC108" s="54">
        <v>39878.54278935185</v>
      </c>
      <c r="AD108" s="55">
        <v>24860.2</v>
      </c>
      <c r="AF108">
        <f t="shared" si="21"/>
        <v>185228</v>
      </c>
      <c r="AG108">
        <f>SUMIF('Data - Contractor Labor Hours'!$J$5:$J$590,'Test Year 2009'!$AF108,'Data - Contractor Labor Hours'!M$5:M$590)</f>
        <v>146</v>
      </c>
      <c r="AH108">
        <f>SUMIF('Data - Contractor Labor Hours'!$J$5:$J$590,'Test Year 2009'!$AF108,'Data - Contractor Labor Hours'!N$5:N$590)</f>
        <v>150</v>
      </c>
      <c r="AI108">
        <f>SUMIF('Data - Contractor Labor Hours'!$J$5:$J$590,'Test Year 2009'!$AF108,'Data - Contractor Labor Hours'!O$5:O$590)</f>
        <v>240</v>
      </c>
      <c r="AJ108" s="60"/>
      <c r="AK108">
        <f t="shared" si="22"/>
        <v>146</v>
      </c>
      <c r="AL108">
        <f t="shared" si="23"/>
        <v>225</v>
      </c>
      <c r="AM108">
        <f t="shared" si="24"/>
        <v>480</v>
      </c>
      <c r="AO108" s="90">
        <f t="shared" si="25"/>
        <v>0.17156286721504113</v>
      </c>
      <c r="AP108" s="90">
        <f t="shared" si="26"/>
        <v>0.26439482961222094</v>
      </c>
      <c r="AQ108" s="90">
        <f t="shared" si="27"/>
        <v>0.56404230317273796</v>
      </c>
      <c r="AS108" s="55">
        <f t="shared" si="28"/>
        <v>4265.0871915393654</v>
      </c>
      <c r="AT108" s="55">
        <f t="shared" si="29"/>
        <v>6572.908343125735</v>
      </c>
      <c r="AU108" s="55">
        <f t="shared" si="30"/>
        <v>14022.2044653349</v>
      </c>
    </row>
    <row r="109" spans="22:47" x14ac:dyDescent="0.2">
      <c r="V109" s="7">
        <v>11680</v>
      </c>
      <c r="W109" s="7" t="s">
        <v>74</v>
      </c>
      <c r="X109" s="7">
        <v>228</v>
      </c>
      <c r="Y109" s="56" t="s">
        <v>78</v>
      </c>
      <c r="Z109" s="7" t="s">
        <v>81</v>
      </c>
      <c r="AA109" s="7">
        <v>5930000</v>
      </c>
      <c r="AB109" s="7">
        <v>185346</v>
      </c>
      <c r="AC109" s="54">
        <v>39878.542986111112</v>
      </c>
      <c r="AD109" s="55">
        <v>55449.440000000002</v>
      </c>
      <c r="AF109">
        <f t="shared" si="21"/>
        <v>185346</v>
      </c>
      <c r="AG109">
        <f>SUMIF('Data - Contractor Labor Hours'!$J$5:$J$590,'Test Year 2009'!$AF109,'Data - Contractor Labor Hours'!M$5:M$590)</f>
        <v>583</v>
      </c>
      <c r="AH109">
        <f>SUMIF('Data - Contractor Labor Hours'!$J$5:$J$590,'Test Year 2009'!$AF109,'Data - Contractor Labor Hours'!N$5:N$590)</f>
        <v>356.5</v>
      </c>
      <c r="AI109">
        <f>SUMIF('Data - Contractor Labor Hours'!$J$5:$J$590,'Test Year 2009'!$AF109,'Data - Contractor Labor Hours'!O$5:O$590)</f>
        <v>719.5</v>
      </c>
      <c r="AJ109" s="60"/>
      <c r="AK109">
        <f t="shared" si="22"/>
        <v>583</v>
      </c>
      <c r="AL109">
        <f t="shared" si="23"/>
        <v>534.75</v>
      </c>
      <c r="AM109">
        <f t="shared" si="24"/>
        <v>1439</v>
      </c>
      <c r="AO109" s="90">
        <f t="shared" si="25"/>
        <v>0.22802385841400216</v>
      </c>
      <c r="AP109" s="90">
        <f t="shared" si="26"/>
        <v>0.20915224405984159</v>
      </c>
      <c r="AQ109" s="90">
        <f t="shared" si="27"/>
        <v>0.56282389752615625</v>
      </c>
      <c r="AS109" s="55">
        <f t="shared" si="28"/>
        <v>12643.795255695708</v>
      </c>
      <c r="AT109" s="55">
        <f t="shared" si="29"/>
        <v>11597.374807861543</v>
      </c>
      <c r="AU109" s="55">
        <f t="shared" si="30"/>
        <v>31208.26993644275</v>
      </c>
    </row>
    <row r="110" spans="22:47" x14ac:dyDescent="0.2">
      <c r="V110" s="7">
        <v>12393</v>
      </c>
      <c r="W110" s="7" t="s">
        <v>74</v>
      </c>
      <c r="X110" s="7">
        <v>228</v>
      </c>
      <c r="Y110" s="56" t="s">
        <v>78</v>
      </c>
      <c r="Z110" s="7" t="s">
        <v>80</v>
      </c>
      <c r="AA110" s="7">
        <v>5930000</v>
      </c>
      <c r="AB110" s="7">
        <v>185240</v>
      </c>
      <c r="AC110" s="54">
        <v>39878.54315972222</v>
      </c>
      <c r="AD110" s="55">
        <v>35156.9</v>
      </c>
      <c r="AF110">
        <f t="shared" si="21"/>
        <v>185240</v>
      </c>
      <c r="AG110">
        <f>SUMIF('Data - Contractor Labor Hours'!$J$5:$J$590,'Test Year 2009'!$AF110,'Data - Contractor Labor Hours'!M$5:M$590)</f>
        <v>269</v>
      </c>
      <c r="AH110">
        <f>SUMIF('Data - Contractor Labor Hours'!$J$5:$J$590,'Test Year 2009'!$AF110,'Data - Contractor Labor Hours'!N$5:N$590)</f>
        <v>570</v>
      </c>
      <c r="AI110">
        <f>SUMIF('Data - Contractor Labor Hours'!$J$5:$J$590,'Test Year 2009'!$AF110,'Data - Contractor Labor Hours'!O$5:O$590)</f>
        <v>0</v>
      </c>
      <c r="AJ110" s="60"/>
      <c r="AK110">
        <f t="shared" si="22"/>
        <v>269</v>
      </c>
      <c r="AL110">
        <f t="shared" si="23"/>
        <v>855</v>
      </c>
      <c r="AM110">
        <f t="shared" si="24"/>
        <v>0</v>
      </c>
      <c r="AO110" s="90">
        <f t="shared" si="25"/>
        <v>0.23932384341637011</v>
      </c>
      <c r="AP110" s="90">
        <f t="shared" si="26"/>
        <v>0.76067615658362986</v>
      </c>
      <c r="AQ110" s="90">
        <f t="shared" si="27"/>
        <v>0</v>
      </c>
      <c r="AS110" s="55">
        <f t="shared" si="28"/>
        <v>8413.8844306049832</v>
      </c>
      <c r="AT110" s="55">
        <f t="shared" si="29"/>
        <v>26743.015569395018</v>
      </c>
      <c r="AU110" s="55">
        <f t="shared" si="30"/>
        <v>0</v>
      </c>
    </row>
    <row r="111" spans="22:47" x14ac:dyDescent="0.2">
      <c r="V111" s="7">
        <v>12389</v>
      </c>
      <c r="W111" s="7" t="s">
        <v>74</v>
      </c>
      <c r="X111" s="7">
        <v>228</v>
      </c>
      <c r="Y111" s="56" t="s">
        <v>82</v>
      </c>
      <c r="Z111" s="7" t="s">
        <v>84</v>
      </c>
      <c r="AA111" s="7">
        <v>5930000</v>
      </c>
      <c r="AB111" s="7">
        <v>186227</v>
      </c>
      <c r="AC111" s="54">
        <v>39881.530706018515</v>
      </c>
      <c r="AD111" s="55">
        <v>15054.02</v>
      </c>
      <c r="AF111">
        <f t="shared" si="21"/>
        <v>186227</v>
      </c>
      <c r="AG111">
        <f>SUMIF('Data - Contractor Labor Hours'!$J$5:$J$590,'Test Year 2009'!$AF111,'Data - Contractor Labor Hours'!M$5:M$590)</f>
        <v>95</v>
      </c>
      <c r="AH111">
        <f>SUMIF('Data - Contractor Labor Hours'!$J$5:$J$590,'Test Year 2009'!$AF111,'Data - Contractor Labor Hours'!N$5:N$590)</f>
        <v>19</v>
      </c>
      <c r="AI111">
        <f>SUMIF('Data - Contractor Labor Hours'!$J$5:$J$590,'Test Year 2009'!$AF111,'Data - Contractor Labor Hours'!O$5:O$590)</f>
        <v>304</v>
      </c>
      <c r="AJ111" s="60"/>
      <c r="AK111">
        <f t="shared" si="22"/>
        <v>95</v>
      </c>
      <c r="AL111">
        <f t="shared" si="23"/>
        <v>28.5</v>
      </c>
      <c r="AM111">
        <f t="shared" si="24"/>
        <v>608</v>
      </c>
      <c r="AO111" s="90">
        <f t="shared" si="25"/>
        <v>0.12987012987012986</v>
      </c>
      <c r="AP111" s="90">
        <f t="shared" si="26"/>
        <v>3.896103896103896E-2</v>
      </c>
      <c r="AQ111" s="90">
        <f t="shared" si="27"/>
        <v>0.83116883116883122</v>
      </c>
      <c r="AS111" s="55">
        <f t="shared" si="28"/>
        <v>1955.0675324675324</v>
      </c>
      <c r="AT111" s="55">
        <f t="shared" si="29"/>
        <v>586.52025974025969</v>
      </c>
      <c r="AU111" s="55">
        <f t="shared" si="30"/>
        <v>12512.43220779221</v>
      </c>
    </row>
    <row r="112" spans="22:47" x14ac:dyDescent="0.2">
      <c r="V112" s="7">
        <v>12389</v>
      </c>
      <c r="W112" s="7" t="s">
        <v>74</v>
      </c>
      <c r="X112" s="7">
        <v>228</v>
      </c>
      <c r="Y112" s="56" t="s">
        <v>100</v>
      </c>
      <c r="Z112" s="7" t="s">
        <v>75</v>
      </c>
      <c r="AA112" s="7">
        <v>5930000</v>
      </c>
      <c r="AB112" s="7">
        <v>186226</v>
      </c>
      <c r="AC112" s="54">
        <v>39881.531273148146</v>
      </c>
      <c r="AD112" s="55">
        <v>12679.25</v>
      </c>
      <c r="AF112">
        <f t="shared" si="21"/>
        <v>186226</v>
      </c>
      <c r="AG112">
        <f>SUMIF('Data - Contractor Labor Hours'!$J$5:$J$590,'Test Year 2009'!$AF112,'Data - Contractor Labor Hours'!M$5:M$590)</f>
        <v>974</v>
      </c>
      <c r="AH112">
        <f>SUMIF('Data - Contractor Labor Hours'!$J$5:$J$590,'Test Year 2009'!$AF112,'Data - Contractor Labor Hours'!N$5:N$590)</f>
        <v>320.5</v>
      </c>
      <c r="AI112">
        <f>SUMIF('Data - Contractor Labor Hours'!$J$5:$J$590,'Test Year 2009'!$AF112,'Data - Contractor Labor Hours'!O$5:O$590)</f>
        <v>1081</v>
      </c>
      <c r="AJ112" s="60"/>
      <c r="AK112">
        <f t="shared" si="22"/>
        <v>974</v>
      </c>
      <c r="AL112">
        <f t="shared" si="23"/>
        <v>480.75</v>
      </c>
      <c r="AM112">
        <f t="shared" si="24"/>
        <v>2162</v>
      </c>
      <c r="AO112" s="90">
        <f t="shared" si="25"/>
        <v>0.26930255063247388</v>
      </c>
      <c r="AP112" s="90">
        <f t="shared" si="26"/>
        <v>0.13292320453445775</v>
      </c>
      <c r="AQ112" s="90">
        <f t="shared" si="27"/>
        <v>0.5977742448330684</v>
      </c>
      <c r="AS112" s="55">
        <f t="shared" si="28"/>
        <v>3414.5543651067946</v>
      </c>
      <c r="AT112" s="55">
        <f t="shared" si="29"/>
        <v>1685.3665410935234</v>
      </c>
      <c r="AU112" s="55">
        <f t="shared" si="30"/>
        <v>7579.3290937996826</v>
      </c>
    </row>
    <row r="113" spans="22:47" x14ac:dyDescent="0.2">
      <c r="V113" s="7">
        <v>12389</v>
      </c>
      <c r="W113" s="7" t="s">
        <v>74</v>
      </c>
      <c r="X113" s="7">
        <v>228</v>
      </c>
      <c r="Y113" s="56" t="s">
        <v>82</v>
      </c>
      <c r="Z113" s="7" t="s">
        <v>84</v>
      </c>
      <c r="AA113" s="7">
        <v>5930000</v>
      </c>
      <c r="AB113" s="7">
        <v>186226</v>
      </c>
      <c r="AC113" s="54">
        <v>39881.531273148146</v>
      </c>
      <c r="AD113" s="55">
        <v>63952.72</v>
      </c>
      <c r="AF113">
        <f t="shared" si="21"/>
        <v>186226</v>
      </c>
      <c r="AG113">
        <f>SUMIF('Data - Contractor Labor Hours'!$J$5:$J$590,'Test Year 2009'!$AF113,'Data - Contractor Labor Hours'!M$5:M$590)</f>
        <v>974</v>
      </c>
      <c r="AH113">
        <f>SUMIF('Data - Contractor Labor Hours'!$J$5:$J$590,'Test Year 2009'!$AF113,'Data - Contractor Labor Hours'!N$5:N$590)</f>
        <v>320.5</v>
      </c>
      <c r="AI113">
        <f>SUMIF('Data - Contractor Labor Hours'!$J$5:$J$590,'Test Year 2009'!$AF113,'Data - Contractor Labor Hours'!O$5:O$590)</f>
        <v>1081</v>
      </c>
      <c r="AJ113" s="60"/>
      <c r="AK113">
        <f t="shared" si="22"/>
        <v>974</v>
      </c>
      <c r="AL113">
        <f t="shared" si="23"/>
        <v>480.75</v>
      </c>
      <c r="AM113">
        <f t="shared" si="24"/>
        <v>2162</v>
      </c>
      <c r="AO113" s="90">
        <f t="shared" si="25"/>
        <v>0.26930255063247388</v>
      </c>
      <c r="AP113" s="90">
        <f t="shared" si="26"/>
        <v>0.13292320453445775</v>
      </c>
      <c r="AQ113" s="90">
        <f t="shared" si="27"/>
        <v>0.5977742448330684</v>
      </c>
      <c r="AS113" s="55">
        <f t="shared" si="28"/>
        <v>17222.630615884424</v>
      </c>
      <c r="AT113" s="55">
        <f t="shared" si="29"/>
        <v>8500.800481094906</v>
      </c>
      <c r="AU113" s="55">
        <f t="shared" si="30"/>
        <v>38229.288903020672</v>
      </c>
    </row>
    <row r="114" spans="22:47" x14ac:dyDescent="0.2">
      <c r="V114" s="7">
        <v>12393</v>
      </c>
      <c r="W114" s="7" t="s">
        <v>74</v>
      </c>
      <c r="X114" s="7">
        <v>228</v>
      </c>
      <c r="Y114" s="56" t="s">
        <v>82</v>
      </c>
      <c r="Z114" s="7" t="s">
        <v>84</v>
      </c>
      <c r="AA114" s="7">
        <v>5930000</v>
      </c>
      <c r="AB114" s="7">
        <v>186224</v>
      </c>
      <c r="AC114" s="54">
        <v>39881.531736111108</v>
      </c>
      <c r="AD114" s="55">
        <v>25851.3</v>
      </c>
      <c r="AF114">
        <f t="shared" si="21"/>
        <v>186224</v>
      </c>
      <c r="AG114">
        <f>SUMIF('Data - Contractor Labor Hours'!$J$5:$J$590,'Test Year 2009'!$AF114,'Data - Contractor Labor Hours'!M$5:M$590)</f>
        <v>104</v>
      </c>
      <c r="AH114">
        <f>SUMIF('Data - Contractor Labor Hours'!$J$5:$J$590,'Test Year 2009'!$AF114,'Data - Contractor Labor Hours'!N$5:N$590)</f>
        <v>42</v>
      </c>
      <c r="AI114">
        <f>SUMIF('Data - Contractor Labor Hours'!$J$5:$J$590,'Test Year 2009'!$AF114,'Data - Contractor Labor Hours'!O$5:O$590)</f>
        <v>515</v>
      </c>
      <c r="AJ114" s="60"/>
      <c r="AK114">
        <f t="shared" si="22"/>
        <v>104</v>
      </c>
      <c r="AL114">
        <f t="shared" si="23"/>
        <v>63</v>
      </c>
      <c r="AM114">
        <f t="shared" si="24"/>
        <v>1030</v>
      </c>
      <c r="AO114" s="90">
        <f t="shared" si="25"/>
        <v>8.6883876357560563E-2</v>
      </c>
      <c r="AP114" s="90">
        <f t="shared" si="26"/>
        <v>5.2631578947368418E-2</v>
      </c>
      <c r="AQ114" s="90">
        <f t="shared" si="27"/>
        <v>0.86048454469507096</v>
      </c>
      <c r="AS114" s="55">
        <f t="shared" si="28"/>
        <v>2246.0611528822055</v>
      </c>
      <c r="AT114" s="55">
        <f t="shared" si="29"/>
        <v>1360.5947368421052</v>
      </c>
      <c r="AU114" s="55">
        <f t="shared" si="30"/>
        <v>22244.644110275687</v>
      </c>
    </row>
    <row r="115" spans="22:47" x14ac:dyDescent="0.2">
      <c r="V115" s="7">
        <v>11680</v>
      </c>
      <c r="W115" s="7" t="s">
        <v>74</v>
      </c>
      <c r="X115" s="7">
        <v>228</v>
      </c>
      <c r="Y115" s="56" t="s">
        <v>82</v>
      </c>
      <c r="Z115" s="7" t="s">
        <v>85</v>
      </c>
      <c r="AA115" s="7">
        <v>5930000</v>
      </c>
      <c r="AB115" s="7">
        <v>185725</v>
      </c>
      <c r="AC115" s="54">
        <v>39881.532025462962</v>
      </c>
      <c r="AD115" s="55">
        <v>11603.28</v>
      </c>
      <c r="AF115">
        <f t="shared" si="21"/>
        <v>185725</v>
      </c>
      <c r="AG115">
        <f>SUMIF('Data - Contractor Labor Hours'!$J$5:$J$590,'Test Year 2009'!$AF115,'Data - Contractor Labor Hours'!M$5:M$590)</f>
        <v>0</v>
      </c>
      <c r="AH115">
        <f>SUMIF('Data - Contractor Labor Hours'!$J$5:$J$590,'Test Year 2009'!$AF115,'Data - Contractor Labor Hours'!N$5:N$590)</f>
        <v>325.5</v>
      </c>
      <c r="AI115">
        <f>SUMIF('Data - Contractor Labor Hours'!$J$5:$J$590,'Test Year 2009'!$AF115,'Data - Contractor Labor Hours'!O$5:O$590)</f>
        <v>0</v>
      </c>
      <c r="AJ115" s="60"/>
      <c r="AK115">
        <f t="shared" si="22"/>
        <v>0</v>
      </c>
      <c r="AL115">
        <f t="shared" si="23"/>
        <v>488.25</v>
      </c>
      <c r="AM115">
        <f t="shared" si="24"/>
        <v>0</v>
      </c>
      <c r="AO115" s="90">
        <f t="shared" si="25"/>
        <v>0</v>
      </c>
      <c r="AP115" s="90">
        <f t="shared" si="26"/>
        <v>1</v>
      </c>
      <c r="AQ115" s="90">
        <f t="shared" si="27"/>
        <v>0</v>
      </c>
      <c r="AS115" s="55">
        <f t="shared" si="28"/>
        <v>0</v>
      </c>
      <c r="AT115" s="55">
        <f t="shared" si="29"/>
        <v>11603.28</v>
      </c>
      <c r="AU115" s="55">
        <f t="shared" si="30"/>
        <v>0</v>
      </c>
    </row>
    <row r="116" spans="22:47" x14ac:dyDescent="0.2">
      <c r="V116" s="7">
        <v>11680</v>
      </c>
      <c r="W116" s="7" t="s">
        <v>74</v>
      </c>
      <c r="X116" s="7">
        <v>228</v>
      </c>
      <c r="Y116" s="56" t="s">
        <v>78</v>
      </c>
      <c r="Z116" s="7" t="s">
        <v>80</v>
      </c>
      <c r="AA116" s="7">
        <v>5930000</v>
      </c>
      <c r="AB116" s="7">
        <v>185971</v>
      </c>
      <c r="AC116" s="54">
        <v>39881.534143518518</v>
      </c>
      <c r="AD116" s="55">
        <v>39272.14</v>
      </c>
      <c r="AF116">
        <f t="shared" si="21"/>
        <v>185971</v>
      </c>
      <c r="AG116">
        <f>SUMIF('Data - Contractor Labor Hours'!$J$5:$J$590,'Test Year 2009'!$AF116,'Data - Contractor Labor Hours'!M$5:M$590)</f>
        <v>430.5</v>
      </c>
      <c r="AH116">
        <f>SUMIF('Data - Contractor Labor Hours'!$J$5:$J$590,'Test Year 2009'!$AF116,'Data - Contractor Labor Hours'!N$5:N$590)</f>
        <v>258</v>
      </c>
      <c r="AI116">
        <f>SUMIF('Data - Contractor Labor Hours'!$J$5:$J$590,'Test Year 2009'!$AF116,'Data - Contractor Labor Hours'!O$5:O$590)</f>
        <v>464</v>
      </c>
      <c r="AJ116" s="60"/>
      <c r="AK116">
        <f t="shared" si="22"/>
        <v>430.5</v>
      </c>
      <c r="AL116">
        <f t="shared" si="23"/>
        <v>387</v>
      </c>
      <c r="AM116">
        <f t="shared" si="24"/>
        <v>928</v>
      </c>
      <c r="AO116" s="90">
        <f t="shared" si="25"/>
        <v>0.24663420223431681</v>
      </c>
      <c r="AP116" s="90">
        <f t="shared" si="26"/>
        <v>0.22171297622457747</v>
      </c>
      <c r="AQ116" s="90">
        <f t="shared" si="27"/>
        <v>0.53165282154110571</v>
      </c>
      <c r="AS116" s="55">
        <f t="shared" si="28"/>
        <v>9685.8529189344026</v>
      </c>
      <c r="AT116" s="55">
        <f t="shared" si="29"/>
        <v>8707.1430421082787</v>
      </c>
      <c r="AU116" s="55">
        <f t="shared" si="30"/>
        <v>20879.144038957318</v>
      </c>
    </row>
    <row r="117" spans="22:47" x14ac:dyDescent="0.2">
      <c r="V117" s="7">
        <v>12389</v>
      </c>
      <c r="W117" s="7" t="s">
        <v>74</v>
      </c>
      <c r="X117" s="7">
        <v>228</v>
      </c>
      <c r="Y117" s="56" t="s">
        <v>82</v>
      </c>
      <c r="Z117" s="7" t="s">
        <v>84</v>
      </c>
      <c r="AA117" s="7">
        <v>5930000</v>
      </c>
      <c r="AB117" s="7">
        <v>185961</v>
      </c>
      <c r="AC117" s="54">
        <v>39881.534270833334</v>
      </c>
      <c r="AD117" s="55">
        <v>7603.06</v>
      </c>
      <c r="AF117">
        <f t="shared" si="21"/>
        <v>185961</v>
      </c>
      <c r="AG117">
        <f>SUMIF('Data - Contractor Labor Hours'!$J$5:$J$590,'Test Year 2009'!$AF117,'Data - Contractor Labor Hours'!M$5:M$590)</f>
        <v>54</v>
      </c>
      <c r="AH117">
        <f>SUMIF('Data - Contractor Labor Hours'!$J$5:$J$590,'Test Year 2009'!$AF117,'Data - Contractor Labor Hours'!N$5:N$590)</f>
        <v>6</v>
      </c>
      <c r="AI117">
        <f>SUMIF('Data - Contractor Labor Hours'!$J$5:$J$590,'Test Year 2009'!$AF117,'Data - Contractor Labor Hours'!O$5:O$590)</f>
        <v>160</v>
      </c>
      <c r="AJ117" s="60"/>
      <c r="AK117">
        <f t="shared" si="22"/>
        <v>54</v>
      </c>
      <c r="AL117">
        <f t="shared" si="23"/>
        <v>9</v>
      </c>
      <c r="AM117">
        <f t="shared" si="24"/>
        <v>320</v>
      </c>
      <c r="AO117" s="90">
        <f t="shared" si="25"/>
        <v>0.14099216710182769</v>
      </c>
      <c r="AP117" s="90">
        <f t="shared" si="26"/>
        <v>2.3498694516971279E-2</v>
      </c>
      <c r="AQ117" s="90">
        <f t="shared" si="27"/>
        <v>0.835509138381201</v>
      </c>
      <c r="AS117" s="55">
        <f t="shared" si="28"/>
        <v>1071.9719060052221</v>
      </c>
      <c r="AT117" s="55">
        <f t="shared" si="29"/>
        <v>178.66198433420365</v>
      </c>
      <c r="AU117" s="55">
        <f t="shared" si="30"/>
        <v>6352.4261096605742</v>
      </c>
    </row>
    <row r="118" spans="22:47" x14ac:dyDescent="0.2">
      <c r="V118" s="7">
        <v>11680</v>
      </c>
      <c r="W118" s="7" t="s">
        <v>74</v>
      </c>
      <c r="X118" s="7">
        <v>228</v>
      </c>
      <c r="Y118" s="56" t="s">
        <v>100</v>
      </c>
      <c r="Z118" s="7" t="s">
        <v>75</v>
      </c>
      <c r="AA118" s="7">
        <v>5930000</v>
      </c>
      <c r="AB118" s="7">
        <v>186451</v>
      </c>
      <c r="AC118" s="54">
        <v>39885.6253125</v>
      </c>
      <c r="AD118" s="55">
        <v>248.88</v>
      </c>
      <c r="AF118">
        <f t="shared" si="21"/>
        <v>186451</v>
      </c>
      <c r="AG118">
        <f>SUMIF('Data - Contractor Labor Hours'!$J$5:$J$590,'Test Year 2009'!$AF118,'Data - Contractor Labor Hours'!M$5:M$590)</f>
        <v>0</v>
      </c>
      <c r="AH118">
        <f>SUMIF('Data - Contractor Labor Hours'!$J$5:$J$590,'Test Year 2009'!$AF118,'Data - Contractor Labor Hours'!N$5:N$590)</f>
        <v>0</v>
      </c>
      <c r="AI118">
        <f>SUMIF('Data - Contractor Labor Hours'!$J$5:$J$590,'Test Year 2009'!$AF118,'Data - Contractor Labor Hours'!O$5:O$590)</f>
        <v>6</v>
      </c>
      <c r="AJ118" s="60"/>
      <c r="AK118">
        <f t="shared" si="22"/>
        <v>0</v>
      </c>
      <c r="AL118">
        <f t="shared" si="23"/>
        <v>0</v>
      </c>
      <c r="AM118">
        <f t="shared" si="24"/>
        <v>12</v>
      </c>
      <c r="AO118" s="90">
        <f t="shared" si="25"/>
        <v>0</v>
      </c>
      <c r="AP118" s="90">
        <f t="shared" si="26"/>
        <v>0</v>
      </c>
      <c r="AQ118" s="90">
        <f t="shared" si="27"/>
        <v>1</v>
      </c>
      <c r="AS118" s="55">
        <f t="shared" si="28"/>
        <v>0</v>
      </c>
      <c r="AT118" s="55">
        <f t="shared" si="29"/>
        <v>0</v>
      </c>
      <c r="AU118" s="55">
        <f t="shared" si="30"/>
        <v>248.88</v>
      </c>
    </row>
    <row r="119" spans="22:47" x14ac:dyDescent="0.2">
      <c r="V119" s="7">
        <v>11680</v>
      </c>
      <c r="W119" s="7" t="s">
        <v>74</v>
      </c>
      <c r="X119" s="7">
        <v>228</v>
      </c>
      <c r="Y119" s="56" t="s">
        <v>78</v>
      </c>
      <c r="Z119" s="7" t="s">
        <v>80</v>
      </c>
      <c r="AA119" s="7">
        <v>5930000</v>
      </c>
      <c r="AB119" s="7">
        <v>186447</v>
      </c>
      <c r="AC119" s="54">
        <v>39885.625497685185</v>
      </c>
      <c r="AD119" s="55">
        <v>3076.55</v>
      </c>
      <c r="AF119">
        <f t="shared" si="21"/>
        <v>186447</v>
      </c>
      <c r="AG119">
        <f>SUMIF('Data - Contractor Labor Hours'!$J$5:$J$590,'Test Year 2009'!$AF119,'Data - Contractor Labor Hours'!M$5:M$590)</f>
        <v>100</v>
      </c>
      <c r="AH119">
        <f>SUMIF('Data - Contractor Labor Hours'!$J$5:$J$590,'Test Year 2009'!$AF119,'Data - Contractor Labor Hours'!N$5:N$590)</f>
        <v>17</v>
      </c>
      <c r="AI119">
        <f>SUMIF('Data - Contractor Labor Hours'!$J$5:$J$590,'Test Year 2009'!$AF119,'Data - Contractor Labor Hours'!O$5:O$590)</f>
        <v>0</v>
      </c>
      <c r="AJ119" s="60"/>
      <c r="AK119">
        <f t="shared" si="22"/>
        <v>100</v>
      </c>
      <c r="AL119">
        <f t="shared" si="23"/>
        <v>25.5</v>
      </c>
      <c r="AM119">
        <f t="shared" si="24"/>
        <v>0</v>
      </c>
      <c r="AO119" s="90">
        <f t="shared" si="25"/>
        <v>0.79681274900398402</v>
      </c>
      <c r="AP119" s="90">
        <f t="shared" si="26"/>
        <v>0.20318725099601595</v>
      </c>
      <c r="AQ119" s="90">
        <f t="shared" si="27"/>
        <v>0</v>
      </c>
      <c r="AS119" s="55">
        <f t="shared" si="28"/>
        <v>2451.4342629482071</v>
      </c>
      <c r="AT119" s="55">
        <f t="shared" si="29"/>
        <v>625.11573705179296</v>
      </c>
      <c r="AU119" s="55">
        <f t="shared" si="30"/>
        <v>0</v>
      </c>
    </row>
    <row r="120" spans="22:47" x14ac:dyDescent="0.2">
      <c r="V120" s="7">
        <v>12389</v>
      </c>
      <c r="W120" s="7" t="s">
        <v>74</v>
      </c>
      <c r="X120" s="7">
        <v>228</v>
      </c>
      <c r="Y120" s="56" t="s">
        <v>100</v>
      </c>
      <c r="Z120" s="7" t="s">
        <v>75</v>
      </c>
      <c r="AA120" s="7">
        <v>5930000</v>
      </c>
      <c r="AB120" s="7">
        <v>186443</v>
      </c>
      <c r="AC120" s="54">
        <v>39885.626180555555</v>
      </c>
      <c r="AD120" s="55">
        <v>12620.94</v>
      </c>
      <c r="AF120">
        <f t="shared" si="21"/>
        <v>186443</v>
      </c>
      <c r="AG120">
        <f>SUMIF('Data - Contractor Labor Hours'!$J$5:$J$590,'Test Year 2009'!$AF120,'Data - Contractor Labor Hours'!M$5:M$590)</f>
        <v>501</v>
      </c>
      <c r="AH120">
        <f>SUMIF('Data - Contractor Labor Hours'!$J$5:$J$590,'Test Year 2009'!$AF120,'Data - Contractor Labor Hours'!N$5:N$590)</f>
        <v>42</v>
      </c>
      <c r="AI120">
        <f>SUMIF('Data - Contractor Labor Hours'!$J$5:$J$590,'Test Year 2009'!$AF120,'Data - Contractor Labor Hours'!O$5:O$590)</f>
        <v>59</v>
      </c>
      <c r="AJ120" s="60"/>
      <c r="AK120">
        <f t="shared" si="22"/>
        <v>501</v>
      </c>
      <c r="AL120">
        <f t="shared" si="23"/>
        <v>63</v>
      </c>
      <c r="AM120">
        <f t="shared" si="24"/>
        <v>118</v>
      </c>
      <c r="AO120" s="90">
        <f t="shared" si="25"/>
        <v>0.73460410557184752</v>
      </c>
      <c r="AP120" s="90">
        <f t="shared" si="26"/>
        <v>9.2375366568914957E-2</v>
      </c>
      <c r="AQ120" s="90">
        <f t="shared" si="27"/>
        <v>0.17302052785923755</v>
      </c>
      <c r="AS120" s="55">
        <f t="shared" si="28"/>
        <v>9271.3943401759534</v>
      </c>
      <c r="AT120" s="55">
        <f t="shared" si="29"/>
        <v>1165.8639589442816</v>
      </c>
      <c r="AU120" s="55">
        <f t="shared" si="30"/>
        <v>2183.6817008797657</v>
      </c>
    </row>
    <row r="121" spans="22:47" x14ac:dyDescent="0.2">
      <c r="V121" s="7">
        <v>12389</v>
      </c>
      <c r="W121" s="7" t="s">
        <v>74</v>
      </c>
      <c r="X121" s="7">
        <v>228</v>
      </c>
      <c r="Y121" s="56" t="s">
        <v>82</v>
      </c>
      <c r="Z121" s="7" t="s">
        <v>84</v>
      </c>
      <c r="AA121" s="7">
        <v>5930000</v>
      </c>
      <c r="AB121" s="7">
        <v>186443</v>
      </c>
      <c r="AC121" s="54">
        <v>39885.626180555555</v>
      </c>
      <c r="AD121" s="55">
        <v>4321.78</v>
      </c>
      <c r="AF121">
        <f t="shared" si="21"/>
        <v>186443</v>
      </c>
      <c r="AG121">
        <f>SUMIF('Data - Contractor Labor Hours'!$J$5:$J$590,'Test Year 2009'!$AF121,'Data - Contractor Labor Hours'!M$5:M$590)</f>
        <v>501</v>
      </c>
      <c r="AH121">
        <f>SUMIF('Data - Contractor Labor Hours'!$J$5:$J$590,'Test Year 2009'!$AF121,'Data - Contractor Labor Hours'!N$5:N$590)</f>
        <v>42</v>
      </c>
      <c r="AI121">
        <f>SUMIF('Data - Contractor Labor Hours'!$J$5:$J$590,'Test Year 2009'!$AF121,'Data - Contractor Labor Hours'!O$5:O$590)</f>
        <v>59</v>
      </c>
      <c r="AJ121" s="60"/>
      <c r="AK121">
        <f t="shared" si="22"/>
        <v>501</v>
      </c>
      <c r="AL121">
        <f t="shared" si="23"/>
        <v>63</v>
      </c>
      <c r="AM121">
        <f t="shared" si="24"/>
        <v>118</v>
      </c>
      <c r="AO121" s="90">
        <f t="shared" si="25"/>
        <v>0.73460410557184752</v>
      </c>
      <c r="AP121" s="90">
        <f t="shared" si="26"/>
        <v>9.2375366568914957E-2</v>
      </c>
      <c r="AQ121" s="90">
        <f t="shared" si="27"/>
        <v>0.17302052785923755</v>
      </c>
      <c r="AS121" s="55">
        <f t="shared" si="28"/>
        <v>3174.7973313782991</v>
      </c>
      <c r="AT121" s="55">
        <f t="shared" si="29"/>
        <v>399.22601173020524</v>
      </c>
      <c r="AU121" s="55">
        <f t="shared" si="30"/>
        <v>747.7566568914956</v>
      </c>
    </row>
    <row r="122" spans="22:47" x14ac:dyDescent="0.2">
      <c r="V122" s="7">
        <v>11680</v>
      </c>
      <c r="W122" s="7" t="s">
        <v>74</v>
      </c>
      <c r="X122" s="7">
        <v>228</v>
      </c>
      <c r="Y122" s="56" t="s">
        <v>78</v>
      </c>
      <c r="Z122" s="7" t="s">
        <v>80</v>
      </c>
      <c r="AA122" s="7">
        <v>5930000</v>
      </c>
      <c r="AB122" s="7">
        <v>186420</v>
      </c>
      <c r="AC122" s="54">
        <v>39885.626886574071</v>
      </c>
      <c r="AD122" s="55">
        <v>6528.67</v>
      </c>
      <c r="AF122">
        <f t="shared" si="21"/>
        <v>186420</v>
      </c>
      <c r="AG122">
        <f>SUMIF('Data - Contractor Labor Hours'!$J$5:$J$590,'Test Year 2009'!$AF122,'Data - Contractor Labor Hours'!M$5:M$590)</f>
        <v>945</v>
      </c>
      <c r="AH122">
        <f>SUMIF('Data - Contractor Labor Hours'!$J$5:$J$590,'Test Year 2009'!$AF122,'Data - Contractor Labor Hours'!N$5:N$590)</f>
        <v>1290.5</v>
      </c>
      <c r="AI122">
        <f>SUMIF('Data - Contractor Labor Hours'!$J$5:$J$590,'Test Year 2009'!$AF122,'Data - Contractor Labor Hours'!O$5:O$590)</f>
        <v>0</v>
      </c>
      <c r="AJ122" s="60"/>
      <c r="AK122">
        <f t="shared" si="22"/>
        <v>945</v>
      </c>
      <c r="AL122">
        <f t="shared" si="23"/>
        <v>1935.75</v>
      </c>
      <c r="AM122">
        <f t="shared" si="24"/>
        <v>0</v>
      </c>
      <c r="AO122" s="90">
        <f t="shared" si="25"/>
        <v>0.32803957302785736</v>
      </c>
      <c r="AP122" s="90">
        <f t="shared" si="26"/>
        <v>0.67196042697214264</v>
      </c>
      <c r="AQ122" s="90">
        <f t="shared" si="27"/>
        <v>0</v>
      </c>
      <c r="AS122" s="55">
        <f t="shared" si="28"/>
        <v>2141.6621192397815</v>
      </c>
      <c r="AT122" s="55">
        <f t="shared" si="29"/>
        <v>4387.0078807602185</v>
      </c>
      <c r="AU122" s="55">
        <f t="shared" si="30"/>
        <v>0</v>
      </c>
    </row>
    <row r="123" spans="22:47" x14ac:dyDescent="0.2">
      <c r="V123" s="7">
        <v>11680</v>
      </c>
      <c r="W123" s="7" t="s">
        <v>74</v>
      </c>
      <c r="X123" s="7">
        <v>228</v>
      </c>
      <c r="Y123" s="56" t="s">
        <v>82</v>
      </c>
      <c r="Z123" s="7" t="s">
        <v>85</v>
      </c>
      <c r="AA123" s="7">
        <v>5930000</v>
      </c>
      <c r="AB123" s="7">
        <v>186420</v>
      </c>
      <c r="AC123" s="54">
        <v>39885.626886574071</v>
      </c>
      <c r="AD123" s="55">
        <v>56201.11</v>
      </c>
      <c r="AF123">
        <f t="shared" si="21"/>
        <v>186420</v>
      </c>
      <c r="AG123">
        <f>SUMIF('Data - Contractor Labor Hours'!$J$5:$J$590,'Test Year 2009'!$AF123,'Data - Contractor Labor Hours'!M$5:M$590)</f>
        <v>945</v>
      </c>
      <c r="AH123">
        <f>SUMIF('Data - Contractor Labor Hours'!$J$5:$J$590,'Test Year 2009'!$AF123,'Data - Contractor Labor Hours'!N$5:N$590)</f>
        <v>1290.5</v>
      </c>
      <c r="AI123">
        <f>SUMIF('Data - Contractor Labor Hours'!$J$5:$J$590,'Test Year 2009'!$AF123,'Data - Contractor Labor Hours'!O$5:O$590)</f>
        <v>0</v>
      </c>
      <c r="AJ123" s="60"/>
      <c r="AK123">
        <f t="shared" si="22"/>
        <v>945</v>
      </c>
      <c r="AL123">
        <f t="shared" si="23"/>
        <v>1935.75</v>
      </c>
      <c r="AM123">
        <f t="shared" si="24"/>
        <v>0</v>
      </c>
      <c r="AO123" s="90">
        <f t="shared" si="25"/>
        <v>0.32803957302785736</v>
      </c>
      <c r="AP123" s="90">
        <f t="shared" si="26"/>
        <v>0.67196042697214264</v>
      </c>
      <c r="AQ123" s="90">
        <f t="shared" si="27"/>
        <v>0</v>
      </c>
      <c r="AS123" s="55">
        <f t="shared" si="28"/>
        <v>18436.188128091646</v>
      </c>
      <c r="AT123" s="55">
        <f t="shared" si="29"/>
        <v>37764.921871908358</v>
      </c>
      <c r="AU123" s="55">
        <f t="shared" si="30"/>
        <v>0</v>
      </c>
    </row>
    <row r="124" spans="22:47" x14ac:dyDescent="0.2">
      <c r="V124" s="7">
        <v>12393</v>
      </c>
      <c r="W124" s="7" t="s">
        <v>74</v>
      </c>
      <c r="X124" s="7">
        <v>228</v>
      </c>
      <c r="Y124" s="56" t="s">
        <v>78</v>
      </c>
      <c r="Z124" s="7" t="s">
        <v>80</v>
      </c>
      <c r="AA124" s="7">
        <v>5930000</v>
      </c>
      <c r="AB124" s="7">
        <v>184647</v>
      </c>
      <c r="AC124" s="54">
        <v>39885.627997685187</v>
      </c>
      <c r="AD124" s="55">
        <v>15159.8</v>
      </c>
      <c r="AF124">
        <f t="shared" si="21"/>
        <v>184647</v>
      </c>
      <c r="AG124">
        <f>SUMIF('Data - Contractor Labor Hours'!$J$5:$J$590,'Test Year 2009'!$AF124,'Data - Contractor Labor Hours'!M$5:M$590)</f>
        <v>0</v>
      </c>
      <c r="AH124">
        <f>SUMIF('Data - Contractor Labor Hours'!$J$5:$J$590,'Test Year 2009'!$AF124,'Data - Contractor Labor Hours'!N$5:N$590)</f>
        <v>448</v>
      </c>
      <c r="AI124">
        <f>SUMIF('Data - Contractor Labor Hours'!$J$5:$J$590,'Test Year 2009'!$AF124,'Data - Contractor Labor Hours'!O$5:O$590)</f>
        <v>0</v>
      </c>
      <c r="AJ124" s="60"/>
      <c r="AK124">
        <f t="shared" si="22"/>
        <v>0</v>
      </c>
      <c r="AL124">
        <f t="shared" si="23"/>
        <v>672</v>
      </c>
      <c r="AM124">
        <f t="shared" si="24"/>
        <v>0</v>
      </c>
      <c r="AO124" s="90">
        <f t="shared" si="25"/>
        <v>0</v>
      </c>
      <c r="AP124" s="90">
        <f t="shared" si="26"/>
        <v>1</v>
      </c>
      <c r="AQ124" s="90">
        <f t="shared" si="27"/>
        <v>0</v>
      </c>
      <c r="AS124" s="55">
        <f t="shared" si="28"/>
        <v>0</v>
      </c>
      <c r="AT124" s="55">
        <f t="shared" si="29"/>
        <v>15159.8</v>
      </c>
      <c r="AU124" s="55">
        <f t="shared" si="30"/>
        <v>0</v>
      </c>
    </row>
    <row r="125" spans="22:47" x14ac:dyDescent="0.2">
      <c r="V125" s="7">
        <v>11680</v>
      </c>
      <c r="W125" s="7" t="s">
        <v>74</v>
      </c>
      <c r="X125" s="7">
        <v>228</v>
      </c>
      <c r="Y125" s="56" t="s">
        <v>100</v>
      </c>
      <c r="Z125" s="7" t="s">
        <v>75</v>
      </c>
      <c r="AA125" s="7">
        <v>5930000</v>
      </c>
      <c r="AB125" s="7">
        <v>186266</v>
      </c>
      <c r="AC125" s="54">
        <v>39885.628784722219</v>
      </c>
      <c r="AD125" s="55">
        <v>268.08999999999997</v>
      </c>
      <c r="AF125">
        <f t="shared" si="21"/>
        <v>186266</v>
      </c>
      <c r="AG125">
        <f>SUMIF('Data - Contractor Labor Hours'!$J$5:$J$590,'Test Year 2009'!$AF125,'Data - Contractor Labor Hours'!M$5:M$590)</f>
        <v>12</v>
      </c>
      <c r="AH125">
        <f>SUMIF('Data - Contractor Labor Hours'!$J$5:$J$590,'Test Year 2009'!$AF125,'Data - Contractor Labor Hours'!N$5:N$590)</f>
        <v>0</v>
      </c>
      <c r="AI125">
        <f>SUMIF('Data - Contractor Labor Hours'!$J$5:$J$590,'Test Year 2009'!$AF125,'Data - Contractor Labor Hours'!O$5:O$590)</f>
        <v>0</v>
      </c>
      <c r="AJ125" s="60"/>
      <c r="AK125">
        <f t="shared" si="22"/>
        <v>12</v>
      </c>
      <c r="AL125">
        <f t="shared" si="23"/>
        <v>0</v>
      </c>
      <c r="AM125">
        <f t="shared" si="24"/>
        <v>0</v>
      </c>
      <c r="AO125" s="90">
        <f t="shared" si="25"/>
        <v>1</v>
      </c>
      <c r="AP125" s="90">
        <f t="shared" si="26"/>
        <v>0</v>
      </c>
      <c r="AQ125" s="90">
        <f t="shared" si="27"/>
        <v>0</v>
      </c>
      <c r="AS125" s="55">
        <f t="shared" si="28"/>
        <v>268.08999999999997</v>
      </c>
      <c r="AT125" s="55">
        <f t="shared" si="29"/>
        <v>0</v>
      </c>
      <c r="AU125" s="55">
        <f t="shared" si="30"/>
        <v>0</v>
      </c>
    </row>
    <row r="126" spans="22:47" x14ac:dyDescent="0.2">
      <c r="V126" s="7">
        <v>12393</v>
      </c>
      <c r="W126" s="7" t="s">
        <v>74</v>
      </c>
      <c r="X126" s="7">
        <v>228</v>
      </c>
      <c r="Y126" s="56" t="s">
        <v>100</v>
      </c>
      <c r="Z126" s="7" t="s">
        <v>75</v>
      </c>
      <c r="AA126" s="7">
        <v>5930000</v>
      </c>
      <c r="AB126" s="7">
        <v>186230</v>
      </c>
      <c r="AC126" s="54">
        <v>39885.628981481481</v>
      </c>
      <c r="AD126" s="55">
        <v>1891.45</v>
      </c>
      <c r="AF126">
        <f t="shared" si="21"/>
        <v>186230</v>
      </c>
      <c r="AG126">
        <f>SUMIF('Data - Contractor Labor Hours'!$J$5:$J$590,'Test Year 2009'!$AF126,'Data - Contractor Labor Hours'!M$5:M$590)</f>
        <v>392</v>
      </c>
      <c r="AH126">
        <f>SUMIF('Data - Contractor Labor Hours'!$J$5:$J$590,'Test Year 2009'!$AF126,'Data - Contractor Labor Hours'!N$5:N$590)</f>
        <v>2</v>
      </c>
      <c r="AI126">
        <f>SUMIF('Data - Contractor Labor Hours'!$J$5:$J$590,'Test Year 2009'!$AF126,'Data - Contractor Labor Hours'!O$5:O$590)</f>
        <v>0</v>
      </c>
      <c r="AJ126" s="60"/>
      <c r="AK126">
        <f t="shared" si="22"/>
        <v>392</v>
      </c>
      <c r="AL126">
        <f t="shared" si="23"/>
        <v>3</v>
      </c>
      <c r="AM126">
        <f t="shared" si="24"/>
        <v>0</v>
      </c>
      <c r="AO126" s="90">
        <f t="shared" si="25"/>
        <v>0.9924050632911392</v>
      </c>
      <c r="AP126" s="90">
        <f t="shared" si="26"/>
        <v>7.5949367088607592E-3</v>
      </c>
      <c r="AQ126" s="90">
        <f t="shared" si="27"/>
        <v>0</v>
      </c>
      <c r="AS126" s="55">
        <f t="shared" si="28"/>
        <v>1877.0845569620253</v>
      </c>
      <c r="AT126" s="55">
        <f t="shared" si="29"/>
        <v>14.365443037974684</v>
      </c>
      <c r="AU126" s="55">
        <f t="shared" si="30"/>
        <v>0</v>
      </c>
    </row>
    <row r="127" spans="22:47" x14ac:dyDescent="0.2">
      <c r="V127" s="7">
        <v>12393</v>
      </c>
      <c r="W127" s="7" t="s">
        <v>74</v>
      </c>
      <c r="X127" s="7">
        <v>228</v>
      </c>
      <c r="Y127" s="56" t="s">
        <v>78</v>
      </c>
      <c r="Z127" s="7" t="s">
        <v>81</v>
      </c>
      <c r="AA127" s="7">
        <v>5930000</v>
      </c>
      <c r="AB127" s="7">
        <v>186230</v>
      </c>
      <c r="AC127" s="54">
        <v>39885.628981481481</v>
      </c>
      <c r="AD127" s="55">
        <v>6704.54</v>
      </c>
      <c r="AF127">
        <f t="shared" si="21"/>
        <v>186230</v>
      </c>
      <c r="AG127">
        <f>SUMIF('Data - Contractor Labor Hours'!$J$5:$J$590,'Test Year 2009'!$AF127,'Data - Contractor Labor Hours'!M$5:M$590)</f>
        <v>392</v>
      </c>
      <c r="AH127">
        <f>SUMIF('Data - Contractor Labor Hours'!$J$5:$J$590,'Test Year 2009'!$AF127,'Data - Contractor Labor Hours'!N$5:N$590)</f>
        <v>2</v>
      </c>
      <c r="AI127">
        <f>SUMIF('Data - Contractor Labor Hours'!$J$5:$J$590,'Test Year 2009'!$AF127,'Data - Contractor Labor Hours'!O$5:O$590)</f>
        <v>0</v>
      </c>
      <c r="AJ127" s="60"/>
      <c r="AK127">
        <f t="shared" si="22"/>
        <v>392</v>
      </c>
      <c r="AL127">
        <f t="shared" si="23"/>
        <v>3</v>
      </c>
      <c r="AM127">
        <f t="shared" si="24"/>
        <v>0</v>
      </c>
      <c r="AO127" s="90">
        <f t="shared" si="25"/>
        <v>0.9924050632911392</v>
      </c>
      <c r="AP127" s="90">
        <f t="shared" si="26"/>
        <v>7.5949367088607592E-3</v>
      </c>
      <c r="AQ127" s="90">
        <f t="shared" si="27"/>
        <v>0</v>
      </c>
      <c r="AS127" s="55">
        <f t="shared" si="28"/>
        <v>6653.6194430379746</v>
      </c>
      <c r="AT127" s="55">
        <f t="shared" si="29"/>
        <v>50.920556962025316</v>
      </c>
      <c r="AU127" s="55">
        <f t="shared" si="30"/>
        <v>0</v>
      </c>
    </row>
    <row r="128" spans="22:47" x14ac:dyDescent="0.2">
      <c r="V128" s="7">
        <v>12393</v>
      </c>
      <c r="W128" s="7" t="s">
        <v>74</v>
      </c>
      <c r="X128" s="7">
        <v>228</v>
      </c>
      <c r="Y128" s="56" t="s">
        <v>82</v>
      </c>
      <c r="Z128" s="7" t="s">
        <v>83</v>
      </c>
      <c r="AA128" s="7">
        <v>5930000</v>
      </c>
      <c r="AB128" s="7">
        <v>186230</v>
      </c>
      <c r="AC128" s="54">
        <v>39885.628981481481</v>
      </c>
      <c r="AD128" s="55">
        <v>2276.23</v>
      </c>
      <c r="AF128">
        <f t="shared" si="21"/>
        <v>186230</v>
      </c>
      <c r="AG128">
        <f>SUMIF('Data - Contractor Labor Hours'!$J$5:$J$590,'Test Year 2009'!$AF128,'Data - Contractor Labor Hours'!M$5:M$590)</f>
        <v>392</v>
      </c>
      <c r="AH128">
        <f>SUMIF('Data - Contractor Labor Hours'!$J$5:$J$590,'Test Year 2009'!$AF128,'Data - Contractor Labor Hours'!N$5:N$590)</f>
        <v>2</v>
      </c>
      <c r="AI128">
        <f>SUMIF('Data - Contractor Labor Hours'!$J$5:$J$590,'Test Year 2009'!$AF128,'Data - Contractor Labor Hours'!O$5:O$590)</f>
        <v>0</v>
      </c>
      <c r="AJ128" s="60"/>
      <c r="AK128">
        <f t="shared" si="22"/>
        <v>392</v>
      </c>
      <c r="AL128">
        <f t="shared" si="23"/>
        <v>3</v>
      </c>
      <c r="AM128">
        <f t="shared" si="24"/>
        <v>0</v>
      </c>
      <c r="AO128" s="90">
        <f t="shared" si="25"/>
        <v>0.9924050632911392</v>
      </c>
      <c r="AP128" s="90">
        <f t="shared" si="26"/>
        <v>7.5949367088607592E-3</v>
      </c>
      <c r="AQ128" s="90">
        <f t="shared" si="27"/>
        <v>0</v>
      </c>
      <c r="AS128" s="55">
        <f t="shared" si="28"/>
        <v>2258.94217721519</v>
      </c>
      <c r="AT128" s="55">
        <f t="shared" si="29"/>
        <v>17.287822784810125</v>
      </c>
      <c r="AU128" s="55">
        <f t="shared" si="30"/>
        <v>0</v>
      </c>
    </row>
    <row r="129" spans="22:47" x14ac:dyDescent="0.2">
      <c r="V129" s="7">
        <v>11680</v>
      </c>
      <c r="W129" s="7" t="s">
        <v>74</v>
      </c>
      <c r="X129" s="7">
        <v>228</v>
      </c>
      <c r="Y129" s="56" t="s">
        <v>86</v>
      </c>
      <c r="Z129" s="7" t="s">
        <v>80</v>
      </c>
      <c r="AA129" s="7">
        <v>5930000</v>
      </c>
      <c r="AB129" s="7">
        <v>186228</v>
      </c>
      <c r="AC129" s="54">
        <v>39885.629340277781</v>
      </c>
      <c r="AD129" s="55">
        <v>1620.41</v>
      </c>
      <c r="AF129">
        <f t="shared" si="21"/>
        <v>186228</v>
      </c>
      <c r="AG129">
        <f>SUMIF('Data - Contractor Labor Hours'!$J$5:$J$590,'Test Year 2009'!$AF129,'Data - Contractor Labor Hours'!M$5:M$590)</f>
        <v>0</v>
      </c>
      <c r="AH129">
        <f>SUMIF('Data - Contractor Labor Hours'!$J$5:$J$590,'Test Year 2009'!$AF129,'Data - Contractor Labor Hours'!N$5:N$590)</f>
        <v>0</v>
      </c>
      <c r="AI129">
        <f>SUMIF('Data - Contractor Labor Hours'!$J$5:$J$590,'Test Year 2009'!$AF129,'Data - Contractor Labor Hours'!O$5:O$590)</f>
        <v>64</v>
      </c>
      <c r="AJ129" s="60"/>
      <c r="AK129">
        <f t="shared" si="22"/>
        <v>0</v>
      </c>
      <c r="AL129">
        <f t="shared" si="23"/>
        <v>0</v>
      </c>
      <c r="AM129">
        <f t="shared" si="24"/>
        <v>128</v>
      </c>
      <c r="AO129" s="90">
        <f t="shared" si="25"/>
        <v>0</v>
      </c>
      <c r="AP129" s="90">
        <f t="shared" si="26"/>
        <v>0</v>
      </c>
      <c r="AQ129" s="90">
        <f t="shared" si="27"/>
        <v>1</v>
      </c>
      <c r="AS129" s="55">
        <f t="shared" si="28"/>
        <v>0</v>
      </c>
      <c r="AT129" s="55">
        <f t="shared" si="29"/>
        <v>0</v>
      </c>
      <c r="AU129" s="55">
        <f t="shared" si="30"/>
        <v>1620.41</v>
      </c>
    </row>
    <row r="130" spans="22:47" x14ac:dyDescent="0.2">
      <c r="V130" s="7">
        <v>11680</v>
      </c>
      <c r="W130" s="7" t="s">
        <v>74</v>
      </c>
      <c r="X130" s="7">
        <v>228</v>
      </c>
      <c r="Y130" s="56" t="s">
        <v>78</v>
      </c>
      <c r="Z130" s="7" t="s">
        <v>80</v>
      </c>
      <c r="AA130" s="7">
        <v>5930000</v>
      </c>
      <c r="AB130" s="7">
        <v>186228</v>
      </c>
      <c r="AC130" s="54">
        <v>39885.629340277781</v>
      </c>
      <c r="AD130" s="55">
        <v>1357.21</v>
      </c>
      <c r="AF130">
        <f t="shared" si="21"/>
        <v>186228</v>
      </c>
      <c r="AG130">
        <f>SUMIF('Data - Contractor Labor Hours'!$J$5:$J$590,'Test Year 2009'!$AF130,'Data - Contractor Labor Hours'!M$5:M$590)</f>
        <v>0</v>
      </c>
      <c r="AH130">
        <f>SUMIF('Data - Contractor Labor Hours'!$J$5:$J$590,'Test Year 2009'!$AF130,'Data - Contractor Labor Hours'!N$5:N$590)</f>
        <v>0</v>
      </c>
      <c r="AI130">
        <f>SUMIF('Data - Contractor Labor Hours'!$J$5:$J$590,'Test Year 2009'!$AF130,'Data - Contractor Labor Hours'!O$5:O$590)</f>
        <v>64</v>
      </c>
      <c r="AJ130" s="60"/>
      <c r="AK130">
        <f t="shared" si="22"/>
        <v>0</v>
      </c>
      <c r="AL130">
        <f t="shared" si="23"/>
        <v>0</v>
      </c>
      <c r="AM130">
        <f t="shared" si="24"/>
        <v>128</v>
      </c>
      <c r="AO130" s="90">
        <f t="shared" si="25"/>
        <v>0</v>
      </c>
      <c r="AP130" s="90">
        <f t="shared" si="26"/>
        <v>0</v>
      </c>
      <c r="AQ130" s="90">
        <f t="shared" si="27"/>
        <v>1</v>
      </c>
      <c r="AS130" s="55">
        <f t="shared" si="28"/>
        <v>0</v>
      </c>
      <c r="AT130" s="55">
        <f t="shared" si="29"/>
        <v>0</v>
      </c>
      <c r="AU130" s="55">
        <f t="shared" si="30"/>
        <v>1357.21</v>
      </c>
    </row>
    <row r="131" spans="22:47" x14ac:dyDescent="0.2">
      <c r="V131" s="7">
        <v>11680</v>
      </c>
      <c r="W131" s="7" t="s">
        <v>74</v>
      </c>
      <c r="X131" s="7">
        <v>228</v>
      </c>
      <c r="Y131" s="56" t="s">
        <v>82</v>
      </c>
      <c r="Z131" s="7" t="s">
        <v>85</v>
      </c>
      <c r="AA131" s="7">
        <v>5930000</v>
      </c>
      <c r="AB131" s="7">
        <v>185729</v>
      </c>
      <c r="AC131" s="54">
        <v>39885.629583333335</v>
      </c>
      <c r="AD131" s="55">
        <v>71524.679999999993</v>
      </c>
      <c r="AF131">
        <f t="shared" si="21"/>
        <v>185729</v>
      </c>
      <c r="AG131">
        <f>SUMIF('Data - Contractor Labor Hours'!$J$5:$J$590,'Test Year 2009'!$AF131,'Data - Contractor Labor Hours'!M$5:M$590)</f>
        <v>758</v>
      </c>
      <c r="AH131">
        <f>SUMIF('Data - Contractor Labor Hours'!$J$5:$J$590,'Test Year 2009'!$AF131,'Data - Contractor Labor Hours'!N$5:N$590)</f>
        <v>1623.5</v>
      </c>
      <c r="AI131">
        <f>SUMIF('Data - Contractor Labor Hours'!$J$5:$J$590,'Test Year 2009'!$AF131,'Data - Contractor Labor Hours'!O$5:O$590)</f>
        <v>0</v>
      </c>
      <c r="AJ131" s="60"/>
      <c r="AK131">
        <f t="shared" si="22"/>
        <v>758</v>
      </c>
      <c r="AL131">
        <f t="shared" si="23"/>
        <v>2435.25</v>
      </c>
      <c r="AM131">
        <f t="shared" si="24"/>
        <v>0</v>
      </c>
      <c r="AO131" s="90">
        <f t="shared" si="25"/>
        <v>0.23737571439755734</v>
      </c>
      <c r="AP131" s="90">
        <f t="shared" si="26"/>
        <v>0.76262428560244266</v>
      </c>
      <c r="AQ131" s="90">
        <f t="shared" si="27"/>
        <v>0</v>
      </c>
      <c r="AS131" s="55">
        <f t="shared" si="28"/>
        <v>16978.222012056678</v>
      </c>
      <c r="AT131" s="55">
        <f t="shared" si="29"/>
        <v>54546.457987943315</v>
      </c>
      <c r="AU131" s="55">
        <f t="shared" si="30"/>
        <v>0</v>
      </c>
    </row>
    <row r="132" spans="22:47" x14ac:dyDescent="0.2">
      <c r="V132" s="7">
        <v>11680</v>
      </c>
      <c r="W132" s="7" t="s">
        <v>74</v>
      </c>
      <c r="X132" s="7">
        <v>228</v>
      </c>
      <c r="Y132" s="56" t="s">
        <v>78</v>
      </c>
      <c r="Z132" s="7" t="s">
        <v>80</v>
      </c>
      <c r="AA132" s="7">
        <v>5930000</v>
      </c>
      <c r="AB132" s="7">
        <v>185827</v>
      </c>
      <c r="AC132" s="54">
        <v>39885.629756944443</v>
      </c>
      <c r="AD132" s="55">
        <v>3913.59</v>
      </c>
      <c r="AF132">
        <f t="shared" si="21"/>
        <v>185827</v>
      </c>
      <c r="AG132">
        <f>SUMIF('Data - Contractor Labor Hours'!$J$5:$J$590,'Test Year 2009'!$AF132,'Data - Contractor Labor Hours'!M$5:M$590)</f>
        <v>390</v>
      </c>
      <c r="AH132">
        <f>SUMIF('Data - Contractor Labor Hours'!$J$5:$J$590,'Test Year 2009'!$AF132,'Data - Contractor Labor Hours'!N$5:N$590)</f>
        <v>0</v>
      </c>
      <c r="AI132">
        <f>SUMIF('Data - Contractor Labor Hours'!$J$5:$J$590,'Test Year 2009'!$AF132,'Data - Contractor Labor Hours'!O$5:O$590)</f>
        <v>161</v>
      </c>
      <c r="AJ132" s="60"/>
      <c r="AK132">
        <f t="shared" si="22"/>
        <v>390</v>
      </c>
      <c r="AL132">
        <f t="shared" si="23"/>
        <v>0</v>
      </c>
      <c r="AM132">
        <f t="shared" si="24"/>
        <v>322</v>
      </c>
      <c r="AO132" s="90">
        <f t="shared" si="25"/>
        <v>0.547752808988764</v>
      </c>
      <c r="AP132" s="90">
        <f t="shared" si="26"/>
        <v>0</v>
      </c>
      <c r="AQ132" s="90">
        <f t="shared" si="27"/>
        <v>0.45224719101123595</v>
      </c>
      <c r="AS132" s="55">
        <f t="shared" si="28"/>
        <v>2143.6799157303371</v>
      </c>
      <c r="AT132" s="55">
        <f t="shared" si="29"/>
        <v>0</v>
      </c>
      <c r="AU132" s="55">
        <f t="shared" si="30"/>
        <v>1769.910084269663</v>
      </c>
    </row>
    <row r="133" spans="22:47" x14ac:dyDescent="0.2">
      <c r="V133" s="7">
        <v>11680</v>
      </c>
      <c r="W133" s="7" t="s">
        <v>74</v>
      </c>
      <c r="X133" s="7">
        <v>228</v>
      </c>
      <c r="Y133" s="56" t="s">
        <v>82</v>
      </c>
      <c r="Z133" s="7" t="s">
        <v>85</v>
      </c>
      <c r="AA133" s="7">
        <v>5930000</v>
      </c>
      <c r="AB133" s="7">
        <v>185827</v>
      </c>
      <c r="AC133" s="54">
        <v>39885.629756944443</v>
      </c>
      <c r="AD133" s="55">
        <v>11899.84</v>
      </c>
      <c r="AF133">
        <f t="shared" si="21"/>
        <v>185827</v>
      </c>
      <c r="AG133">
        <f>SUMIF('Data - Contractor Labor Hours'!$J$5:$J$590,'Test Year 2009'!$AF133,'Data - Contractor Labor Hours'!M$5:M$590)</f>
        <v>390</v>
      </c>
      <c r="AH133">
        <f>SUMIF('Data - Contractor Labor Hours'!$J$5:$J$590,'Test Year 2009'!$AF133,'Data - Contractor Labor Hours'!N$5:N$590)</f>
        <v>0</v>
      </c>
      <c r="AI133">
        <f>SUMIF('Data - Contractor Labor Hours'!$J$5:$J$590,'Test Year 2009'!$AF133,'Data - Contractor Labor Hours'!O$5:O$590)</f>
        <v>161</v>
      </c>
      <c r="AJ133" s="60"/>
      <c r="AK133">
        <f t="shared" si="22"/>
        <v>390</v>
      </c>
      <c r="AL133">
        <f t="shared" si="23"/>
        <v>0</v>
      </c>
      <c r="AM133">
        <f t="shared" si="24"/>
        <v>322</v>
      </c>
      <c r="AO133" s="90">
        <f t="shared" si="25"/>
        <v>0.547752808988764</v>
      </c>
      <c r="AP133" s="90">
        <f t="shared" si="26"/>
        <v>0</v>
      </c>
      <c r="AQ133" s="90">
        <f t="shared" si="27"/>
        <v>0.45224719101123595</v>
      </c>
      <c r="AS133" s="55">
        <f t="shared" si="28"/>
        <v>6518.1707865168537</v>
      </c>
      <c r="AT133" s="55">
        <f t="shared" si="29"/>
        <v>0</v>
      </c>
      <c r="AU133" s="55">
        <f t="shared" si="30"/>
        <v>5381.6692134831465</v>
      </c>
    </row>
    <row r="134" spans="22:47" x14ac:dyDescent="0.2">
      <c r="V134" s="7">
        <v>12681</v>
      </c>
      <c r="W134" s="7" t="s">
        <v>74</v>
      </c>
      <c r="X134" s="7">
        <v>228</v>
      </c>
      <c r="Y134" s="56" t="s">
        <v>100</v>
      </c>
      <c r="Z134" s="7" t="s">
        <v>75</v>
      </c>
      <c r="AA134" s="7">
        <v>5930000</v>
      </c>
      <c r="AB134" s="7">
        <v>185198</v>
      </c>
      <c r="AC134" s="54">
        <v>39885.63008101852</v>
      </c>
      <c r="AD134" s="55">
        <v>1105.6500000000001</v>
      </c>
      <c r="AF134">
        <f t="shared" si="21"/>
        <v>185198</v>
      </c>
      <c r="AG134">
        <f>SUMIF('Data - Contractor Labor Hours'!$J$5:$J$590,'Test Year 2009'!$AF134,'Data - Contractor Labor Hours'!M$5:M$590)</f>
        <v>44</v>
      </c>
      <c r="AH134">
        <f>SUMIF('Data - Contractor Labor Hours'!$J$5:$J$590,'Test Year 2009'!$AF134,'Data - Contractor Labor Hours'!N$5:N$590)</f>
        <v>0</v>
      </c>
      <c r="AI134">
        <f>SUMIF('Data - Contractor Labor Hours'!$J$5:$J$590,'Test Year 2009'!$AF134,'Data - Contractor Labor Hours'!O$5:O$590)</f>
        <v>0</v>
      </c>
      <c r="AJ134" s="60"/>
      <c r="AK134">
        <f t="shared" si="22"/>
        <v>44</v>
      </c>
      <c r="AL134">
        <f t="shared" si="23"/>
        <v>0</v>
      </c>
      <c r="AM134">
        <f t="shared" si="24"/>
        <v>0</v>
      </c>
      <c r="AO134" s="90">
        <f t="shared" si="25"/>
        <v>1</v>
      </c>
      <c r="AP134" s="90">
        <f t="shared" si="26"/>
        <v>0</v>
      </c>
      <c r="AQ134" s="90">
        <f t="shared" si="27"/>
        <v>0</v>
      </c>
      <c r="AS134" s="55">
        <f t="shared" si="28"/>
        <v>1105.6500000000001</v>
      </c>
      <c r="AT134" s="55">
        <f t="shared" si="29"/>
        <v>0</v>
      </c>
      <c r="AU134" s="55">
        <f t="shared" si="30"/>
        <v>0</v>
      </c>
    </row>
    <row r="135" spans="22:47" x14ac:dyDescent="0.2">
      <c r="V135" s="7">
        <v>11680</v>
      </c>
      <c r="W135" s="7" t="s">
        <v>74</v>
      </c>
      <c r="X135" s="7">
        <v>228</v>
      </c>
      <c r="Y135" s="56" t="s">
        <v>82</v>
      </c>
      <c r="Z135" s="7" t="s">
        <v>85</v>
      </c>
      <c r="AA135" s="7">
        <v>5930000</v>
      </c>
      <c r="AB135" s="7">
        <v>185823</v>
      </c>
      <c r="AC135" s="54">
        <v>39885.630243055559</v>
      </c>
      <c r="AD135" s="55">
        <v>8361.17</v>
      </c>
      <c r="AF135">
        <f t="shared" si="21"/>
        <v>185823</v>
      </c>
      <c r="AG135">
        <f>SUMIF('Data - Contractor Labor Hours'!$J$5:$J$590,'Test Year 2009'!$AF135,'Data - Contractor Labor Hours'!M$5:M$590)</f>
        <v>65</v>
      </c>
      <c r="AH135">
        <f>SUMIF('Data - Contractor Labor Hours'!$J$5:$J$590,'Test Year 2009'!$AF135,'Data - Contractor Labor Hours'!N$5:N$590)</f>
        <v>0</v>
      </c>
      <c r="AI135">
        <f>SUMIF('Data - Contractor Labor Hours'!$J$5:$J$590,'Test Year 2009'!$AF135,'Data - Contractor Labor Hours'!O$5:O$590)</f>
        <v>166.5</v>
      </c>
      <c r="AJ135" s="60"/>
      <c r="AK135">
        <f t="shared" si="22"/>
        <v>65</v>
      </c>
      <c r="AL135">
        <f t="shared" si="23"/>
        <v>0</v>
      </c>
      <c r="AM135">
        <f t="shared" si="24"/>
        <v>333</v>
      </c>
      <c r="AO135" s="90">
        <f t="shared" si="25"/>
        <v>0.16331658291457288</v>
      </c>
      <c r="AP135" s="90">
        <f t="shared" si="26"/>
        <v>0</v>
      </c>
      <c r="AQ135" s="90">
        <f t="shared" si="27"/>
        <v>0.83668341708542715</v>
      </c>
      <c r="AS135" s="55">
        <f t="shared" si="28"/>
        <v>1365.5177135678393</v>
      </c>
      <c r="AT135" s="55">
        <f t="shared" si="29"/>
        <v>0</v>
      </c>
      <c r="AU135" s="55">
        <f t="shared" si="30"/>
        <v>6995.6522864321614</v>
      </c>
    </row>
    <row r="136" spans="22:47" x14ac:dyDescent="0.2">
      <c r="V136" s="7">
        <v>12393</v>
      </c>
      <c r="W136" s="7" t="s">
        <v>74</v>
      </c>
      <c r="X136" s="7">
        <v>228</v>
      </c>
      <c r="Y136" s="56" t="s">
        <v>100</v>
      </c>
      <c r="Z136" s="7" t="s">
        <v>75</v>
      </c>
      <c r="AA136" s="7">
        <v>5930000</v>
      </c>
      <c r="AB136" s="7">
        <v>186842</v>
      </c>
      <c r="AC136" s="54">
        <v>39889.292685185188</v>
      </c>
      <c r="AD136" s="55">
        <v>2773.81</v>
      </c>
      <c r="AF136">
        <f t="shared" si="21"/>
        <v>186842</v>
      </c>
      <c r="AG136">
        <f>SUMIF('Data - Contractor Labor Hours'!$J$5:$J$590,'Test Year 2009'!$AF136,'Data - Contractor Labor Hours'!M$5:M$590)</f>
        <v>409</v>
      </c>
      <c r="AH136">
        <f>SUMIF('Data - Contractor Labor Hours'!$J$5:$J$590,'Test Year 2009'!$AF136,'Data - Contractor Labor Hours'!N$5:N$590)</f>
        <v>7</v>
      </c>
      <c r="AI136">
        <f>SUMIF('Data - Contractor Labor Hours'!$J$5:$J$590,'Test Year 2009'!$AF136,'Data - Contractor Labor Hours'!O$5:O$590)</f>
        <v>0</v>
      </c>
      <c r="AJ136" s="60"/>
      <c r="AK136">
        <f t="shared" si="22"/>
        <v>409</v>
      </c>
      <c r="AL136">
        <f t="shared" si="23"/>
        <v>10.5</v>
      </c>
      <c r="AM136">
        <f t="shared" si="24"/>
        <v>0</v>
      </c>
      <c r="AO136" s="90">
        <f t="shared" si="25"/>
        <v>0.97497020262216927</v>
      </c>
      <c r="AP136" s="90">
        <f t="shared" si="26"/>
        <v>2.5029797377830752E-2</v>
      </c>
      <c r="AQ136" s="90">
        <f t="shared" si="27"/>
        <v>0</v>
      </c>
      <c r="AS136" s="55">
        <f t="shared" si="28"/>
        <v>2704.3820977353994</v>
      </c>
      <c r="AT136" s="55">
        <f t="shared" si="29"/>
        <v>69.427902264600718</v>
      </c>
      <c r="AU136" s="55">
        <f t="shared" si="30"/>
        <v>0</v>
      </c>
    </row>
    <row r="137" spans="22:47" x14ac:dyDescent="0.2">
      <c r="V137" s="7">
        <v>12393</v>
      </c>
      <c r="W137" s="7" t="s">
        <v>74</v>
      </c>
      <c r="X137" s="7">
        <v>228</v>
      </c>
      <c r="Y137" s="56" t="s">
        <v>78</v>
      </c>
      <c r="Z137" s="7" t="s">
        <v>81</v>
      </c>
      <c r="AA137" s="7">
        <v>5930000</v>
      </c>
      <c r="AB137" s="7">
        <v>186842</v>
      </c>
      <c r="AC137" s="54">
        <v>39889.292685185188</v>
      </c>
      <c r="AD137" s="55">
        <v>6609.36</v>
      </c>
      <c r="AF137">
        <f t="shared" si="21"/>
        <v>186842</v>
      </c>
      <c r="AG137">
        <f>SUMIF('Data - Contractor Labor Hours'!$J$5:$J$590,'Test Year 2009'!$AF137,'Data - Contractor Labor Hours'!M$5:M$590)</f>
        <v>409</v>
      </c>
      <c r="AH137">
        <f>SUMIF('Data - Contractor Labor Hours'!$J$5:$J$590,'Test Year 2009'!$AF137,'Data - Contractor Labor Hours'!N$5:N$590)</f>
        <v>7</v>
      </c>
      <c r="AI137">
        <f>SUMIF('Data - Contractor Labor Hours'!$J$5:$J$590,'Test Year 2009'!$AF137,'Data - Contractor Labor Hours'!O$5:O$590)</f>
        <v>0</v>
      </c>
      <c r="AJ137" s="60"/>
      <c r="AK137">
        <f t="shared" si="22"/>
        <v>409</v>
      </c>
      <c r="AL137">
        <f t="shared" si="23"/>
        <v>10.5</v>
      </c>
      <c r="AM137">
        <f t="shared" si="24"/>
        <v>0</v>
      </c>
      <c r="AO137" s="90">
        <f t="shared" si="25"/>
        <v>0.97497020262216927</v>
      </c>
      <c r="AP137" s="90">
        <f t="shared" si="26"/>
        <v>2.5029797377830752E-2</v>
      </c>
      <c r="AQ137" s="90">
        <f t="shared" si="27"/>
        <v>0</v>
      </c>
      <c r="AS137" s="55">
        <f t="shared" si="28"/>
        <v>6443.9290584028604</v>
      </c>
      <c r="AT137" s="55">
        <f t="shared" si="29"/>
        <v>165.43094159713945</v>
      </c>
      <c r="AU137" s="55">
        <f t="shared" si="30"/>
        <v>0</v>
      </c>
    </row>
    <row r="138" spans="22:47" x14ac:dyDescent="0.2">
      <c r="V138" s="7">
        <v>12393</v>
      </c>
      <c r="W138" s="7" t="s">
        <v>74</v>
      </c>
      <c r="X138" s="7">
        <v>228</v>
      </c>
      <c r="Y138" s="56" t="s">
        <v>82</v>
      </c>
      <c r="Z138" s="7" t="s">
        <v>83</v>
      </c>
      <c r="AA138" s="7">
        <v>5930000</v>
      </c>
      <c r="AB138" s="7">
        <v>186842</v>
      </c>
      <c r="AC138" s="54">
        <v>39889.292685185188</v>
      </c>
      <c r="AD138" s="55">
        <v>2177.87</v>
      </c>
      <c r="AF138">
        <f t="shared" si="21"/>
        <v>186842</v>
      </c>
      <c r="AG138">
        <f>SUMIF('Data - Contractor Labor Hours'!$J$5:$J$590,'Test Year 2009'!$AF138,'Data - Contractor Labor Hours'!M$5:M$590)</f>
        <v>409</v>
      </c>
      <c r="AH138">
        <f>SUMIF('Data - Contractor Labor Hours'!$J$5:$J$590,'Test Year 2009'!$AF138,'Data - Contractor Labor Hours'!N$5:N$590)</f>
        <v>7</v>
      </c>
      <c r="AI138">
        <f>SUMIF('Data - Contractor Labor Hours'!$J$5:$J$590,'Test Year 2009'!$AF138,'Data - Contractor Labor Hours'!O$5:O$590)</f>
        <v>0</v>
      </c>
      <c r="AJ138" s="60"/>
      <c r="AK138">
        <f t="shared" si="22"/>
        <v>409</v>
      </c>
      <c r="AL138">
        <f t="shared" si="23"/>
        <v>10.5</v>
      </c>
      <c r="AM138">
        <f t="shared" si="24"/>
        <v>0</v>
      </c>
      <c r="AO138" s="90">
        <f t="shared" si="25"/>
        <v>0.97497020262216927</v>
      </c>
      <c r="AP138" s="90">
        <f t="shared" si="26"/>
        <v>2.5029797377830752E-2</v>
      </c>
      <c r="AQ138" s="90">
        <f t="shared" si="27"/>
        <v>0</v>
      </c>
      <c r="AS138" s="55">
        <f t="shared" si="28"/>
        <v>2123.3583551847437</v>
      </c>
      <c r="AT138" s="55">
        <f t="shared" si="29"/>
        <v>54.511644815256261</v>
      </c>
      <c r="AU138" s="55">
        <f t="shared" si="30"/>
        <v>0</v>
      </c>
    </row>
    <row r="139" spans="22:47" x14ac:dyDescent="0.2">
      <c r="V139" s="7">
        <v>11680</v>
      </c>
      <c r="W139" s="7" t="s">
        <v>74</v>
      </c>
      <c r="X139" s="7">
        <v>228</v>
      </c>
      <c r="Y139" s="56" t="s">
        <v>78</v>
      </c>
      <c r="Z139" s="7" t="s">
        <v>80</v>
      </c>
      <c r="AA139" s="7">
        <v>5930000</v>
      </c>
      <c r="AB139" s="7">
        <v>186283</v>
      </c>
      <c r="AC139" s="54">
        <v>39889.45994212963</v>
      </c>
      <c r="AD139" s="55">
        <v>226884.89</v>
      </c>
      <c r="AF139">
        <f t="shared" si="21"/>
        <v>186283</v>
      </c>
      <c r="AG139">
        <f>SUMIF('Data - Contractor Labor Hours'!$J$5:$J$590,'Test Year 2009'!$AF139,'Data - Contractor Labor Hours'!M$5:M$590)</f>
        <v>3893</v>
      </c>
      <c r="AH139">
        <f>SUMIF('Data - Contractor Labor Hours'!$J$5:$J$590,'Test Year 2009'!$AF139,'Data - Contractor Labor Hours'!N$5:N$590)</f>
        <v>4154.5</v>
      </c>
      <c r="AI139">
        <f>SUMIF('Data - Contractor Labor Hours'!$J$5:$J$590,'Test Year 2009'!$AF139,'Data - Contractor Labor Hours'!O$5:O$590)</f>
        <v>0</v>
      </c>
      <c r="AJ139" s="60"/>
      <c r="AK139">
        <f t="shared" si="22"/>
        <v>3893</v>
      </c>
      <c r="AL139">
        <f t="shared" si="23"/>
        <v>6231.75</v>
      </c>
      <c r="AM139">
        <f t="shared" si="24"/>
        <v>0</v>
      </c>
      <c r="AO139" s="90">
        <f t="shared" si="25"/>
        <v>0.38450332106965607</v>
      </c>
      <c r="AP139" s="90">
        <f t="shared" si="26"/>
        <v>0.61549667893034399</v>
      </c>
      <c r="AQ139" s="90">
        <f t="shared" si="27"/>
        <v>0</v>
      </c>
      <c r="AS139" s="55">
        <f t="shared" si="28"/>
        <v>87237.993705523608</v>
      </c>
      <c r="AT139" s="55">
        <f t="shared" si="29"/>
        <v>139646.89629447644</v>
      </c>
      <c r="AU139" s="55">
        <f t="shared" si="30"/>
        <v>0</v>
      </c>
    </row>
    <row r="140" spans="22:47" x14ac:dyDescent="0.2">
      <c r="V140" s="7">
        <v>11680</v>
      </c>
      <c r="W140" s="7" t="s">
        <v>74</v>
      </c>
      <c r="X140" s="7">
        <v>228</v>
      </c>
      <c r="Y140" s="56" t="s">
        <v>100</v>
      </c>
      <c r="Z140" s="7" t="s">
        <v>75</v>
      </c>
      <c r="AA140" s="7">
        <v>5930000</v>
      </c>
      <c r="AB140" s="7">
        <v>186280</v>
      </c>
      <c r="AC140" s="54">
        <v>39889.460034722222</v>
      </c>
      <c r="AD140" s="55">
        <v>888.32</v>
      </c>
      <c r="AF140">
        <f t="shared" si="21"/>
        <v>186280</v>
      </c>
      <c r="AG140">
        <f>SUMIF('Data - Contractor Labor Hours'!$J$5:$J$590,'Test Year 2009'!$AF140,'Data - Contractor Labor Hours'!M$5:M$590)</f>
        <v>1822</v>
      </c>
      <c r="AH140">
        <f>SUMIF('Data - Contractor Labor Hours'!$J$5:$J$590,'Test Year 2009'!$AF140,'Data - Contractor Labor Hours'!N$5:N$590)</f>
        <v>1028.5</v>
      </c>
      <c r="AI140">
        <f>SUMIF('Data - Contractor Labor Hours'!$J$5:$J$590,'Test Year 2009'!$AF140,'Data - Contractor Labor Hours'!O$5:O$590)</f>
        <v>1934.5</v>
      </c>
      <c r="AJ140" s="60"/>
      <c r="AK140">
        <f t="shared" si="22"/>
        <v>1822</v>
      </c>
      <c r="AL140">
        <f t="shared" si="23"/>
        <v>1542.75</v>
      </c>
      <c r="AM140">
        <f t="shared" si="24"/>
        <v>3869</v>
      </c>
      <c r="AO140" s="90">
        <f t="shared" si="25"/>
        <v>0.25187489199930879</v>
      </c>
      <c r="AP140" s="90">
        <f t="shared" si="26"/>
        <v>0.21327112493519959</v>
      </c>
      <c r="AQ140" s="90">
        <f t="shared" si="27"/>
        <v>0.53485398306549159</v>
      </c>
      <c r="AS140" s="55">
        <f t="shared" si="28"/>
        <v>223.74550406082599</v>
      </c>
      <c r="AT140" s="55">
        <f t="shared" si="29"/>
        <v>189.45300570243651</v>
      </c>
      <c r="AU140" s="55">
        <f t="shared" si="30"/>
        <v>475.12149023673754</v>
      </c>
    </row>
    <row r="141" spans="22:47" x14ac:dyDescent="0.2">
      <c r="V141" s="7">
        <v>11680</v>
      </c>
      <c r="W141" s="7" t="s">
        <v>74</v>
      </c>
      <c r="X141" s="7">
        <v>228</v>
      </c>
      <c r="Y141" s="56" t="s">
        <v>78</v>
      </c>
      <c r="Z141" s="7" t="s">
        <v>80</v>
      </c>
      <c r="AA141" s="7">
        <v>5930000</v>
      </c>
      <c r="AB141" s="7">
        <v>186280</v>
      </c>
      <c r="AC141" s="54">
        <v>39889.460034722222</v>
      </c>
      <c r="AD141" s="55">
        <v>153649.01999999999</v>
      </c>
      <c r="AF141">
        <f t="shared" ref="AF141:AF204" si="31">AB141</f>
        <v>186280</v>
      </c>
      <c r="AG141">
        <f>SUMIF('Data - Contractor Labor Hours'!$J$5:$J$590,'Test Year 2009'!$AF141,'Data - Contractor Labor Hours'!M$5:M$590)</f>
        <v>1822</v>
      </c>
      <c r="AH141">
        <f>SUMIF('Data - Contractor Labor Hours'!$J$5:$J$590,'Test Year 2009'!$AF141,'Data - Contractor Labor Hours'!N$5:N$590)</f>
        <v>1028.5</v>
      </c>
      <c r="AI141">
        <f>SUMIF('Data - Contractor Labor Hours'!$J$5:$J$590,'Test Year 2009'!$AF141,'Data - Contractor Labor Hours'!O$5:O$590)</f>
        <v>1934.5</v>
      </c>
      <c r="AJ141" s="60"/>
      <c r="AK141">
        <f t="shared" ref="AK141:AK204" si="32">AG141</f>
        <v>1822</v>
      </c>
      <c r="AL141">
        <f t="shared" ref="AL141:AL204" si="33">AH141*1.5</f>
        <v>1542.75</v>
      </c>
      <c r="AM141">
        <f t="shared" ref="AM141:AM204" si="34">AI141*2</f>
        <v>3869</v>
      </c>
      <c r="AO141" s="90">
        <f t="shared" ref="AO141:AO204" si="35">IF(SUM($AK141:$AM141)=0,0,AK141/SUM($AK141:$AM141))</f>
        <v>0.25187489199930879</v>
      </c>
      <c r="AP141" s="90">
        <f t="shared" ref="AP141:AP204" si="36">IF(SUM($AK141:$AM141)=0,0,AL141/SUM($AK141:$AM141))</f>
        <v>0.21327112493519959</v>
      </c>
      <c r="AQ141" s="90">
        <f t="shared" ref="AQ141:AQ204" si="37">IF(SUM($AK141:$AM141)=0,0,AM141/SUM($AK141:$AM141))</f>
        <v>0.53485398306549159</v>
      </c>
      <c r="AS141" s="55">
        <f t="shared" ref="AS141:AS204" si="38">AO141*$AD141</f>
        <v>38700.330318299631</v>
      </c>
      <c r="AT141" s="55">
        <f t="shared" ref="AT141:AT204" si="39">AP141*$AD141</f>
        <v>32768.899340590979</v>
      </c>
      <c r="AU141" s="55">
        <f t="shared" ref="AU141:AU204" si="40">AQ141*$AD141</f>
        <v>82179.790341109372</v>
      </c>
    </row>
    <row r="142" spans="22:47" x14ac:dyDescent="0.2">
      <c r="V142" s="7">
        <v>12389</v>
      </c>
      <c r="W142" s="7" t="s">
        <v>74</v>
      </c>
      <c r="X142" s="7">
        <v>228</v>
      </c>
      <c r="Y142" s="56" t="s">
        <v>100</v>
      </c>
      <c r="Z142" s="7" t="s">
        <v>75</v>
      </c>
      <c r="AA142" s="7">
        <v>5930000</v>
      </c>
      <c r="AB142" s="7">
        <v>186024</v>
      </c>
      <c r="AC142" s="54">
        <v>39889.460104166668</v>
      </c>
      <c r="AD142" s="55">
        <v>3145.25</v>
      </c>
      <c r="AF142">
        <f t="shared" si="31"/>
        <v>186024</v>
      </c>
      <c r="AG142">
        <f>SUMIF('Data - Contractor Labor Hours'!$J$5:$J$590,'Test Year 2009'!$AF142,'Data - Contractor Labor Hours'!M$5:M$590)</f>
        <v>1212.5</v>
      </c>
      <c r="AH142">
        <f>SUMIF('Data - Contractor Labor Hours'!$J$5:$J$590,'Test Year 2009'!$AF142,'Data - Contractor Labor Hours'!N$5:N$590)</f>
        <v>3011</v>
      </c>
      <c r="AI142">
        <f>SUMIF('Data - Contractor Labor Hours'!$J$5:$J$590,'Test Year 2009'!$AF142,'Data - Contractor Labor Hours'!O$5:O$590)</f>
        <v>0</v>
      </c>
      <c r="AJ142" s="60"/>
      <c r="AK142">
        <f t="shared" si="32"/>
        <v>1212.5</v>
      </c>
      <c r="AL142">
        <f t="shared" si="33"/>
        <v>4516.5</v>
      </c>
      <c r="AM142">
        <f t="shared" si="34"/>
        <v>0</v>
      </c>
      <c r="AO142" s="90">
        <f t="shared" si="35"/>
        <v>0.21164252050968754</v>
      </c>
      <c r="AP142" s="90">
        <f t="shared" si="36"/>
        <v>0.78835747949031243</v>
      </c>
      <c r="AQ142" s="90">
        <f t="shared" si="37"/>
        <v>0</v>
      </c>
      <c r="AS142" s="55">
        <f t="shared" si="38"/>
        <v>665.6686376330947</v>
      </c>
      <c r="AT142" s="55">
        <f t="shared" si="39"/>
        <v>2479.5813623669051</v>
      </c>
      <c r="AU142" s="55">
        <f t="shared" si="40"/>
        <v>0</v>
      </c>
    </row>
    <row r="143" spans="22:47" x14ac:dyDescent="0.2">
      <c r="V143" s="7">
        <v>12389</v>
      </c>
      <c r="W143" s="7" t="s">
        <v>74</v>
      </c>
      <c r="X143" s="7">
        <v>228</v>
      </c>
      <c r="Y143" s="56" t="s">
        <v>82</v>
      </c>
      <c r="Z143" s="7" t="s">
        <v>84</v>
      </c>
      <c r="AA143" s="7">
        <v>5930000</v>
      </c>
      <c r="AB143" s="7">
        <v>186024</v>
      </c>
      <c r="AC143" s="54">
        <v>39889.460104166668</v>
      </c>
      <c r="AD143" s="55">
        <v>116890.07</v>
      </c>
      <c r="AF143">
        <f t="shared" si="31"/>
        <v>186024</v>
      </c>
      <c r="AG143">
        <f>SUMIF('Data - Contractor Labor Hours'!$J$5:$J$590,'Test Year 2009'!$AF143,'Data - Contractor Labor Hours'!M$5:M$590)</f>
        <v>1212.5</v>
      </c>
      <c r="AH143">
        <f>SUMIF('Data - Contractor Labor Hours'!$J$5:$J$590,'Test Year 2009'!$AF143,'Data - Contractor Labor Hours'!N$5:N$590)</f>
        <v>3011</v>
      </c>
      <c r="AI143">
        <f>SUMIF('Data - Contractor Labor Hours'!$J$5:$J$590,'Test Year 2009'!$AF143,'Data - Contractor Labor Hours'!O$5:O$590)</f>
        <v>0</v>
      </c>
      <c r="AJ143" s="60"/>
      <c r="AK143">
        <f t="shared" si="32"/>
        <v>1212.5</v>
      </c>
      <c r="AL143">
        <f t="shared" si="33"/>
        <v>4516.5</v>
      </c>
      <c r="AM143">
        <f t="shared" si="34"/>
        <v>0</v>
      </c>
      <c r="AO143" s="90">
        <f t="shared" si="35"/>
        <v>0.21164252050968754</v>
      </c>
      <c r="AP143" s="90">
        <f t="shared" si="36"/>
        <v>0.78835747949031243</v>
      </c>
      <c r="AQ143" s="90">
        <f t="shared" si="37"/>
        <v>0</v>
      </c>
      <c r="AS143" s="55">
        <f t="shared" si="38"/>
        <v>24738.909037353813</v>
      </c>
      <c r="AT143" s="55">
        <f t="shared" si="39"/>
        <v>92151.160962646187</v>
      </c>
      <c r="AU143" s="55">
        <f t="shared" si="40"/>
        <v>0</v>
      </c>
    </row>
    <row r="144" spans="22:47" x14ac:dyDescent="0.2">
      <c r="V144" s="7">
        <v>10129</v>
      </c>
      <c r="W144" s="7" t="s">
        <v>74</v>
      </c>
      <c r="X144" s="7">
        <v>228</v>
      </c>
      <c r="Y144" s="56" t="s">
        <v>78</v>
      </c>
      <c r="Z144" s="7" t="s">
        <v>81</v>
      </c>
      <c r="AA144" s="7">
        <v>5930000</v>
      </c>
      <c r="AB144" s="7">
        <v>185077</v>
      </c>
      <c r="AC144" s="54">
        <v>39889.460138888891</v>
      </c>
      <c r="AD144" s="55">
        <v>123298.31</v>
      </c>
      <c r="AF144">
        <f t="shared" si="31"/>
        <v>185077</v>
      </c>
      <c r="AG144">
        <f>SUMIF('Data - Contractor Labor Hours'!$J$5:$J$590,'Test Year 2009'!$AF144,'Data - Contractor Labor Hours'!M$5:M$590)</f>
        <v>1507.5</v>
      </c>
      <c r="AH144">
        <f>SUMIF('Data - Contractor Labor Hours'!$J$5:$J$590,'Test Year 2009'!$AF144,'Data - Contractor Labor Hours'!N$5:N$590)</f>
        <v>589.5</v>
      </c>
      <c r="AI144">
        <f>SUMIF('Data - Contractor Labor Hours'!$J$5:$J$590,'Test Year 2009'!$AF144,'Data - Contractor Labor Hours'!O$5:O$590)</f>
        <v>1435</v>
      </c>
      <c r="AJ144" s="60"/>
      <c r="AK144">
        <f t="shared" si="32"/>
        <v>1507.5</v>
      </c>
      <c r="AL144">
        <f t="shared" si="33"/>
        <v>884.25</v>
      </c>
      <c r="AM144">
        <f t="shared" si="34"/>
        <v>2870</v>
      </c>
      <c r="AO144" s="90">
        <f t="shared" si="35"/>
        <v>0.28650163918848293</v>
      </c>
      <c r="AP144" s="90">
        <f t="shared" si="36"/>
        <v>0.16805245403145341</v>
      </c>
      <c r="AQ144" s="90">
        <f t="shared" si="37"/>
        <v>0.54544590678006366</v>
      </c>
      <c r="AS144" s="55">
        <f t="shared" si="38"/>
        <v>35325.167924169713</v>
      </c>
      <c r="AT144" s="55">
        <f t="shared" si="39"/>
        <v>20720.583573430893</v>
      </c>
      <c r="AU144" s="55">
        <f t="shared" si="40"/>
        <v>67252.558502399392</v>
      </c>
    </row>
    <row r="145" spans="22:47" x14ac:dyDescent="0.2">
      <c r="V145" s="7">
        <v>12393</v>
      </c>
      <c r="W145" s="7" t="s">
        <v>74</v>
      </c>
      <c r="X145" s="7">
        <v>228</v>
      </c>
      <c r="Y145" s="56" t="s">
        <v>78</v>
      </c>
      <c r="Z145" s="7" t="s">
        <v>81</v>
      </c>
      <c r="AA145" s="7">
        <v>5930000</v>
      </c>
      <c r="AB145" s="7">
        <v>184384</v>
      </c>
      <c r="AC145" s="54">
        <v>39889.460162037038</v>
      </c>
      <c r="AD145" s="55">
        <v>127803.41</v>
      </c>
      <c r="AF145">
        <f t="shared" si="31"/>
        <v>184384</v>
      </c>
      <c r="AG145">
        <f>SUMIF('Data - Contractor Labor Hours'!$J$5:$J$590,'Test Year 2009'!$AF145,'Data - Contractor Labor Hours'!M$5:M$590)</f>
        <v>769.5</v>
      </c>
      <c r="AH145">
        <f>SUMIF('Data - Contractor Labor Hours'!$J$5:$J$590,'Test Year 2009'!$AF145,'Data - Contractor Labor Hours'!N$5:N$590)</f>
        <v>3303.5</v>
      </c>
      <c r="AI145">
        <f>SUMIF('Data - Contractor Labor Hours'!$J$5:$J$590,'Test Year 2009'!$AF145,'Data - Contractor Labor Hours'!O$5:O$590)</f>
        <v>0</v>
      </c>
      <c r="AJ145" s="60"/>
      <c r="AK145">
        <f t="shared" si="32"/>
        <v>769.5</v>
      </c>
      <c r="AL145">
        <f t="shared" si="33"/>
        <v>4955.25</v>
      </c>
      <c r="AM145">
        <f t="shared" si="34"/>
        <v>0</v>
      </c>
      <c r="AO145" s="90">
        <f t="shared" si="35"/>
        <v>0.13441635005895453</v>
      </c>
      <c r="AP145" s="90">
        <f t="shared" si="36"/>
        <v>0.86558364994104542</v>
      </c>
      <c r="AQ145" s="90">
        <f t="shared" si="37"/>
        <v>0</v>
      </c>
      <c r="AS145" s="55">
        <f t="shared" si="38"/>
        <v>17178.867897288092</v>
      </c>
      <c r="AT145" s="55">
        <f t="shared" si="39"/>
        <v>110624.5421027119</v>
      </c>
      <c r="AU145" s="55">
        <f t="shared" si="40"/>
        <v>0</v>
      </c>
    </row>
    <row r="146" spans="22:47" x14ac:dyDescent="0.2">
      <c r="V146" s="7">
        <v>12389</v>
      </c>
      <c r="W146" s="7" t="s">
        <v>74</v>
      </c>
      <c r="X146" s="7">
        <v>228</v>
      </c>
      <c r="Y146" s="56" t="s">
        <v>100</v>
      </c>
      <c r="Z146" s="7" t="s">
        <v>75</v>
      </c>
      <c r="AA146" s="7">
        <v>5930000</v>
      </c>
      <c r="AB146" s="7">
        <v>186884</v>
      </c>
      <c r="AC146" s="54">
        <v>39891.309270833335</v>
      </c>
      <c r="AD146" s="55">
        <v>1238.77</v>
      </c>
      <c r="AF146">
        <f t="shared" si="31"/>
        <v>186884</v>
      </c>
      <c r="AG146">
        <f>SUMIF('Data - Contractor Labor Hours'!$J$5:$J$590,'Test Year 2009'!$AF146,'Data - Contractor Labor Hours'!M$5:M$590)</f>
        <v>20</v>
      </c>
      <c r="AH146">
        <f>SUMIF('Data - Contractor Labor Hours'!$J$5:$J$590,'Test Year 2009'!$AF146,'Data - Contractor Labor Hours'!N$5:N$590)</f>
        <v>0</v>
      </c>
      <c r="AI146">
        <f>SUMIF('Data - Contractor Labor Hours'!$J$5:$J$590,'Test Year 2009'!$AF146,'Data - Contractor Labor Hours'!O$5:O$590)</f>
        <v>18</v>
      </c>
      <c r="AJ146" s="60"/>
      <c r="AK146">
        <f t="shared" si="32"/>
        <v>20</v>
      </c>
      <c r="AL146">
        <f t="shared" si="33"/>
        <v>0</v>
      </c>
      <c r="AM146">
        <f t="shared" si="34"/>
        <v>36</v>
      </c>
      <c r="AO146" s="90">
        <f t="shared" si="35"/>
        <v>0.35714285714285715</v>
      </c>
      <c r="AP146" s="90">
        <f t="shared" si="36"/>
        <v>0</v>
      </c>
      <c r="AQ146" s="90">
        <f t="shared" si="37"/>
        <v>0.6428571428571429</v>
      </c>
      <c r="AS146" s="55">
        <f t="shared" si="38"/>
        <v>442.41785714285714</v>
      </c>
      <c r="AT146" s="55">
        <f t="shared" si="39"/>
        <v>0</v>
      </c>
      <c r="AU146" s="55">
        <f t="shared" si="40"/>
        <v>796.35214285714289</v>
      </c>
    </row>
    <row r="147" spans="22:47" x14ac:dyDescent="0.2">
      <c r="V147" s="7">
        <v>11680</v>
      </c>
      <c r="W147" s="7" t="s">
        <v>74</v>
      </c>
      <c r="X147" s="7">
        <v>228</v>
      </c>
      <c r="Y147" s="56" t="s">
        <v>100</v>
      </c>
      <c r="Z147" s="7" t="s">
        <v>75</v>
      </c>
      <c r="AA147" s="7">
        <v>5930000</v>
      </c>
      <c r="AB147" s="7">
        <v>187307</v>
      </c>
      <c r="AC147" s="54">
        <v>39896.301076388889</v>
      </c>
      <c r="AD147" s="55">
        <v>5856.94</v>
      </c>
      <c r="AF147">
        <f t="shared" si="31"/>
        <v>187307</v>
      </c>
      <c r="AG147">
        <f>SUMIF('Data - Contractor Labor Hours'!$J$5:$J$590,'Test Year 2009'!$AF147,'Data - Contractor Labor Hours'!M$5:M$590)</f>
        <v>278</v>
      </c>
      <c r="AH147">
        <f>SUMIF('Data - Contractor Labor Hours'!$J$5:$J$590,'Test Year 2009'!$AF147,'Data - Contractor Labor Hours'!N$5:N$590)</f>
        <v>25.5</v>
      </c>
      <c r="AI147">
        <f>SUMIF('Data - Contractor Labor Hours'!$J$5:$J$590,'Test Year 2009'!$AF147,'Data - Contractor Labor Hours'!O$5:O$590)</f>
        <v>0</v>
      </c>
      <c r="AJ147" s="60"/>
      <c r="AK147">
        <f t="shared" si="32"/>
        <v>278</v>
      </c>
      <c r="AL147">
        <f t="shared" si="33"/>
        <v>38.25</v>
      </c>
      <c r="AM147">
        <f t="shared" si="34"/>
        <v>0</v>
      </c>
      <c r="AO147" s="90">
        <f t="shared" si="35"/>
        <v>0.87905138339920952</v>
      </c>
      <c r="AP147" s="90">
        <f t="shared" si="36"/>
        <v>0.12094861660079051</v>
      </c>
      <c r="AQ147" s="90">
        <f t="shared" si="37"/>
        <v>0</v>
      </c>
      <c r="AS147" s="55">
        <f t="shared" si="38"/>
        <v>5148.551209486166</v>
      </c>
      <c r="AT147" s="55">
        <f t="shared" si="39"/>
        <v>708.3887905138339</v>
      </c>
      <c r="AU147" s="55">
        <f t="shared" si="40"/>
        <v>0</v>
      </c>
    </row>
    <row r="148" spans="22:47" x14ac:dyDescent="0.2">
      <c r="V148" s="7">
        <v>11680</v>
      </c>
      <c r="W148" s="7" t="s">
        <v>74</v>
      </c>
      <c r="X148" s="7">
        <v>228</v>
      </c>
      <c r="Y148" s="56" t="s">
        <v>78</v>
      </c>
      <c r="Z148" s="7" t="s">
        <v>80</v>
      </c>
      <c r="AA148" s="7">
        <v>5930000</v>
      </c>
      <c r="AB148" s="7">
        <v>187307</v>
      </c>
      <c r="AC148" s="54">
        <v>39896.301076388889</v>
      </c>
      <c r="AD148" s="55">
        <v>789.47</v>
      </c>
      <c r="AF148">
        <f t="shared" si="31"/>
        <v>187307</v>
      </c>
      <c r="AG148">
        <f>SUMIF('Data - Contractor Labor Hours'!$J$5:$J$590,'Test Year 2009'!$AF148,'Data - Contractor Labor Hours'!M$5:M$590)</f>
        <v>278</v>
      </c>
      <c r="AH148">
        <f>SUMIF('Data - Contractor Labor Hours'!$J$5:$J$590,'Test Year 2009'!$AF148,'Data - Contractor Labor Hours'!N$5:N$590)</f>
        <v>25.5</v>
      </c>
      <c r="AI148">
        <f>SUMIF('Data - Contractor Labor Hours'!$J$5:$J$590,'Test Year 2009'!$AF148,'Data - Contractor Labor Hours'!O$5:O$590)</f>
        <v>0</v>
      </c>
      <c r="AJ148" s="60"/>
      <c r="AK148">
        <f t="shared" si="32"/>
        <v>278</v>
      </c>
      <c r="AL148">
        <f t="shared" si="33"/>
        <v>38.25</v>
      </c>
      <c r="AM148">
        <f t="shared" si="34"/>
        <v>0</v>
      </c>
      <c r="AO148" s="90">
        <f t="shared" si="35"/>
        <v>0.87905138339920952</v>
      </c>
      <c r="AP148" s="90">
        <f t="shared" si="36"/>
        <v>0.12094861660079051</v>
      </c>
      <c r="AQ148" s="90">
        <f t="shared" si="37"/>
        <v>0</v>
      </c>
      <c r="AS148" s="55">
        <f t="shared" si="38"/>
        <v>693.98469565217397</v>
      </c>
      <c r="AT148" s="55">
        <f t="shared" si="39"/>
        <v>95.485304347826087</v>
      </c>
      <c r="AU148" s="55">
        <f t="shared" si="40"/>
        <v>0</v>
      </c>
    </row>
    <row r="149" spans="22:47" x14ac:dyDescent="0.2">
      <c r="V149" s="7">
        <v>11680</v>
      </c>
      <c r="W149" s="7" t="s">
        <v>74</v>
      </c>
      <c r="X149" s="7">
        <v>228</v>
      </c>
      <c r="Y149" s="56" t="s">
        <v>82</v>
      </c>
      <c r="Z149" s="7" t="s">
        <v>85</v>
      </c>
      <c r="AA149" s="7">
        <v>5930000</v>
      </c>
      <c r="AB149" s="7">
        <v>187307</v>
      </c>
      <c r="AC149" s="54">
        <v>39896.301076388889</v>
      </c>
      <c r="AD149" s="55">
        <v>805.73</v>
      </c>
      <c r="AF149">
        <f t="shared" si="31"/>
        <v>187307</v>
      </c>
      <c r="AG149">
        <f>SUMIF('Data - Contractor Labor Hours'!$J$5:$J$590,'Test Year 2009'!$AF149,'Data - Contractor Labor Hours'!M$5:M$590)</f>
        <v>278</v>
      </c>
      <c r="AH149">
        <f>SUMIF('Data - Contractor Labor Hours'!$J$5:$J$590,'Test Year 2009'!$AF149,'Data - Contractor Labor Hours'!N$5:N$590)</f>
        <v>25.5</v>
      </c>
      <c r="AI149">
        <f>SUMIF('Data - Contractor Labor Hours'!$J$5:$J$590,'Test Year 2009'!$AF149,'Data - Contractor Labor Hours'!O$5:O$590)</f>
        <v>0</v>
      </c>
      <c r="AJ149" s="60"/>
      <c r="AK149">
        <f t="shared" si="32"/>
        <v>278</v>
      </c>
      <c r="AL149">
        <f t="shared" si="33"/>
        <v>38.25</v>
      </c>
      <c r="AM149">
        <f t="shared" si="34"/>
        <v>0</v>
      </c>
      <c r="AO149" s="90">
        <f t="shared" si="35"/>
        <v>0.87905138339920952</v>
      </c>
      <c r="AP149" s="90">
        <f t="shared" si="36"/>
        <v>0.12094861660079051</v>
      </c>
      <c r="AQ149" s="90">
        <f t="shared" si="37"/>
        <v>0</v>
      </c>
      <c r="AS149" s="55">
        <f t="shared" si="38"/>
        <v>708.27807114624511</v>
      </c>
      <c r="AT149" s="55">
        <f t="shared" si="39"/>
        <v>97.451928853754936</v>
      </c>
      <c r="AU149" s="55">
        <f t="shared" si="40"/>
        <v>0</v>
      </c>
    </row>
    <row r="150" spans="22:47" x14ac:dyDescent="0.2">
      <c r="V150" s="7">
        <v>12393</v>
      </c>
      <c r="W150" s="7" t="s">
        <v>74</v>
      </c>
      <c r="X150" s="7">
        <v>228</v>
      </c>
      <c r="Y150" s="56" t="s">
        <v>100</v>
      </c>
      <c r="Z150" s="7" t="s">
        <v>75</v>
      </c>
      <c r="AA150" s="7">
        <v>5930000</v>
      </c>
      <c r="AB150" s="7">
        <v>187304</v>
      </c>
      <c r="AC150" s="54">
        <v>39896.303460648145</v>
      </c>
      <c r="AD150" s="55">
        <v>3154.39</v>
      </c>
      <c r="AF150">
        <f t="shared" si="31"/>
        <v>187304</v>
      </c>
      <c r="AG150">
        <f>SUMIF('Data - Contractor Labor Hours'!$J$5:$J$590,'Test Year 2009'!$AF150,'Data - Contractor Labor Hours'!M$5:M$590)</f>
        <v>110</v>
      </c>
      <c r="AH150">
        <f>SUMIF('Data - Contractor Labor Hours'!$J$5:$J$590,'Test Year 2009'!$AF150,'Data - Contractor Labor Hours'!N$5:N$590)</f>
        <v>4</v>
      </c>
      <c r="AI150">
        <f>SUMIF('Data - Contractor Labor Hours'!$J$5:$J$590,'Test Year 2009'!$AF150,'Data - Contractor Labor Hours'!O$5:O$590)</f>
        <v>0</v>
      </c>
      <c r="AJ150" s="60"/>
      <c r="AK150">
        <f t="shared" si="32"/>
        <v>110</v>
      </c>
      <c r="AL150">
        <f t="shared" si="33"/>
        <v>6</v>
      </c>
      <c r="AM150">
        <f t="shared" si="34"/>
        <v>0</v>
      </c>
      <c r="AO150" s="90">
        <f t="shared" si="35"/>
        <v>0.94827586206896552</v>
      </c>
      <c r="AP150" s="90">
        <f t="shared" si="36"/>
        <v>5.1724137931034482E-2</v>
      </c>
      <c r="AQ150" s="90">
        <f t="shared" si="37"/>
        <v>0</v>
      </c>
      <c r="AS150" s="55">
        <f t="shared" si="38"/>
        <v>2991.2318965517238</v>
      </c>
      <c r="AT150" s="55">
        <f t="shared" si="39"/>
        <v>163.15810344827585</v>
      </c>
      <c r="AU150" s="55">
        <f t="shared" si="40"/>
        <v>0</v>
      </c>
    </row>
    <row r="151" spans="22:47" x14ac:dyDescent="0.2">
      <c r="V151" s="7">
        <v>11680</v>
      </c>
      <c r="W151" s="7" t="s">
        <v>74</v>
      </c>
      <c r="X151" s="7">
        <v>228</v>
      </c>
      <c r="Y151" s="56" t="s">
        <v>100</v>
      </c>
      <c r="Z151" s="7" t="s">
        <v>75</v>
      </c>
      <c r="AA151" s="7">
        <v>5930000</v>
      </c>
      <c r="AB151" s="7">
        <v>187273</v>
      </c>
      <c r="AC151" s="54">
        <v>39896.303738425922</v>
      </c>
      <c r="AD151" s="55">
        <v>11542.71</v>
      </c>
      <c r="AF151">
        <f t="shared" si="31"/>
        <v>187273</v>
      </c>
      <c r="AG151">
        <f>SUMIF('Data - Contractor Labor Hours'!$J$5:$J$590,'Test Year 2009'!$AF151,'Data - Contractor Labor Hours'!M$5:M$590)</f>
        <v>185</v>
      </c>
      <c r="AH151">
        <f>SUMIF('Data - Contractor Labor Hours'!$J$5:$J$590,'Test Year 2009'!$AF151,'Data - Contractor Labor Hours'!N$5:N$590)</f>
        <v>169</v>
      </c>
      <c r="AI151">
        <f>SUMIF('Data - Contractor Labor Hours'!$J$5:$J$590,'Test Year 2009'!$AF151,'Data - Contractor Labor Hours'!O$5:O$590)</f>
        <v>39</v>
      </c>
      <c r="AJ151" s="60"/>
      <c r="AK151">
        <f t="shared" si="32"/>
        <v>185</v>
      </c>
      <c r="AL151">
        <f t="shared" si="33"/>
        <v>253.5</v>
      </c>
      <c r="AM151">
        <f t="shared" si="34"/>
        <v>78</v>
      </c>
      <c r="AO151" s="90">
        <f t="shared" si="35"/>
        <v>0.35818005808325265</v>
      </c>
      <c r="AP151" s="90">
        <f t="shared" si="36"/>
        <v>0.49080348499515974</v>
      </c>
      <c r="AQ151" s="90">
        <f t="shared" si="37"/>
        <v>0.15101645692158761</v>
      </c>
      <c r="AS151" s="55">
        <f t="shared" si="38"/>
        <v>4134.3685382381409</v>
      </c>
      <c r="AT151" s="55">
        <f t="shared" si="39"/>
        <v>5665.2022942884796</v>
      </c>
      <c r="AU151" s="55">
        <f t="shared" si="40"/>
        <v>1743.1391674733784</v>
      </c>
    </row>
    <row r="152" spans="22:47" x14ac:dyDescent="0.2">
      <c r="V152" s="7">
        <v>11680</v>
      </c>
      <c r="W152" s="7" t="s">
        <v>74</v>
      </c>
      <c r="X152" s="7">
        <v>228</v>
      </c>
      <c r="Y152" s="56" t="s">
        <v>100</v>
      </c>
      <c r="Z152" s="7" t="s">
        <v>75</v>
      </c>
      <c r="AA152" s="7">
        <v>5930000</v>
      </c>
      <c r="AB152" s="7">
        <v>187248</v>
      </c>
      <c r="AC152" s="54">
        <v>39896.305266203701</v>
      </c>
      <c r="AD152" s="55">
        <v>660.79</v>
      </c>
      <c r="AF152">
        <f t="shared" si="31"/>
        <v>187248</v>
      </c>
      <c r="AG152">
        <f>SUMIF('Data - Contractor Labor Hours'!$J$5:$J$590,'Test Year 2009'!$AF152,'Data - Contractor Labor Hours'!M$5:M$590)</f>
        <v>30</v>
      </c>
      <c r="AH152">
        <f>SUMIF('Data - Contractor Labor Hours'!$J$5:$J$590,'Test Year 2009'!$AF152,'Data - Contractor Labor Hours'!N$5:N$590)</f>
        <v>0</v>
      </c>
      <c r="AI152">
        <f>SUMIF('Data - Contractor Labor Hours'!$J$5:$J$590,'Test Year 2009'!$AF152,'Data - Contractor Labor Hours'!O$5:O$590)</f>
        <v>0</v>
      </c>
      <c r="AJ152" s="60"/>
      <c r="AK152">
        <f t="shared" si="32"/>
        <v>30</v>
      </c>
      <c r="AL152">
        <f t="shared" si="33"/>
        <v>0</v>
      </c>
      <c r="AM152">
        <f t="shared" si="34"/>
        <v>0</v>
      </c>
      <c r="AO152" s="90">
        <f t="shared" si="35"/>
        <v>1</v>
      </c>
      <c r="AP152" s="90">
        <f t="shared" si="36"/>
        <v>0</v>
      </c>
      <c r="AQ152" s="90">
        <f t="shared" si="37"/>
        <v>0</v>
      </c>
      <c r="AS152" s="55">
        <f t="shared" si="38"/>
        <v>660.79</v>
      </c>
      <c r="AT152" s="55">
        <f t="shared" si="39"/>
        <v>0</v>
      </c>
      <c r="AU152" s="55">
        <f t="shared" si="40"/>
        <v>0</v>
      </c>
    </row>
    <row r="153" spans="22:47" x14ac:dyDescent="0.2">
      <c r="V153" s="7">
        <v>12389</v>
      </c>
      <c r="W153" s="7" t="s">
        <v>74</v>
      </c>
      <c r="X153" s="7">
        <v>228</v>
      </c>
      <c r="Y153" s="56" t="s">
        <v>100</v>
      </c>
      <c r="Z153" s="7" t="s">
        <v>75</v>
      </c>
      <c r="AA153" s="7">
        <v>5930000</v>
      </c>
      <c r="AB153" s="7">
        <v>187360</v>
      </c>
      <c r="AC153" s="54">
        <v>39897.454791666663</v>
      </c>
      <c r="AD153" s="55">
        <v>6753.35</v>
      </c>
      <c r="AF153">
        <f t="shared" si="31"/>
        <v>187360</v>
      </c>
      <c r="AG153">
        <f>SUMIF('Data - Contractor Labor Hours'!$J$5:$J$590,'Test Year 2009'!$AF153,'Data - Contractor Labor Hours'!M$5:M$590)</f>
        <v>200.5</v>
      </c>
      <c r="AH153">
        <f>SUMIF('Data - Contractor Labor Hours'!$J$5:$J$590,'Test Year 2009'!$AF153,'Data - Contractor Labor Hours'!N$5:N$590)</f>
        <v>67</v>
      </c>
      <c r="AI153">
        <f>SUMIF('Data - Contractor Labor Hours'!$J$5:$J$590,'Test Year 2009'!$AF153,'Data - Contractor Labor Hours'!O$5:O$590)</f>
        <v>0</v>
      </c>
      <c r="AJ153" s="60"/>
      <c r="AK153">
        <f t="shared" si="32"/>
        <v>200.5</v>
      </c>
      <c r="AL153">
        <f t="shared" si="33"/>
        <v>100.5</v>
      </c>
      <c r="AM153">
        <f t="shared" si="34"/>
        <v>0</v>
      </c>
      <c r="AO153" s="90">
        <f t="shared" si="35"/>
        <v>0.66611295681063121</v>
      </c>
      <c r="AP153" s="90">
        <f t="shared" si="36"/>
        <v>0.33388704318936879</v>
      </c>
      <c r="AQ153" s="90">
        <f t="shared" si="37"/>
        <v>0</v>
      </c>
      <c r="AS153" s="55">
        <f t="shared" si="38"/>
        <v>4498.4939368770765</v>
      </c>
      <c r="AT153" s="55">
        <f t="shared" si="39"/>
        <v>2254.8560631229238</v>
      </c>
      <c r="AU153" s="55">
        <f t="shared" si="40"/>
        <v>0</v>
      </c>
    </row>
    <row r="154" spans="22:47" x14ac:dyDescent="0.2">
      <c r="V154" s="7">
        <v>12389</v>
      </c>
      <c r="W154" s="7" t="s">
        <v>74</v>
      </c>
      <c r="X154" s="7">
        <v>228</v>
      </c>
      <c r="Y154" s="56" t="s">
        <v>100</v>
      </c>
      <c r="Z154" s="7" t="s">
        <v>75</v>
      </c>
      <c r="AA154" s="7">
        <v>5930000</v>
      </c>
      <c r="AB154" s="7">
        <v>187359</v>
      </c>
      <c r="AC154" s="54">
        <v>39897.455034722225</v>
      </c>
      <c r="AD154" s="55">
        <v>298.10000000000002</v>
      </c>
      <c r="AF154">
        <f t="shared" si="31"/>
        <v>187359</v>
      </c>
      <c r="AG154">
        <f>SUMIF('Data - Contractor Labor Hours'!$J$5:$J$590,'Test Year 2009'!$AF154,'Data - Contractor Labor Hours'!M$5:M$590)</f>
        <v>0</v>
      </c>
      <c r="AH154">
        <f>SUMIF('Data - Contractor Labor Hours'!$J$5:$J$590,'Test Year 2009'!$AF154,'Data - Contractor Labor Hours'!N$5:N$590)</f>
        <v>9</v>
      </c>
      <c r="AI154">
        <f>SUMIF('Data - Contractor Labor Hours'!$J$5:$J$590,'Test Year 2009'!$AF154,'Data - Contractor Labor Hours'!O$5:O$590)</f>
        <v>0</v>
      </c>
      <c r="AJ154" s="60"/>
      <c r="AK154">
        <f t="shared" si="32"/>
        <v>0</v>
      </c>
      <c r="AL154">
        <f t="shared" si="33"/>
        <v>13.5</v>
      </c>
      <c r="AM154">
        <f t="shared" si="34"/>
        <v>0</v>
      </c>
      <c r="AO154" s="90">
        <f t="shared" si="35"/>
        <v>0</v>
      </c>
      <c r="AP154" s="90">
        <f t="shared" si="36"/>
        <v>1</v>
      </c>
      <c r="AQ154" s="90">
        <f t="shared" si="37"/>
        <v>0</v>
      </c>
      <c r="AS154" s="55">
        <f t="shared" si="38"/>
        <v>0</v>
      </c>
      <c r="AT154" s="55">
        <f t="shared" si="39"/>
        <v>298.10000000000002</v>
      </c>
      <c r="AU154" s="55">
        <f t="shared" si="40"/>
        <v>0</v>
      </c>
    </row>
    <row r="155" spans="22:47" x14ac:dyDescent="0.2">
      <c r="V155" s="7">
        <v>12393</v>
      </c>
      <c r="W155" s="7" t="s">
        <v>74</v>
      </c>
      <c r="X155" s="7">
        <v>228</v>
      </c>
      <c r="Y155" s="56" t="s">
        <v>78</v>
      </c>
      <c r="Z155" s="7" t="s">
        <v>81</v>
      </c>
      <c r="AA155" s="7">
        <v>5930000</v>
      </c>
      <c r="AB155" s="7">
        <v>187871</v>
      </c>
      <c r="AC155" s="54">
        <v>39904.403437499997</v>
      </c>
      <c r="AD155" s="55">
        <v>314.45</v>
      </c>
      <c r="AF155">
        <f t="shared" si="31"/>
        <v>187871</v>
      </c>
      <c r="AG155">
        <f>SUMIF('Data - Contractor Labor Hours'!$J$5:$J$590,'Test Year 2009'!$AF155,'Data - Contractor Labor Hours'!M$5:M$590)</f>
        <v>15</v>
      </c>
      <c r="AH155">
        <f>SUMIF('Data - Contractor Labor Hours'!$J$5:$J$590,'Test Year 2009'!$AF155,'Data - Contractor Labor Hours'!N$5:N$590)</f>
        <v>0</v>
      </c>
      <c r="AI155">
        <f>SUMIF('Data - Contractor Labor Hours'!$J$5:$J$590,'Test Year 2009'!$AF155,'Data - Contractor Labor Hours'!O$5:O$590)</f>
        <v>0</v>
      </c>
      <c r="AJ155" s="60"/>
      <c r="AK155">
        <f t="shared" si="32"/>
        <v>15</v>
      </c>
      <c r="AL155">
        <f t="shared" si="33"/>
        <v>0</v>
      </c>
      <c r="AM155">
        <f t="shared" si="34"/>
        <v>0</v>
      </c>
      <c r="AO155" s="90">
        <f t="shared" si="35"/>
        <v>1</v>
      </c>
      <c r="AP155" s="90">
        <f t="shared" si="36"/>
        <v>0</v>
      </c>
      <c r="AQ155" s="90">
        <f t="shared" si="37"/>
        <v>0</v>
      </c>
      <c r="AS155" s="55">
        <f t="shared" si="38"/>
        <v>314.45</v>
      </c>
      <c r="AT155" s="55">
        <f t="shared" si="39"/>
        <v>0</v>
      </c>
      <c r="AU155" s="55">
        <f t="shared" si="40"/>
        <v>0</v>
      </c>
    </row>
    <row r="156" spans="22:47" x14ac:dyDescent="0.2">
      <c r="V156" s="7">
        <v>11680</v>
      </c>
      <c r="W156" s="7" t="s">
        <v>74</v>
      </c>
      <c r="X156" s="7">
        <v>228</v>
      </c>
      <c r="Y156" s="56" t="s">
        <v>100</v>
      </c>
      <c r="Z156" s="7" t="s">
        <v>75</v>
      </c>
      <c r="AA156" s="7">
        <v>5930000</v>
      </c>
      <c r="AB156" s="7">
        <v>187767</v>
      </c>
      <c r="AC156" s="54">
        <v>39904.404039351852</v>
      </c>
      <c r="AD156" s="55">
        <v>469.83</v>
      </c>
      <c r="AF156">
        <f t="shared" si="31"/>
        <v>187767</v>
      </c>
      <c r="AG156">
        <f>SUMIF('Data - Contractor Labor Hours'!$J$5:$J$590,'Test Year 2009'!$AF156,'Data - Contractor Labor Hours'!M$5:M$590)</f>
        <v>14</v>
      </c>
      <c r="AH156">
        <f>SUMIF('Data - Contractor Labor Hours'!$J$5:$J$590,'Test Year 2009'!$AF156,'Data - Contractor Labor Hours'!N$5:N$590)</f>
        <v>6</v>
      </c>
      <c r="AI156">
        <f>SUMIF('Data - Contractor Labor Hours'!$J$5:$J$590,'Test Year 2009'!$AF156,'Data - Contractor Labor Hours'!O$5:O$590)</f>
        <v>0</v>
      </c>
      <c r="AJ156" s="60"/>
      <c r="AK156">
        <f t="shared" si="32"/>
        <v>14</v>
      </c>
      <c r="AL156">
        <f t="shared" si="33"/>
        <v>9</v>
      </c>
      <c r="AM156">
        <f t="shared" si="34"/>
        <v>0</v>
      </c>
      <c r="AO156" s="90">
        <f t="shared" si="35"/>
        <v>0.60869565217391308</v>
      </c>
      <c r="AP156" s="90">
        <f t="shared" si="36"/>
        <v>0.39130434782608697</v>
      </c>
      <c r="AQ156" s="90">
        <f t="shared" si="37"/>
        <v>0</v>
      </c>
      <c r="AS156" s="55">
        <f t="shared" si="38"/>
        <v>285.98347826086956</v>
      </c>
      <c r="AT156" s="55">
        <f t="shared" si="39"/>
        <v>183.84652173913042</v>
      </c>
      <c r="AU156" s="55">
        <f t="shared" si="40"/>
        <v>0</v>
      </c>
    </row>
    <row r="157" spans="22:47" x14ac:dyDescent="0.2">
      <c r="V157" s="7">
        <v>11680</v>
      </c>
      <c r="W157" s="7" t="s">
        <v>74</v>
      </c>
      <c r="X157" s="7">
        <v>228</v>
      </c>
      <c r="Y157" s="56" t="s">
        <v>100</v>
      </c>
      <c r="Z157" s="7" t="s">
        <v>75</v>
      </c>
      <c r="AA157" s="7">
        <v>5930000</v>
      </c>
      <c r="AB157" s="7">
        <v>187766</v>
      </c>
      <c r="AC157" s="54">
        <v>39904.40421296296</v>
      </c>
      <c r="AD157" s="55">
        <v>1659.58</v>
      </c>
      <c r="AF157">
        <f t="shared" si="31"/>
        <v>187766</v>
      </c>
      <c r="AG157">
        <f>SUMIF('Data - Contractor Labor Hours'!$J$5:$J$590,'Test Year 2009'!$AF157,'Data - Contractor Labor Hours'!M$5:M$590)</f>
        <v>42</v>
      </c>
      <c r="AH157">
        <f>SUMIF('Data - Contractor Labor Hours'!$J$5:$J$590,'Test Year 2009'!$AF157,'Data - Contractor Labor Hours'!N$5:N$590)</f>
        <v>18</v>
      </c>
      <c r="AI157">
        <f>SUMIF('Data - Contractor Labor Hours'!$J$5:$J$590,'Test Year 2009'!$AF157,'Data - Contractor Labor Hours'!O$5:O$590)</f>
        <v>0</v>
      </c>
      <c r="AJ157" s="60"/>
      <c r="AK157">
        <f t="shared" si="32"/>
        <v>42</v>
      </c>
      <c r="AL157">
        <f t="shared" si="33"/>
        <v>27</v>
      </c>
      <c r="AM157">
        <f t="shared" si="34"/>
        <v>0</v>
      </c>
      <c r="AO157" s="90">
        <f t="shared" si="35"/>
        <v>0.60869565217391308</v>
      </c>
      <c r="AP157" s="90">
        <f t="shared" si="36"/>
        <v>0.39130434782608697</v>
      </c>
      <c r="AQ157" s="90">
        <f t="shared" si="37"/>
        <v>0</v>
      </c>
      <c r="AS157" s="55">
        <f t="shared" si="38"/>
        <v>1010.1791304347827</v>
      </c>
      <c r="AT157" s="55">
        <f t="shared" si="39"/>
        <v>649.40086956521736</v>
      </c>
      <c r="AU157" s="55">
        <f t="shared" si="40"/>
        <v>0</v>
      </c>
    </row>
    <row r="158" spans="22:47" x14ac:dyDescent="0.2">
      <c r="V158" s="7">
        <v>12389</v>
      </c>
      <c r="W158" s="7" t="s">
        <v>74</v>
      </c>
      <c r="X158" s="7">
        <v>228</v>
      </c>
      <c r="Y158" s="56" t="s">
        <v>100</v>
      </c>
      <c r="Z158" s="7" t="s">
        <v>75</v>
      </c>
      <c r="AA158" s="7">
        <v>5930000</v>
      </c>
      <c r="AB158" s="7">
        <v>187828</v>
      </c>
      <c r="AC158" s="54">
        <v>39905.319826388892</v>
      </c>
      <c r="AD158" s="55">
        <v>5218.71</v>
      </c>
      <c r="AF158">
        <f t="shared" si="31"/>
        <v>187828</v>
      </c>
      <c r="AG158">
        <f>SUMIF('Data - Contractor Labor Hours'!$J$5:$J$590,'Test Year 2009'!$AF158,'Data - Contractor Labor Hours'!M$5:M$590)</f>
        <v>70.5</v>
      </c>
      <c r="AH158">
        <f>SUMIF('Data - Contractor Labor Hours'!$J$5:$J$590,'Test Year 2009'!$AF158,'Data - Contractor Labor Hours'!N$5:N$590)</f>
        <v>27</v>
      </c>
      <c r="AI158">
        <f>SUMIF('Data - Contractor Labor Hours'!$J$5:$J$590,'Test Year 2009'!$AF158,'Data - Contractor Labor Hours'!O$5:O$590)</f>
        <v>27</v>
      </c>
      <c r="AJ158" s="60"/>
      <c r="AK158">
        <f t="shared" si="32"/>
        <v>70.5</v>
      </c>
      <c r="AL158">
        <f t="shared" si="33"/>
        <v>40.5</v>
      </c>
      <c r="AM158">
        <f t="shared" si="34"/>
        <v>54</v>
      </c>
      <c r="AO158" s="90">
        <f t="shared" si="35"/>
        <v>0.42727272727272725</v>
      </c>
      <c r="AP158" s="90">
        <f t="shared" si="36"/>
        <v>0.24545454545454545</v>
      </c>
      <c r="AQ158" s="90">
        <f t="shared" si="37"/>
        <v>0.32727272727272727</v>
      </c>
      <c r="AS158" s="55">
        <f t="shared" si="38"/>
        <v>2229.8124545454543</v>
      </c>
      <c r="AT158" s="55">
        <f t="shared" si="39"/>
        <v>1280.956090909091</v>
      </c>
      <c r="AU158" s="55">
        <f t="shared" si="40"/>
        <v>1707.9414545454545</v>
      </c>
    </row>
    <row r="159" spans="22:47" x14ac:dyDescent="0.2">
      <c r="V159" s="7">
        <v>12393</v>
      </c>
      <c r="W159" s="7" t="s">
        <v>74</v>
      </c>
      <c r="X159" s="7">
        <v>228</v>
      </c>
      <c r="Y159" s="56" t="s">
        <v>100</v>
      </c>
      <c r="Z159" s="7" t="s">
        <v>75</v>
      </c>
      <c r="AA159" s="7">
        <v>5930000</v>
      </c>
      <c r="AB159" s="7">
        <v>188120</v>
      </c>
      <c r="AC159" s="54">
        <v>39910.317499999997</v>
      </c>
      <c r="AD159" s="55">
        <v>733.66</v>
      </c>
      <c r="AF159">
        <f t="shared" si="31"/>
        <v>188120</v>
      </c>
      <c r="AG159">
        <f>SUMIF('Data - Contractor Labor Hours'!$J$5:$J$590,'Test Year 2009'!$AF159,'Data - Contractor Labor Hours'!M$5:M$590)</f>
        <v>111</v>
      </c>
      <c r="AH159">
        <f>SUMIF('Data - Contractor Labor Hours'!$J$5:$J$590,'Test Year 2009'!$AF159,'Data - Contractor Labor Hours'!N$5:N$590)</f>
        <v>8</v>
      </c>
      <c r="AI159">
        <f>SUMIF('Data - Contractor Labor Hours'!$J$5:$J$590,'Test Year 2009'!$AF159,'Data - Contractor Labor Hours'!O$5:O$590)</f>
        <v>0</v>
      </c>
      <c r="AJ159" s="60"/>
      <c r="AK159">
        <f t="shared" si="32"/>
        <v>111</v>
      </c>
      <c r="AL159">
        <f t="shared" si="33"/>
        <v>12</v>
      </c>
      <c r="AM159">
        <f t="shared" si="34"/>
        <v>0</v>
      </c>
      <c r="AO159" s="90">
        <f t="shared" si="35"/>
        <v>0.90243902439024393</v>
      </c>
      <c r="AP159" s="90">
        <f t="shared" si="36"/>
        <v>9.7560975609756101E-2</v>
      </c>
      <c r="AQ159" s="90">
        <f t="shared" si="37"/>
        <v>0</v>
      </c>
      <c r="AS159" s="55">
        <f t="shared" si="38"/>
        <v>662.08341463414638</v>
      </c>
      <c r="AT159" s="55">
        <f t="shared" si="39"/>
        <v>71.57658536585366</v>
      </c>
      <c r="AU159" s="55">
        <f t="shared" si="40"/>
        <v>0</v>
      </c>
    </row>
    <row r="160" spans="22:47" x14ac:dyDescent="0.2">
      <c r="V160" s="7">
        <v>12393</v>
      </c>
      <c r="W160" s="7" t="s">
        <v>74</v>
      </c>
      <c r="X160" s="7">
        <v>228</v>
      </c>
      <c r="Y160" s="56" t="s">
        <v>78</v>
      </c>
      <c r="Z160" s="7" t="s">
        <v>81</v>
      </c>
      <c r="AA160" s="7">
        <v>5930000</v>
      </c>
      <c r="AB160" s="7">
        <v>188120</v>
      </c>
      <c r="AC160" s="54">
        <v>39910.317499999997</v>
      </c>
      <c r="AD160" s="55">
        <v>1922.68</v>
      </c>
      <c r="AF160">
        <f t="shared" si="31"/>
        <v>188120</v>
      </c>
      <c r="AG160">
        <f>SUMIF('Data - Contractor Labor Hours'!$J$5:$J$590,'Test Year 2009'!$AF160,'Data - Contractor Labor Hours'!M$5:M$590)</f>
        <v>111</v>
      </c>
      <c r="AH160">
        <f>SUMIF('Data - Contractor Labor Hours'!$J$5:$J$590,'Test Year 2009'!$AF160,'Data - Contractor Labor Hours'!N$5:N$590)</f>
        <v>8</v>
      </c>
      <c r="AI160">
        <f>SUMIF('Data - Contractor Labor Hours'!$J$5:$J$590,'Test Year 2009'!$AF160,'Data - Contractor Labor Hours'!O$5:O$590)</f>
        <v>0</v>
      </c>
      <c r="AJ160" s="60"/>
      <c r="AK160">
        <f t="shared" si="32"/>
        <v>111</v>
      </c>
      <c r="AL160">
        <f t="shared" si="33"/>
        <v>12</v>
      </c>
      <c r="AM160">
        <f t="shared" si="34"/>
        <v>0</v>
      </c>
      <c r="AO160" s="90">
        <f t="shared" si="35"/>
        <v>0.90243902439024393</v>
      </c>
      <c r="AP160" s="90">
        <f t="shared" si="36"/>
        <v>9.7560975609756101E-2</v>
      </c>
      <c r="AQ160" s="90">
        <f t="shared" si="37"/>
        <v>0</v>
      </c>
      <c r="AS160" s="55">
        <f t="shared" si="38"/>
        <v>1735.1014634146343</v>
      </c>
      <c r="AT160" s="55">
        <f t="shared" si="39"/>
        <v>187.57853658536587</v>
      </c>
      <c r="AU160" s="55">
        <f t="shared" si="40"/>
        <v>0</v>
      </c>
    </row>
    <row r="161" spans="22:47" x14ac:dyDescent="0.2">
      <c r="V161" s="7">
        <v>11680</v>
      </c>
      <c r="W161" s="7" t="s">
        <v>74</v>
      </c>
      <c r="X161" s="7">
        <v>228</v>
      </c>
      <c r="Y161" s="56" t="s">
        <v>100</v>
      </c>
      <c r="Z161" s="7" t="s">
        <v>75</v>
      </c>
      <c r="AA161" s="7">
        <v>5930000</v>
      </c>
      <c r="AB161" s="7">
        <v>188175</v>
      </c>
      <c r="AC161" s="54">
        <v>39911.293298611112</v>
      </c>
      <c r="AD161" s="55">
        <v>1091.54</v>
      </c>
      <c r="AF161">
        <f t="shared" si="31"/>
        <v>188175</v>
      </c>
      <c r="AG161">
        <f>SUMIF('Data - Contractor Labor Hours'!$J$5:$J$590,'Test Year 2009'!$AF161,'Data - Contractor Labor Hours'!M$5:M$590)</f>
        <v>0</v>
      </c>
      <c r="AH161">
        <f>SUMIF('Data - Contractor Labor Hours'!$J$5:$J$590,'Test Year 2009'!$AF161,'Data - Contractor Labor Hours'!N$5:N$590)</f>
        <v>30</v>
      </c>
      <c r="AI161">
        <f>SUMIF('Data - Contractor Labor Hours'!$J$5:$J$590,'Test Year 2009'!$AF161,'Data - Contractor Labor Hours'!O$5:O$590)</f>
        <v>0</v>
      </c>
      <c r="AJ161" s="60"/>
      <c r="AK161">
        <f t="shared" si="32"/>
        <v>0</v>
      </c>
      <c r="AL161">
        <f t="shared" si="33"/>
        <v>45</v>
      </c>
      <c r="AM161">
        <f t="shared" si="34"/>
        <v>0</v>
      </c>
      <c r="AO161" s="90">
        <f t="shared" si="35"/>
        <v>0</v>
      </c>
      <c r="AP161" s="90">
        <f t="shared" si="36"/>
        <v>1</v>
      </c>
      <c r="AQ161" s="90">
        <f t="shared" si="37"/>
        <v>0</v>
      </c>
      <c r="AS161" s="55">
        <f t="shared" si="38"/>
        <v>0</v>
      </c>
      <c r="AT161" s="55">
        <f t="shared" si="39"/>
        <v>1091.54</v>
      </c>
      <c r="AU161" s="55">
        <f t="shared" si="40"/>
        <v>0</v>
      </c>
    </row>
    <row r="162" spans="22:47" x14ac:dyDescent="0.2">
      <c r="V162" s="7">
        <v>11680</v>
      </c>
      <c r="W162" s="7" t="s">
        <v>74</v>
      </c>
      <c r="X162" s="7">
        <v>228</v>
      </c>
      <c r="Y162" s="56" t="s">
        <v>100</v>
      </c>
      <c r="Z162" s="7" t="s">
        <v>75</v>
      </c>
      <c r="AA162" s="7">
        <v>5930000</v>
      </c>
      <c r="AB162" s="7">
        <v>188176</v>
      </c>
      <c r="AC162" s="54">
        <v>39911.293402777781</v>
      </c>
      <c r="AD162" s="55">
        <v>473.54</v>
      </c>
      <c r="AF162">
        <f t="shared" si="31"/>
        <v>188176</v>
      </c>
      <c r="AG162">
        <f>SUMIF('Data - Contractor Labor Hours'!$J$5:$J$590,'Test Year 2009'!$AF162,'Data - Contractor Labor Hours'!M$5:M$590)</f>
        <v>18</v>
      </c>
      <c r="AH162">
        <f>SUMIF('Data - Contractor Labor Hours'!$J$5:$J$590,'Test Year 2009'!$AF162,'Data - Contractor Labor Hours'!N$5:N$590)</f>
        <v>0</v>
      </c>
      <c r="AI162">
        <f>SUMIF('Data - Contractor Labor Hours'!$J$5:$J$590,'Test Year 2009'!$AF162,'Data - Contractor Labor Hours'!O$5:O$590)</f>
        <v>0</v>
      </c>
      <c r="AJ162" s="60"/>
      <c r="AK162">
        <f t="shared" si="32"/>
        <v>18</v>
      </c>
      <c r="AL162">
        <f t="shared" si="33"/>
        <v>0</v>
      </c>
      <c r="AM162">
        <f t="shared" si="34"/>
        <v>0</v>
      </c>
      <c r="AO162" s="90">
        <f t="shared" si="35"/>
        <v>1</v>
      </c>
      <c r="AP162" s="90">
        <f t="shared" si="36"/>
        <v>0</v>
      </c>
      <c r="AQ162" s="90">
        <f t="shared" si="37"/>
        <v>0</v>
      </c>
      <c r="AS162" s="55">
        <f t="shared" si="38"/>
        <v>473.54</v>
      </c>
      <c r="AT162" s="55">
        <f t="shared" si="39"/>
        <v>0</v>
      </c>
      <c r="AU162" s="55">
        <f t="shared" si="40"/>
        <v>0</v>
      </c>
    </row>
    <row r="163" spans="22:47" x14ac:dyDescent="0.2">
      <c r="V163" s="7">
        <v>12393</v>
      </c>
      <c r="W163" s="7" t="s">
        <v>74</v>
      </c>
      <c r="X163" s="7">
        <v>228</v>
      </c>
      <c r="Y163" s="56" t="s">
        <v>100</v>
      </c>
      <c r="Z163" s="7" t="s">
        <v>75</v>
      </c>
      <c r="AA163" s="7">
        <v>5930000</v>
      </c>
      <c r="AB163" s="7">
        <v>188479</v>
      </c>
      <c r="AC163" s="54">
        <v>39916.632789351854</v>
      </c>
      <c r="AD163" s="55">
        <v>1054.92</v>
      </c>
      <c r="AF163">
        <f t="shared" si="31"/>
        <v>188479</v>
      </c>
      <c r="AG163">
        <f>SUMIF('Data - Contractor Labor Hours'!$J$5:$J$590,'Test Year 2009'!$AF163,'Data - Contractor Labor Hours'!M$5:M$590)</f>
        <v>21</v>
      </c>
      <c r="AH163">
        <f>SUMIF('Data - Contractor Labor Hours'!$J$5:$J$590,'Test Year 2009'!$AF163,'Data - Contractor Labor Hours'!N$5:N$590)</f>
        <v>29</v>
      </c>
      <c r="AI163">
        <f>SUMIF('Data - Contractor Labor Hours'!$J$5:$J$590,'Test Year 2009'!$AF163,'Data - Contractor Labor Hours'!O$5:O$590)</f>
        <v>0</v>
      </c>
      <c r="AJ163" s="60"/>
      <c r="AK163">
        <f t="shared" si="32"/>
        <v>21</v>
      </c>
      <c r="AL163">
        <f t="shared" si="33"/>
        <v>43.5</v>
      </c>
      <c r="AM163">
        <f t="shared" si="34"/>
        <v>0</v>
      </c>
      <c r="AO163" s="90">
        <f t="shared" si="35"/>
        <v>0.32558139534883723</v>
      </c>
      <c r="AP163" s="90">
        <f t="shared" si="36"/>
        <v>0.67441860465116277</v>
      </c>
      <c r="AQ163" s="90">
        <f t="shared" si="37"/>
        <v>0</v>
      </c>
      <c r="AS163" s="55">
        <f t="shared" si="38"/>
        <v>343.46232558139542</v>
      </c>
      <c r="AT163" s="55">
        <f t="shared" si="39"/>
        <v>711.45767441860471</v>
      </c>
      <c r="AU163" s="55">
        <f t="shared" si="40"/>
        <v>0</v>
      </c>
    </row>
    <row r="164" spans="22:47" x14ac:dyDescent="0.2">
      <c r="V164" s="7">
        <v>12393</v>
      </c>
      <c r="W164" s="7" t="s">
        <v>74</v>
      </c>
      <c r="X164" s="7">
        <v>228</v>
      </c>
      <c r="Y164" s="56" t="s">
        <v>78</v>
      </c>
      <c r="Z164" s="7" t="s">
        <v>81</v>
      </c>
      <c r="AA164" s="7">
        <v>5930000</v>
      </c>
      <c r="AB164" s="7">
        <v>188479</v>
      </c>
      <c r="AC164" s="54">
        <v>39916.632789351854</v>
      </c>
      <c r="AD164" s="55">
        <v>561.72</v>
      </c>
      <c r="AF164">
        <f t="shared" si="31"/>
        <v>188479</v>
      </c>
      <c r="AG164">
        <f>SUMIF('Data - Contractor Labor Hours'!$J$5:$J$590,'Test Year 2009'!$AF164,'Data - Contractor Labor Hours'!M$5:M$590)</f>
        <v>21</v>
      </c>
      <c r="AH164">
        <f>SUMIF('Data - Contractor Labor Hours'!$J$5:$J$590,'Test Year 2009'!$AF164,'Data - Contractor Labor Hours'!N$5:N$590)</f>
        <v>29</v>
      </c>
      <c r="AI164">
        <f>SUMIF('Data - Contractor Labor Hours'!$J$5:$J$590,'Test Year 2009'!$AF164,'Data - Contractor Labor Hours'!O$5:O$590)</f>
        <v>0</v>
      </c>
      <c r="AJ164" s="60"/>
      <c r="AK164">
        <f t="shared" si="32"/>
        <v>21</v>
      </c>
      <c r="AL164">
        <f t="shared" si="33"/>
        <v>43.5</v>
      </c>
      <c r="AM164">
        <f t="shared" si="34"/>
        <v>0</v>
      </c>
      <c r="AO164" s="90">
        <f t="shared" si="35"/>
        <v>0.32558139534883723</v>
      </c>
      <c r="AP164" s="90">
        <f t="shared" si="36"/>
        <v>0.67441860465116277</v>
      </c>
      <c r="AQ164" s="90">
        <f t="shared" si="37"/>
        <v>0</v>
      </c>
      <c r="AS164" s="55">
        <f t="shared" si="38"/>
        <v>182.88558139534885</v>
      </c>
      <c r="AT164" s="55">
        <f t="shared" si="39"/>
        <v>378.83441860465115</v>
      </c>
      <c r="AU164" s="55">
        <f t="shared" si="40"/>
        <v>0</v>
      </c>
    </row>
    <row r="165" spans="22:47" x14ac:dyDescent="0.2">
      <c r="V165" s="7">
        <v>11680</v>
      </c>
      <c r="W165" s="7" t="s">
        <v>74</v>
      </c>
      <c r="X165" s="7">
        <v>228</v>
      </c>
      <c r="Y165" s="56" t="s">
        <v>82</v>
      </c>
      <c r="Z165" s="7" t="s">
        <v>85</v>
      </c>
      <c r="AA165" s="7">
        <v>5930000</v>
      </c>
      <c r="AB165" s="7">
        <v>186026</v>
      </c>
      <c r="AC165" s="54">
        <v>39916.633356481485</v>
      </c>
      <c r="AD165" s="55">
        <v>2072.34</v>
      </c>
      <c r="AF165">
        <f t="shared" si="31"/>
        <v>186026</v>
      </c>
      <c r="AG165">
        <f>SUMIF('Data - Contractor Labor Hours'!$J$5:$J$590,'Test Year 2009'!$AF165,'Data - Contractor Labor Hours'!M$5:M$590)</f>
        <v>30</v>
      </c>
      <c r="AH165">
        <f>SUMIF('Data - Contractor Labor Hours'!$J$5:$J$590,'Test Year 2009'!$AF165,'Data - Contractor Labor Hours'!N$5:N$590)</f>
        <v>19.5</v>
      </c>
      <c r="AI165">
        <f>SUMIF('Data - Contractor Labor Hours'!$J$5:$J$590,'Test Year 2009'!$AF165,'Data - Contractor Labor Hours'!O$5:O$590)</f>
        <v>0</v>
      </c>
      <c r="AJ165" s="60"/>
      <c r="AK165">
        <f t="shared" si="32"/>
        <v>30</v>
      </c>
      <c r="AL165">
        <f t="shared" si="33"/>
        <v>29.25</v>
      </c>
      <c r="AM165">
        <f t="shared" si="34"/>
        <v>0</v>
      </c>
      <c r="AO165" s="90">
        <f t="shared" si="35"/>
        <v>0.50632911392405067</v>
      </c>
      <c r="AP165" s="90">
        <f t="shared" si="36"/>
        <v>0.49367088607594939</v>
      </c>
      <c r="AQ165" s="90">
        <f t="shared" si="37"/>
        <v>0</v>
      </c>
      <c r="AS165" s="55">
        <f t="shared" si="38"/>
        <v>1049.2860759493672</v>
      </c>
      <c r="AT165" s="55">
        <f t="shared" si="39"/>
        <v>1023.053924050633</v>
      </c>
      <c r="AU165" s="55">
        <f t="shared" si="40"/>
        <v>0</v>
      </c>
    </row>
    <row r="166" spans="22:47" x14ac:dyDescent="0.2">
      <c r="V166" s="7">
        <v>12389</v>
      </c>
      <c r="W166" s="7" t="s">
        <v>74</v>
      </c>
      <c r="X166" s="7">
        <v>228</v>
      </c>
      <c r="Y166" s="56" t="s">
        <v>100</v>
      </c>
      <c r="Z166" s="7" t="s">
        <v>75</v>
      </c>
      <c r="AA166" s="7">
        <v>5930000</v>
      </c>
      <c r="AB166" s="7">
        <v>188153</v>
      </c>
      <c r="AC166" s="54">
        <v>39917.296168981484</v>
      </c>
      <c r="AD166" s="55">
        <v>1682.52</v>
      </c>
      <c r="AF166">
        <f t="shared" si="31"/>
        <v>188153</v>
      </c>
      <c r="AG166">
        <f>SUMIF('Data - Contractor Labor Hours'!$J$5:$J$590,'Test Year 2009'!$AF166,'Data - Contractor Labor Hours'!M$5:M$590)</f>
        <v>60</v>
      </c>
      <c r="AH166">
        <f>SUMIF('Data - Contractor Labor Hours'!$J$5:$J$590,'Test Year 2009'!$AF166,'Data - Contractor Labor Hours'!N$5:N$590)</f>
        <v>6</v>
      </c>
      <c r="AI166">
        <f>SUMIF('Data - Contractor Labor Hours'!$J$5:$J$590,'Test Year 2009'!$AF166,'Data - Contractor Labor Hours'!O$5:O$590)</f>
        <v>0</v>
      </c>
      <c r="AJ166" s="60"/>
      <c r="AK166">
        <f t="shared" si="32"/>
        <v>60</v>
      </c>
      <c r="AL166">
        <f t="shared" si="33"/>
        <v>9</v>
      </c>
      <c r="AM166">
        <f t="shared" si="34"/>
        <v>0</v>
      </c>
      <c r="AO166" s="90">
        <f t="shared" si="35"/>
        <v>0.86956521739130432</v>
      </c>
      <c r="AP166" s="90">
        <f t="shared" si="36"/>
        <v>0.13043478260869565</v>
      </c>
      <c r="AQ166" s="90">
        <f t="shared" si="37"/>
        <v>0</v>
      </c>
      <c r="AS166" s="55">
        <f t="shared" si="38"/>
        <v>1463.0608695652174</v>
      </c>
      <c r="AT166" s="55">
        <f t="shared" si="39"/>
        <v>219.45913043478259</v>
      </c>
      <c r="AU166" s="55">
        <f t="shared" si="40"/>
        <v>0</v>
      </c>
    </row>
    <row r="167" spans="22:47" x14ac:dyDescent="0.2">
      <c r="V167" s="7">
        <v>11680</v>
      </c>
      <c r="W167" s="7" t="s">
        <v>74</v>
      </c>
      <c r="X167" s="7">
        <v>228</v>
      </c>
      <c r="Y167" s="56" t="s">
        <v>100</v>
      </c>
      <c r="Z167" s="7" t="s">
        <v>75</v>
      </c>
      <c r="AA167" s="7">
        <v>5930000</v>
      </c>
      <c r="AB167" s="7">
        <v>188716</v>
      </c>
      <c r="AC167" s="54">
        <v>39923.297175925924</v>
      </c>
      <c r="AD167" s="55">
        <v>246.36</v>
      </c>
      <c r="AF167">
        <f t="shared" si="31"/>
        <v>188716</v>
      </c>
      <c r="AG167">
        <f>SUMIF('Data - Contractor Labor Hours'!$J$5:$J$590,'Test Year 2009'!$AF167,'Data - Contractor Labor Hours'!M$5:M$590)</f>
        <v>12</v>
      </c>
      <c r="AH167">
        <f>SUMIF('Data - Contractor Labor Hours'!$J$5:$J$590,'Test Year 2009'!$AF167,'Data - Contractor Labor Hours'!N$5:N$590)</f>
        <v>0</v>
      </c>
      <c r="AI167">
        <f>SUMIF('Data - Contractor Labor Hours'!$J$5:$J$590,'Test Year 2009'!$AF167,'Data - Contractor Labor Hours'!O$5:O$590)</f>
        <v>0</v>
      </c>
      <c r="AJ167" s="60"/>
      <c r="AK167">
        <f t="shared" si="32"/>
        <v>12</v>
      </c>
      <c r="AL167">
        <f t="shared" si="33"/>
        <v>0</v>
      </c>
      <c r="AM167">
        <f t="shared" si="34"/>
        <v>0</v>
      </c>
      <c r="AO167" s="90">
        <f t="shared" si="35"/>
        <v>1</v>
      </c>
      <c r="AP167" s="90">
        <f t="shared" si="36"/>
        <v>0</v>
      </c>
      <c r="AQ167" s="90">
        <f t="shared" si="37"/>
        <v>0</v>
      </c>
      <c r="AS167" s="55">
        <f t="shared" si="38"/>
        <v>246.36</v>
      </c>
      <c r="AT167" s="55">
        <f t="shared" si="39"/>
        <v>0</v>
      </c>
      <c r="AU167" s="55">
        <f t="shared" si="40"/>
        <v>0</v>
      </c>
    </row>
    <row r="168" spans="22:47" x14ac:dyDescent="0.2">
      <c r="V168" s="7">
        <v>11680</v>
      </c>
      <c r="W168" s="7" t="s">
        <v>74</v>
      </c>
      <c r="X168" s="7">
        <v>228</v>
      </c>
      <c r="Y168" s="56" t="s">
        <v>100</v>
      </c>
      <c r="Z168" s="7" t="s">
        <v>75</v>
      </c>
      <c r="AA168" s="7">
        <v>5930000</v>
      </c>
      <c r="AB168" s="7">
        <v>188523</v>
      </c>
      <c r="AC168" s="54">
        <v>39923.29787037037</v>
      </c>
      <c r="AD168" s="55">
        <v>2255.52</v>
      </c>
      <c r="AF168">
        <f t="shared" si="31"/>
        <v>188523</v>
      </c>
      <c r="AG168">
        <f>SUMIF('Data - Contractor Labor Hours'!$J$5:$J$590,'Test Year 2009'!$AF168,'Data - Contractor Labor Hours'!M$5:M$590)</f>
        <v>62</v>
      </c>
      <c r="AH168">
        <f>SUMIF('Data - Contractor Labor Hours'!$J$5:$J$590,'Test Year 2009'!$AF168,'Data - Contractor Labor Hours'!N$5:N$590)</f>
        <v>24</v>
      </c>
      <c r="AI168">
        <f>SUMIF('Data - Contractor Labor Hours'!$J$5:$J$590,'Test Year 2009'!$AF168,'Data - Contractor Labor Hours'!O$5:O$590)</f>
        <v>0</v>
      </c>
      <c r="AJ168" s="60"/>
      <c r="AK168">
        <f t="shared" si="32"/>
        <v>62</v>
      </c>
      <c r="AL168">
        <f t="shared" si="33"/>
        <v>36</v>
      </c>
      <c r="AM168">
        <f t="shared" si="34"/>
        <v>0</v>
      </c>
      <c r="AO168" s="90">
        <f t="shared" si="35"/>
        <v>0.63265306122448983</v>
      </c>
      <c r="AP168" s="90">
        <f t="shared" si="36"/>
        <v>0.36734693877551022</v>
      </c>
      <c r="AQ168" s="90">
        <f t="shared" si="37"/>
        <v>0</v>
      </c>
      <c r="AS168" s="55">
        <f t="shared" si="38"/>
        <v>1426.9616326530613</v>
      </c>
      <c r="AT168" s="55">
        <f t="shared" si="39"/>
        <v>828.55836734693878</v>
      </c>
      <c r="AU168" s="55">
        <f t="shared" si="40"/>
        <v>0</v>
      </c>
    </row>
    <row r="169" spans="22:47" x14ac:dyDescent="0.2">
      <c r="V169" s="7">
        <v>11680</v>
      </c>
      <c r="W169" s="7" t="s">
        <v>74</v>
      </c>
      <c r="X169" s="7">
        <v>228</v>
      </c>
      <c r="Y169" s="56" t="s">
        <v>100</v>
      </c>
      <c r="Z169" s="7" t="s">
        <v>75</v>
      </c>
      <c r="AA169" s="7">
        <v>5930000</v>
      </c>
      <c r="AB169" s="7">
        <v>188499</v>
      </c>
      <c r="AC169" s="54">
        <v>39923.298530092594</v>
      </c>
      <c r="AD169" s="55">
        <v>2589.52</v>
      </c>
      <c r="AF169">
        <f t="shared" si="31"/>
        <v>188499</v>
      </c>
      <c r="AG169">
        <f>SUMIF('Data - Contractor Labor Hours'!$J$5:$J$590,'Test Year 2009'!$AF169,'Data - Contractor Labor Hours'!M$5:M$590)</f>
        <v>0</v>
      </c>
      <c r="AH169">
        <f>SUMIF('Data - Contractor Labor Hours'!$J$5:$J$590,'Test Year 2009'!$AF169,'Data - Contractor Labor Hours'!N$5:N$590)</f>
        <v>65</v>
      </c>
      <c r="AI169">
        <f>SUMIF('Data - Contractor Labor Hours'!$J$5:$J$590,'Test Year 2009'!$AF169,'Data - Contractor Labor Hours'!O$5:O$590)</f>
        <v>15</v>
      </c>
      <c r="AJ169" s="60"/>
      <c r="AK169">
        <f t="shared" si="32"/>
        <v>0</v>
      </c>
      <c r="AL169">
        <f t="shared" si="33"/>
        <v>97.5</v>
      </c>
      <c r="AM169">
        <f t="shared" si="34"/>
        <v>30</v>
      </c>
      <c r="AO169" s="90">
        <f t="shared" si="35"/>
        <v>0</v>
      </c>
      <c r="AP169" s="90">
        <f t="shared" si="36"/>
        <v>0.76470588235294112</v>
      </c>
      <c r="AQ169" s="90">
        <f t="shared" si="37"/>
        <v>0.23529411764705882</v>
      </c>
      <c r="AS169" s="55">
        <f t="shared" si="38"/>
        <v>0</v>
      </c>
      <c r="AT169" s="55">
        <f t="shared" si="39"/>
        <v>1980.221176470588</v>
      </c>
      <c r="AU169" s="55">
        <f t="shared" si="40"/>
        <v>609.29882352941172</v>
      </c>
    </row>
    <row r="170" spans="22:47" x14ac:dyDescent="0.2">
      <c r="V170" s="7">
        <v>11680</v>
      </c>
      <c r="W170" s="7" t="s">
        <v>74</v>
      </c>
      <c r="X170" s="7">
        <v>228</v>
      </c>
      <c r="Y170" s="56" t="s">
        <v>100</v>
      </c>
      <c r="Z170" s="7" t="s">
        <v>75</v>
      </c>
      <c r="AA170" s="7">
        <v>5930000</v>
      </c>
      <c r="AB170" s="7">
        <v>188985</v>
      </c>
      <c r="AC170" s="54">
        <v>39924.600011574075</v>
      </c>
      <c r="AD170" s="55">
        <v>2809.31</v>
      </c>
      <c r="AF170">
        <f t="shared" si="31"/>
        <v>188985</v>
      </c>
      <c r="AG170">
        <f>SUMIF('Data - Contractor Labor Hours'!$J$5:$J$590,'Test Year 2009'!$AF170,'Data - Contractor Labor Hours'!M$5:M$590)</f>
        <v>100</v>
      </c>
      <c r="AH170">
        <f>SUMIF('Data - Contractor Labor Hours'!$J$5:$J$590,'Test Year 2009'!$AF170,'Data - Contractor Labor Hours'!N$5:N$590)</f>
        <v>10.5</v>
      </c>
      <c r="AI170">
        <f>SUMIF('Data - Contractor Labor Hours'!$J$5:$J$590,'Test Year 2009'!$AF170,'Data - Contractor Labor Hours'!O$5:O$590)</f>
        <v>0</v>
      </c>
      <c r="AJ170" s="60"/>
      <c r="AK170">
        <f t="shared" si="32"/>
        <v>100</v>
      </c>
      <c r="AL170">
        <f t="shared" si="33"/>
        <v>15.75</v>
      </c>
      <c r="AM170">
        <f t="shared" si="34"/>
        <v>0</v>
      </c>
      <c r="AO170" s="90">
        <f t="shared" si="35"/>
        <v>0.86393088552915764</v>
      </c>
      <c r="AP170" s="90">
        <f t="shared" si="36"/>
        <v>0.13606911447084233</v>
      </c>
      <c r="AQ170" s="90">
        <f t="shared" si="37"/>
        <v>0</v>
      </c>
      <c r="AS170" s="55">
        <f t="shared" si="38"/>
        <v>2427.049676025918</v>
      </c>
      <c r="AT170" s="55">
        <f t="shared" si="39"/>
        <v>382.26032397408204</v>
      </c>
      <c r="AU170" s="55">
        <f t="shared" si="40"/>
        <v>0</v>
      </c>
    </row>
    <row r="171" spans="22:47" x14ac:dyDescent="0.2">
      <c r="V171" s="7">
        <v>12389</v>
      </c>
      <c r="W171" s="7" t="s">
        <v>74</v>
      </c>
      <c r="X171" s="7">
        <v>228</v>
      </c>
      <c r="Y171" s="56" t="s">
        <v>100</v>
      </c>
      <c r="Z171" s="7" t="s">
        <v>75</v>
      </c>
      <c r="AA171" s="7">
        <v>5930000</v>
      </c>
      <c r="AB171" s="7">
        <v>188583</v>
      </c>
      <c r="AC171" s="54">
        <v>39924.602326388886</v>
      </c>
      <c r="AD171" s="55">
        <v>3820.95</v>
      </c>
      <c r="AF171">
        <f t="shared" si="31"/>
        <v>188583</v>
      </c>
      <c r="AG171">
        <f>SUMIF('Data - Contractor Labor Hours'!$J$5:$J$590,'Test Year 2009'!$AF171,'Data - Contractor Labor Hours'!M$5:M$590)</f>
        <v>92</v>
      </c>
      <c r="AH171">
        <f>SUMIF('Data - Contractor Labor Hours'!$J$5:$J$590,'Test Year 2009'!$AF171,'Data - Contractor Labor Hours'!N$5:N$590)</f>
        <v>49</v>
      </c>
      <c r="AI171">
        <f>SUMIF('Data - Contractor Labor Hours'!$J$5:$J$590,'Test Year 2009'!$AF171,'Data - Contractor Labor Hours'!O$5:O$590)</f>
        <v>3</v>
      </c>
      <c r="AJ171" s="60"/>
      <c r="AK171">
        <f t="shared" si="32"/>
        <v>92</v>
      </c>
      <c r="AL171">
        <f t="shared" si="33"/>
        <v>73.5</v>
      </c>
      <c r="AM171">
        <f t="shared" si="34"/>
        <v>6</v>
      </c>
      <c r="AO171" s="90">
        <f t="shared" si="35"/>
        <v>0.53644314868804666</v>
      </c>
      <c r="AP171" s="90">
        <f t="shared" si="36"/>
        <v>0.42857142857142855</v>
      </c>
      <c r="AQ171" s="90">
        <f t="shared" si="37"/>
        <v>3.4985422740524783E-2</v>
      </c>
      <c r="AS171" s="55">
        <f t="shared" si="38"/>
        <v>2049.7224489795917</v>
      </c>
      <c r="AT171" s="55">
        <f t="shared" si="39"/>
        <v>1637.5499999999997</v>
      </c>
      <c r="AU171" s="55">
        <f t="shared" si="40"/>
        <v>133.67755102040817</v>
      </c>
    </row>
    <row r="172" spans="22:47" x14ac:dyDescent="0.2">
      <c r="V172" s="7">
        <v>11680</v>
      </c>
      <c r="W172" s="7" t="s">
        <v>74</v>
      </c>
      <c r="X172" s="7">
        <v>228</v>
      </c>
      <c r="Y172" s="56" t="s">
        <v>100</v>
      </c>
      <c r="Z172" s="7" t="s">
        <v>75</v>
      </c>
      <c r="AA172" s="7">
        <v>5930000</v>
      </c>
      <c r="AB172" s="7">
        <v>188978</v>
      </c>
      <c r="AC172" s="54">
        <v>39924.602800925924</v>
      </c>
      <c r="AD172" s="55">
        <v>6474.97</v>
      </c>
      <c r="AF172">
        <f t="shared" si="31"/>
        <v>188978</v>
      </c>
      <c r="AG172">
        <f>SUMIF('Data - Contractor Labor Hours'!$J$5:$J$590,'Test Year 2009'!$AF172,'Data - Contractor Labor Hours'!M$5:M$590)</f>
        <v>88</v>
      </c>
      <c r="AH172">
        <f>SUMIF('Data - Contractor Labor Hours'!$J$5:$J$590,'Test Year 2009'!$AF172,'Data - Contractor Labor Hours'!N$5:N$590)</f>
        <v>148</v>
      </c>
      <c r="AI172">
        <f>SUMIF('Data - Contractor Labor Hours'!$J$5:$J$590,'Test Year 2009'!$AF172,'Data - Contractor Labor Hours'!O$5:O$590)</f>
        <v>0</v>
      </c>
      <c r="AJ172" s="60"/>
      <c r="AK172">
        <f t="shared" si="32"/>
        <v>88</v>
      </c>
      <c r="AL172">
        <f t="shared" si="33"/>
        <v>222</v>
      </c>
      <c r="AM172">
        <f t="shared" si="34"/>
        <v>0</v>
      </c>
      <c r="AO172" s="90">
        <f t="shared" si="35"/>
        <v>0.28387096774193549</v>
      </c>
      <c r="AP172" s="90">
        <f t="shared" si="36"/>
        <v>0.71612903225806457</v>
      </c>
      <c r="AQ172" s="90">
        <f t="shared" si="37"/>
        <v>0</v>
      </c>
      <c r="AS172" s="55">
        <f t="shared" si="38"/>
        <v>1838.056</v>
      </c>
      <c r="AT172" s="55">
        <f t="shared" si="39"/>
        <v>4636.9140000000007</v>
      </c>
      <c r="AU172" s="55">
        <f t="shared" si="40"/>
        <v>0</v>
      </c>
    </row>
    <row r="173" spans="22:47" x14ac:dyDescent="0.2">
      <c r="V173" s="7">
        <v>12393</v>
      </c>
      <c r="W173" s="7" t="s">
        <v>74</v>
      </c>
      <c r="X173" s="7">
        <v>228</v>
      </c>
      <c r="Y173" s="56" t="s">
        <v>100</v>
      </c>
      <c r="Z173" s="7" t="s">
        <v>75</v>
      </c>
      <c r="AA173" s="7">
        <v>5930000</v>
      </c>
      <c r="AB173" s="7">
        <v>188963</v>
      </c>
      <c r="AC173" s="54">
        <v>39924.604004629633</v>
      </c>
      <c r="AD173" s="55">
        <v>5657</v>
      </c>
      <c r="AF173">
        <f t="shared" si="31"/>
        <v>188963</v>
      </c>
      <c r="AG173">
        <f>SUMIF('Data - Contractor Labor Hours'!$J$5:$J$590,'Test Year 2009'!$AF173,'Data - Contractor Labor Hours'!M$5:M$590)</f>
        <v>168</v>
      </c>
      <c r="AH173">
        <f>SUMIF('Data - Contractor Labor Hours'!$J$5:$J$590,'Test Year 2009'!$AF173,'Data - Contractor Labor Hours'!N$5:N$590)</f>
        <v>30</v>
      </c>
      <c r="AI173">
        <f>SUMIF('Data - Contractor Labor Hours'!$J$5:$J$590,'Test Year 2009'!$AF173,'Data - Contractor Labor Hours'!O$5:O$590)</f>
        <v>0</v>
      </c>
      <c r="AJ173" s="60"/>
      <c r="AK173">
        <f t="shared" si="32"/>
        <v>168</v>
      </c>
      <c r="AL173">
        <f t="shared" si="33"/>
        <v>45</v>
      </c>
      <c r="AM173">
        <f t="shared" si="34"/>
        <v>0</v>
      </c>
      <c r="AO173" s="90">
        <f t="shared" si="35"/>
        <v>0.78873239436619713</v>
      </c>
      <c r="AP173" s="90">
        <f t="shared" si="36"/>
        <v>0.21126760563380281</v>
      </c>
      <c r="AQ173" s="90">
        <f t="shared" si="37"/>
        <v>0</v>
      </c>
      <c r="AS173" s="55">
        <f t="shared" si="38"/>
        <v>4461.859154929577</v>
      </c>
      <c r="AT173" s="55">
        <f t="shared" si="39"/>
        <v>1195.1408450704225</v>
      </c>
      <c r="AU173" s="55">
        <f t="shared" si="40"/>
        <v>0</v>
      </c>
    </row>
    <row r="174" spans="22:47" x14ac:dyDescent="0.2">
      <c r="V174" s="7">
        <v>12389</v>
      </c>
      <c r="W174" s="7" t="s">
        <v>74</v>
      </c>
      <c r="X174" s="7">
        <v>228</v>
      </c>
      <c r="Y174" s="56" t="s">
        <v>100</v>
      </c>
      <c r="Z174" s="7" t="s">
        <v>75</v>
      </c>
      <c r="AA174" s="7">
        <v>5930000</v>
      </c>
      <c r="AB174" s="7">
        <v>189038</v>
      </c>
      <c r="AC174" s="54">
        <v>39927.29278935185</v>
      </c>
      <c r="AD174" s="55">
        <v>15195.96</v>
      </c>
      <c r="AF174">
        <f t="shared" si="31"/>
        <v>189038</v>
      </c>
      <c r="AG174">
        <f>SUMIF('Data - Contractor Labor Hours'!$J$5:$J$590,'Test Year 2009'!$AF174,'Data - Contractor Labor Hours'!M$5:M$590)</f>
        <v>319.5</v>
      </c>
      <c r="AH174">
        <f>SUMIF('Data - Contractor Labor Hours'!$J$5:$J$590,'Test Year 2009'!$AF174,'Data - Contractor Labor Hours'!N$5:N$590)</f>
        <v>198</v>
      </c>
      <c r="AI174">
        <f>SUMIF('Data - Contractor Labor Hours'!$J$5:$J$590,'Test Year 2009'!$AF174,'Data - Contractor Labor Hours'!O$5:O$590)</f>
        <v>28</v>
      </c>
      <c r="AJ174" s="60"/>
      <c r="AK174">
        <f t="shared" si="32"/>
        <v>319.5</v>
      </c>
      <c r="AL174">
        <f t="shared" si="33"/>
        <v>297</v>
      </c>
      <c r="AM174">
        <f t="shared" si="34"/>
        <v>56</v>
      </c>
      <c r="AO174" s="90">
        <f t="shared" si="35"/>
        <v>0.47509293680297399</v>
      </c>
      <c r="AP174" s="90">
        <f t="shared" si="36"/>
        <v>0.44163568773234202</v>
      </c>
      <c r="AQ174" s="90">
        <f t="shared" si="37"/>
        <v>8.3271375464684008E-2</v>
      </c>
      <c r="AS174" s="55">
        <f t="shared" si="38"/>
        <v>7219.4932639405206</v>
      </c>
      <c r="AT174" s="55">
        <f t="shared" si="39"/>
        <v>6711.0782453531592</v>
      </c>
      <c r="AU174" s="55">
        <f t="shared" si="40"/>
        <v>1265.3884907063195</v>
      </c>
    </row>
    <row r="175" spans="22:47" x14ac:dyDescent="0.2">
      <c r="V175" s="7">
        <v>12389</v>
      </c>
      <c r="W175" s="7" t="s">
        <v>74</v>
      </c>
      <c r="X175" s="7">
        <v>228</v>
      </c>
      <c r="Y175" s="56" t="s">
        <v>100</v>
      </c>
      <c r="Z175" s="7" t="s">
        <v>75</v>
      </c>
      <c r="AA175" s="7">
        <v>5930000</v>
      </c>
      <c r="AB175" s="7">
        <v>189652</v>
      </c>
      <c r="AC175" s="54">
        <v>39937.330659722225</v>
      </c>
      <c r="AD175" s="55">
        <v>4509.4799999999996</v>
      </c>
      <c r="AF175">
        <f t="shared" si="31"/>
        <v>189652</v>
      </c>
      <c r="AG175">
        <f>SUMIF('Data - Contractor Labor Hours'!$J$5:$J$590,'Test Year 2009'!$AF175,'Data - Contractor Labor Hours'!M$5:M$590)</f>
        <v>95</v>
      </c>
      <c r="AH175">
        <f>SUMIF('Data - Contractor Labor Hours'!$J$5:$J$590,'Test Year 2009'!$AF175,'Data - Contractor Labor Hours'!N$5:N$590)</f>
        <v>9</v>
      </c>
      <c r="AI175">
        <f>SUMIF('Data - Contractor Labor Hours'!$J$5:$J$590,'Test Year 2009'!$AF175,'Data - Contractor Labor Hours'!O$5:O$590)</f>
        <v>0</v>
      </c>
      <c r="AJ175" s="60"/>
      <c r="AK175">
        <f t="shared" si="32"/>
        <v>95</v>
      </c>
      <c r="AL175">
        <f t="shared" si="33"/>
        <v>13.5</v>
      </c>
      <c r="AM175">
        <f t="shared" si="34"/>
        <v>0</v>
      </c>
      <c r="AO175" s="90">
        <f t="shared" si="35"/>
        <v>0.87557603686635943</v>
      </c>
      <c r="AP175" s="90">
        <f t="shared" si="36"/>
        <v>0.12442396313364056</v>
      </c>
      <c r="AQ175" s="90">
        <f t="shared" si="37"/>
        <v>0</v>
      </c>
      <c r="AS175" s="55">
        <f t="shared" si="38"/>
        <v>3948.3926267281099</v>
      </c>
      <c r="AT175" s="55">
        <f t="shared" si="39"/>
        <v>561.08737327188931</v>
      </c>
      <c r="AU175" s="55">
        <f t="shared" si="40"/>
        <v>0</v>
      </c>
    </row>
    <row r="176" spans="22:47" x14ac:dyDescent="0.2">
      <c r="V176" s="7">
        <v>12393</v>
      </c>
      <c r="W176" s="7" t="s">
        <v>74</v>
      </c>
      <c r="X176" s="7">
        <v>228</v>
      </c>
      <c r="Y176" s="56" t="s">
        <v>100</v>
      </c>
      <c r="Z176" s="7" t="s">
        <v>75</v>
      </c>
      <c r="AA176" s="7">
        <v>5930000</v>
      </c>
      <c r="AB176" s="7">
        <v>189375</v>
      </c>
      <c r="AC176" s="54">
        <v>39937.331180555557</v>
      </c>
      <c r="AD176" s="55">
        <v>1770.4</v>
      </c>
      <c r="AF176">
        <f t="shared" si="31"/>
        <v>189375</v>
      </c>
      <c r="AG176">
        <f>SUMIF('Data - Contractor Labor Hours'!$J$5:$J$590,'Test Year 2009'!$AF176,'Data - Contractor Labor Hours'!M$5:M$590)</f>
        <v>90</v>
      </c>
      <c r="AH176">
        <f>SUMIF('Data - Contractor Labor Hours'!$J$5:$J$590,'Test Year 2009'!$AF176,'Data - Contractor Labor Hours'!N$5:N$590)</f>
        <v>0</v>
      </c>
      <c r="AI176">
        <f>SUMIF('Data - Contractor Labor Hours'!$J$5:$J$590,'Test Year 2009'!$AF176,'Data - Contractor Labor Hours'!O$5:O$590)</f>
        <v>0</v>
      </c>
      <c r="AJ176" s="60"/>
      <c r="AK176">
        <f t="shared" si="32"/>
        <v>90</v>
      </c>
      <c r="AL176">
        <f t="shared" si="33"/>
        <v>0</v>
      </c>
      <c r="AM176">
        <f t="shared" si="34"/>
        <v>0</v>
      </c>
      <c r="AO176" s="90">
        <f t="shared" si="35"/>
        <v>1</v>
      </c>
      <c r="AP176" s="90">
        <f t="shared" si="36"/>
        <v>0</v>
      </c>
      <c r="AQ176" s="90">
        <f t="shared" si="37"/>
        <v>0</v>
      </c>
      <c r="AS176" s="55">
        <f t="shared" si="38"/>
        <v>1770.4</v>
      </c>
      <c r="AT176" s="55">
        <f t="shared" si="39"/>
        <v>0</v>
      </c>
      <c r="AU176" s="55">
        <f t="shared" si="40"/>
        <v>0</v>
      </c>
    </row>
    <row r="177" spans="22:47" x14ac:dyDescent="0.2">
      <c r="V177" s="7">
        <v>11680</v>
      </c>
      <c r="W177" s="7" t="s">
        <v>74</v>
      </c>
      <c r="X177" s="7">
        <v>228</v>
      </c>
      <c r="Y177" s="56" t="s">
        <v>100</v>
      </c>
      <c r="Z177" s="7" t="s">
        <v>75</v>
      </c>
      <c r="AA177" s="7">
        <v>5930000</v>
      </c>
      <c r="AB177" s="7">
        <v>189419</v>
      </c>
      <c r="AC177" s="54">
        <v>39937.407685185186</v>
      </c>
      <c r="AD177" s="55">
        <v>424.74</v>
      </c>
      <c r="AF177">
        <f t="shared" si="31"/>
        <v>189419</v>
      </c>
      <c r="AG177">
        <f>SUMIF('Data - Contractor Labor Hours'!$J$5:$J$590,'Test Year 2009'!$AF177,'Data - Contractor Labor Hours'!M$5:M$590)</f>
        <v>18</v>
      </c>
      <c r="AH177">
        <f>SUMIF('Data - Contractor Labor Hours'!$J$5:$J$590,'Test Year 2009'!$AF177,'Data - Contractor Labor Hours'!N$5:N$590)</f>
        <v>0</v>
      </c>
      <c r="AI177">
        <f>SUMIF('Data - Contractor Labor Hours'!$J$5:$J$590,'Test Year 2009'!$AF177,'Data - Contractor Labor Hours'!O$5:O$590)</f>
        <v>0</v>
      </c>
      <c r="AJ177" s="60"/>
      <c r="AK177">
        <f t="shared" si="32"/>
        <v>18</v>
      </c>
      <c r="AL177">
        <f t="shared" si="33"/>
        <v>0</v>
      </c>
      <c r="AM177">
        <f t="shared" si="34"/>
        <v>0</v>
      </c>
      <c r="AO177" s="90">
        <f t="shared" si="35"/>
        <v>1</v>
      </c>
      <c r="AP177" s="90">
        <f t="shared" si="36"/>
        <v>0</v>
      </c>
      <c r="AQ177" s="90">
        <f t="shared" si="37"/>
        <v>0</v>
      </c>
      <c r="AS177" s="55">
        <f t="shared" si="38"/>
        <v>424.74</v>
      </c>
      <c r="AT177" s="55">
        <f t="shared" si="39"/>
        <v>0</v>
      </c>
      <c r="AU177" s="55">
        <f t="shared" si="40"/>
        <v>0</v>
      </c>
    </row>
    <row r="178" spans="22:47" x14ac:dyDescent="0.2">
      <c r="V178" s="7">
        <v>12389</v>
      </c>
      <c r="W178" s="7" t="s">
        <v>74</v>
      </c>
      <c r="X178" s="7">
        <v>228</v>
      </c>
      <c r="Y178" s="56" t="s">
        <v>100</v>
      </c>
      <c r="Z178" s="7" t="s">
        <v>75</v>
      </c>
      <c r="AA178" s="7">
        <v>5930000</v>
      </c>
      <c r="AB178" s="7">
        <v>190035</v>
      </c>
      <c r="AC178" s="54">
        <v>39940.303032407406</v>
      </c>
      <c r="AD178" s="55">
        <v>14102.12</v>
      </c>
      <c r="AF178">
        <f t="shared" si="31"/>
        <v>190035</v>
      </c>
      <c r="AG178">
        <f>SUMIF('Data - Contractor Labor Hours'!$J$5:$J$590,'Test Year 2009'!$AF178,'Data - Contractor Labor Hours'!M$5:M$590)</f>
        <v>430</v>
      </c>
      <c r="AH178">
        <f>SUMIF('Data - Contractor Labor Hours'!$J$5:$J$590,'Test Year 2009'!$AF178,'Data - Contractor Labor Hours'!N$5:N$590)</f>
        <v>88</v>
      </c>
      <c r="AI178">
        <f>SUMIF('Data - Contractor Labor Hours'!$J$5:$J$590,'Test Year 2009'!$AF178,'Data - Contractor Labor Hours'!O$5:O$590)</f>
        <v>0</v>
      </c>
      <c r="AJ178" s="60"/>
      <c r="AK178">
        <f t="shared" si="32"/>
        <v>430</v>
      </c>
      <c r="AL178">
        <f t="shared" si="33"/>
        <v>132</v>
      </c>
      <c r="AM178">
        <f t="shared" si="34"/>
        <v>0</v>
      </c>
      <c r="AO178" s="90">
        <f t="shared" si="35"/>
        <v>0.76512455516014233</v>
      </c>
      <c r="AP178" s="90">
        <f t="shared" si="36"/>
        <v>0.23487544483985764</v>
      </c>
      <c r="AQ178" s="90">
        <f t="shared" si="37"/>
        <v>0</v>
      </c>
      <c r="AS178" s="55">
        <f t="shared" si="38"/>
        <v>10789.878291814946</v>
      </c>
      <c r="AT178" s="55">
        <f t="shared" si="39"/>
        <v>3312.2417081850535</v>
      </c>
      <c r="AU178" s="55">
        <f t="shared" si="40"/>
        <v>0</v>
      </c>
    </row>
    <row r="179" spans="22:47" x14ac:dyDescent="0.2">
      <c r="V179" s="7">
        <v>11680</v>
      </c>
      <c r="W179" s="7" t="s">
        <v>74</v>
      </c>
      <c r="X179" s="7">
        <v>228</v>
      </c>
      <c r="Y179" s="56" t="s">
        <v>100</v>
      </c>
      <c r="Z179" s="7" t="s">
        <v>75</v>
      </c>
      <c r="AA179" s="7">
        <v>5930000</v>
      </c>
      <c r="AB179" s="7">
        <v>189893</v>
      </c>
      <c r="AC179" s="54">
        <v>39940.308761574073</v>
      </c>
      <c r="AD179" s="55">
        <v>3016.77</v>
      </c>
      <c r="AF179">
        <f t="shared" si="31"/>
        <v>189893</v>
      </c>
      <c r="AG179">
        <f>SUMIF('Data - Contractor Labor Hours'!$J$5:$J$590,'Test Year 2009'!$AF179,'Data - Contractor Labor Hours'!M$5:M$590)</f>
        <v>36</v>
      </c>
      <c r="AH179">
        <f>SUMIF('Data - Contractor Labor Hours'!$J$5:$J$590,'Test Year 2009'!$AF179,'Data - Contractor Labor Hours'!N$5:N$590)</f>
        <v>73.5</v>
      </c>
      <c r="AI179">
        <f>SUMIF('Data - Contractor Labor Hours'!$J$5:$J$590,'Test Year 2009'!$AF179,'Data - Contractor Labor Hours'!O$5:O$590)</f>
        <v>0</v>
      </c>
      <c r="AJ179" s="60"/>
      <c r="AK179">
        <f t="shared" si="32"/>
        <v>36</v>
      </c>
      <c r="AL179">
        <f t="shared" si="33"/>
        <v>110.25</v>
      </c>
      <c r="AM179">
        <f t="shared" si="34"/>
        <v>0</v>
      </c>
      <c r="AO179" s="90">
        <f t="shared" si="35"/>
        <v>0.24615384615384617</v>
      </c>
      <c r="AP179" s="90">
        <f t="shared" si="36"/>
        <v>0.75384615384615383</v>
      </c>
      <c r="AQ179" s="90">
        <f t="shared" si="37"/>
        <v>0</v>
      </c>
      <c r="AS179" s="55">
        <f t="shared" si="38"/>
        <v>742.5895384615385</v>
      </c>
      <c r="AT179" s="55">
        <f t="shared" si="39"/>
        <v>2274.1804615384613</v>
      </c>
      <c r="AU179" s="55">
        <f t="shared" si="40"/>
        <v>0</v>
      </c>
    </row>
    <row r="180" spans="22:47" x14ac:dyDescent="0.2">
      <c r="V180" s="7">
        <v>12681</v>
      </c>
      <c r="W180" s="7" t="s">
        <v>74</v>
      </c>
      <c r="X180" s="7">
        <v>228</v>
      </c>
      <c r="Y180" s="56" t="s">
        <v>100</v>
      </c>
      <c r="Z180" s="7" t="s">
        <v>75</v>
      </c>
      <c r="AA180" s="7">
        <v>5930000</v>
      </c>
      <c r="AB180" s="7">
        <v>189892</v>
      </c>
      <c r="AC180" s="54">
        <v>39940.308888888889</v>
      </c>
      <c r="AD180" s="55">
        <v>151.16</v>
      </c>
      <c r="AF180">
        <f t="shared" si="31"/>
        <v>189892</v>
      </c>
      <c r="AG180">
        <f>SUMIF('Data - Contractor Labor Hours'!$J$5:$J$590,'Test Year 2009'!$AF180,'Data - Contractor Labor Hours'!M$5:M$590)</f>
        <v>0</v>
      </c>
      <c r="AH180">
        <f>SUMIF('Data - Contractor Labor Hours'!$J$5:$J$590,'Test Year 2009'!$AF180,'Data - Contractor Labor Hours'!N$5:N$590)</f>
        <v>0</v>
      </c>
      <c r="AI180">
        <f>SUMIF('Data - Contractor Labor Hours'!$J$5:$J$590,'Test Year 2009'!$AF180,'Data - Contractor Labor Hours'!O$5:O$590)</f>
        <v>0</v>
      </c>
      <c r="AJ180" s="60"/>
      <c r="AK180">
        <f t="shared" si="32"/>
        <v>0</v>
      </c>
      <c r="AL180">
        <f t="shared" si="33"/>
        <v>0</v>
      </c>
      <c r="AM180">
        <f t="shared" si="34"/>
        <v>0</v>
      </c>
      <c r="AO180" s="90">
        <f t="shared" si="35"/>
        <v>0</v>
      </c>
      <c r="AP180" s="90">
        <f t="shared" si="36"/>
        <v>0</v>
      </c>
      <c r="AQ180" s="90">
        <f t="shared" si="37"/>
        <v>0</v>
      </c>
      <c r="AS180" s="55">
        <f t="shared" si="38"/>
        <v>0</v>
      </c>
      <c r="AT180" s="55">
        <f t="shared" si="39"/>
        <v>0</v>
      </c>
      <c r="AU180" s="55">
        <f t="shared" si="40"/>
        <v>0</v>
      </c>
    </row>
    <row r="181" spans="22:47" x14ac:dyDescent="0.2">
      <c r="V181" s="7">
        <v>12393</v>
      </c>
      <c r="W181" s="7" t="s">
        <v>74</v>
      </c>
      <c r="X181" s="7">
        <v>228</v>
      </c>
      <c r="Y181" s="56" t="s">
        <v>100</v>
      </c>
      <c r="Z181" s="7" t="s">
        <v>75</v>
      </c>
      <c r="AA181" s="7">
        <v>5930000</v>
      </c>
      <c r="AB181" s="7">
        <v>189856</v>
      </c>
      <c r="AC181" s="54">
        <v>39940.31046296296</v>
      </c>
      <c r="AD181" s="55">
        <v>1559.01</v>
      </c>
      <c r="AF181">
        <f t="shared" si="31"/>
        <v>189856</v>
      </c>
      <c r="AG181">
        <f>SUMIF('Data - Contractor Labor Hours'!$J$5:$J$590,'Test Year 2009'!$AF181,'Data - Contractor Labor Hours'!M$5:M$590)</f>
        <v>15</v>
      </c>
      <c r="AH181">
        <f>SUMIF('Data - Contractor Labor Hours'!$J$5:$J$590,'Test Year 2009'!$AF181,'Data - Contractor Labor Hours'!N$5:N$590)</f>
        <v>34</v>
      </c>
      <c r="AI181">
        <f>SUMIF('Data - Contractor Labor Hours'!$J$5:$J$590,'Test Year 2009'!$AF181,'Data - Contractor Labor Hours'!O$5:O$590)</f>
        <v>0</v>
      </c>
      <c r="AJ181" s="60"/>
      <c r="AK181">
        <f t="shared" si="32"/>
        <v>15</v>
      </c>
      <c r="AL181">
        <f t="shared" si="33"/>
        <v>51</v>
      </c>
      <c r="AM181">
        <f t="shared" si="34"/>
        <v>0</v>
      </c>
      <c r="AO181" s="90">
        <f t="shared" si="35"/>
        <v>0.22727272727272727</v>
      </c>
      <c r="AP181" s="90">
        <f t="shared" si="36"/>
        <v>0.77272727272727271</v>
      </c>
      <c r="AQ181" s="90">
        <f t="shared" si="37"/>
        <v>0</v>
      </c>
      <c r="AS181" s="55">
        <f t="shared" si="38"/>
        <v>354.32045454545454</v>
      </c>
      <c r="AT181" s="55">
        <f t="shared" si="39"/>
        <v>1204.6895454545454</v>
      </c>
      <c r="AU181" s="55">
        <f t="shared" si="40"/>
        <v>0</v>
      </c>
    </row>
    <row r="182" spans="22:47" x14ac:dyDescent="0.2">
      <c r="V182" s="7">
        <v>11680</v>
      </c>
      <c r="W182" s="7" t="s">
        <v>74</v>
      </c>
      <c r="X182" s="7">
        <v>228</v>
      </c>
      <c r="Y182" s="56" t="s">
        <v>78</v>
      </c>
      <c r="Z182" s="7" t="s">
        <v>80</v>
      </c>
      <c r="AA182" s="7">
        <v>5930000</v>
      </c>
      <c r="AB182" s="7">
        <v>189064</v>
      </c>
      <c r="AC182" s="54">
        <v>39940.310833333337</v>
      </c>
      <c r="AD182" s="55">
        <v>53708.76</v>
      </c>
      <c r="AF182">
        <f t="shared" si="31"/>
        <v>189064</v>
      </c>
      <c r="AG182">
        <f>SUMIF('Data - Contractor Labor Hours'!$J$5:$J$590,'Test Year 2009'!$AF182,'Data - Contractor Labor Hours'!M$5:M$590)</f>
        <v>522.5</v>
      </c>
      <c r="AH182">
        <f>SUMIF('Data - Contractor Labor Hours'!$J$5:$J$590,'Test Year 2009'!$AF182,'Data - Contractor Labor Hours'!N$5:N$590)</f>
        <v>1274</v>
      </c>
      <c r="AI182">
        <f>SUMIF('Data - Contractor Labor Hours'!$J$5:$J$590,'Test Year 2009'!$AF182,'Data - Contractor Labor Hours'!O$5:O$590)</f>
        <v>0</v>
      </c>
      <c r="AJ182" s="60"/>
      <c r="AK182">
        <f t="shared" si="32"/>
        <v>522.5</v>
      </c>
      <c r="AL182">
        <f t="shared" si="33"/>
        <v>1911</v>
      </c>
      <c r="AM182">
        <f t="shared" si="34"/>
        <v>0</v>
      </c>
      <c r="AO182" s="90">
        <f t="shared" si="35"/>
        <v>0.2147113211423875</v>
      </c>
      <c r="AP182" s="90">
        <f t="shared" si="36"/>
        <v>0.78528867885761244</v>
      </c>
      <c r="AQ182" s="90">
        <f t="shared" si="37"/>
        <v>0</v>
      </c>
      <c r="AS182" s="55">
        <f t="shared" si="38"/>
        <v>11531.878816519416</v>
      </c>
      <c r="AT182" s="55">
        <f t="shared" si="39"/>
        <v>42176.881183480582</v>
      </c>
      <c r="AU182" s="55">
        <f t="shared" si="40"/>
        <v>0</v>
      </c>
    </row>
    <row r="183" spans="22:47" x14ac:dyDescent="0.2">
      <c r="V183" s="7">
        <v>11680</v>
      </c>
      <c r="W183" s="7" t="s">
        <v>74</v>
      </c>
      <c r="X183" s="7">
        <v>228</v>
      </c>
      <c r="Y183" s="56" t="s">
        <v>100</v>
      </c>
      <c r="Z183" s="7" t="s">
        <v>75</v>
      </c>
      <c r="AA183" s="7">
        <v>5930000</v>
      </c>
      <c r="AB183" s="7">
        <v>190594</v>
      </c>
      <c r="AC183" s="54">
        <v>39951.485347222224</v>
      </c>
      <c r="AD183" s="55">
        <v>1453.3</v>
      </c>
      <c r="AF183">
        <f t="shared" si="31"/>
        <v>190594</v>
      </c>
      <c r="AG183">
        <f>SUMIF('Data - Contractor Labor Hours'!$J$5:$J$590,'Test Year 2009'!$AF183,'Data - Contractor Labor Hours'!M$5:M$590)</f>
        <v>51</v>
      </c>
      <c r="AH183">
        <f>SUMIF('Data - Contractor Labor Hours'!$J$5:$J$590,'Test Year 2009'!$AF183,'Data - Contractor Labor Hours'!N$5:N$590)</f>
        <v>8</v>
      </c>
      <c r="AI183">
        <f>SUMIF('Data - Contractor Labor Hours'!$J$5:$J$590,'Test Year 2009'!$AF183,'Data - Contractor Labor Hours'!O$5:O$590)</f>
        <v>0</v>
      </c>
      <c r="AJ183" s="60"/>
      <c r="AK183">
        <f t="shared" si="32"/>
        <v>51</v>
      </c>
      <c r="AL183">
        <f t="shared" si="33"/>
        <v>12</v>
      </c>
      <c r="AM183">
        <f t="shared" si="34"/>
        <v>0</v>
      </c>
      <c r="AO183" s="90">
        <f t="shared" si="35"/>
        <v>0.80952380952380953</v>
      </c>
      <c r="AP183" s="90">
        <f t="shared" si="36"/>
        <v>0.19047619047619047</v>
      </c>
      <c r="AQ183" s="90">
        <f t="shared" si="37"/>
        <v>0</v>
      </c>
      <c r="AS183" s="55">
        <f t="shared" si="38"/>
        <v>1176.4809523809524</v>
      </c>
      <c r="AT183" s="55">
        <f t="shared" si="39"/>
        <v>276.81904761904758</v>
      </c>
      <c r="AU183" s="55">
        <f t="shared" si="40"/>
        <v>0</v>
      </c>
    </row>
    <row r="184" spans="22:47" x14ac:dyDescent="0.2">
      <c r="V184" s="7">
        <v>12393</v>
      </c>
      <c r="W184" s="7" t="s">
        <v>74</v>
      </c>
      <c r="X184" s="7">
        <v>228</v>
      </c>
      <c r="Y184" s="56" t="s">
        <v>100</v>
      </c>
      <c r="Z184" s="7" t="s">
        <v>75</v>
      </c>
      <c r="AA184" s="7">
        <v>5930000</v>
      </c>
      <c r="AB184" s="7">
        <v>190321</v>
      </c>
      <c r="AC184" s="54">
        <v>39951.486747685187</v>
      </c>
      <c r="AD184" s="55">
        <v>1200</v>
      </c>
      <c r="AF184">
        <f t="shared" si="31"/>
        <v>190321</v>
      </c>
      <c r="AG184">
        <f>SUMIF('Data - Contractor Labor Hours'!$J$5:$J$590,'Test Year 2009'!$AF184,'Data - Contractor Labor Hours'!M$5:M$590)</f>
        <v>10</v>
      </c>
      <c r="AH184">
        <f>SUMIF('Data - Contractor Labor Hours'!$J$5:$J$590,'Test Year 2009'!$AF184,'Data - Contractor Labor Hours'!N$5:N$590)</f>
        <v>4</v>
      </c>
      <c r="AI184">
        <f>SUMIF('Data - Contractor Labor Hours'!$J$5:$J$590,'Test Year 2009'!$AF184,'Data - Contractor Labor Hours'!O$5:O$590)</f>
        <v>16</v>
      </c>
      <c r="AJ184" s="60"/>
      <c r="AK184">
        <f t="shared" si="32"/>
        <v>10</v>
      </c>
      <c r="AL184">
        <f t="shared" si="33"/>
        <v>6</v>
      </c>
      <c r="AM184">
        <f t="shared" si="34"/>
        <v>32</v>
      </c>
      <c r="AO184" s="90">
        <f t="shared" si="35"/>
        <v>0.20833333333333334</v>
      </c>
      <c r="AP184" s="90">
        <f t="shared" si="36"/>
        <v>0.125</v>
      </c>
      <c r="AQ184" s="90">
        <f t="shared" si="37"/>
        <v>0.66666666666666663</v>
      </c>
      <c r="AS184" s="55">
        <f t="shared" si="38"/>
        <v>250</v>
      </c>
      <c r="AT184" s="55">
        <f t="shared" si="39"/>
        <v>150</v>
      </c>
      <c r="AU184" s="55">
        <f t="shared" si="40"/>
        <v>800</v>
      </c>
    </row>
    <row r="185" spans="22:47" x14ac:dyDescent="0.2">
      <c r="V185" s="7">
        <v>12393</v>
      </c>
      <c r="W185" s="7" t="s">
        <v>74</v>
      </c>
      <c r="X185" s="7">
        <v>228</v>
      </c>
      <c r="Y185" s="56" t="s">
        <v>100</v>
      </c>
      <c r="Z185" s="7" t="s">
        <v>75</v>
      </c>
      <c r="AA185" s="7">
        <v>5930000</v>
      </c>
      <c r="AB185" s="7">
        <v>190805</v>
      </c>
      <c r="AC185" s="54">
        <v>39954.31863425926</v>
      </c>
      <c r="AD185" s="55">
        <v>1576.85</v>
      </c>
      <c r="AF185">
        <f t="shared" si="31"/>
        <v>190805</v>
      </c>
      <c r="AG185">
        <f>SUMIF('Data - Contractor Labor Hours'!$J$5:$J$590,'Test Year 2009'!$AF185,'Data - Contractor Labor Hours'!M$5:M$590)</f>
        <v>52</v>
      </c>
      <c r="AH185">
        <f>SUMIF('Data - Contractor Labor Hours'!$J$5:$J$590,'Test Year 2009'!$AF185,'Data - Contractor Labor Hours'!N$5:N$590)</f>
        <v>2</v>
      </c>
      <c r="AI185">
        <f>SUMIF('Data - Contractor Labor Hours'!$J$5:$J$590,'Test Year 2009'!$AF185,'Data - Contractor Labor Hours'!O$5:O$590)</f>
        <v>0</v>
      </c>
      <c r="AJ185" s="60"/>
      <c r="AK185">
        <f t="shared" si="32"/>
        <v>52</v>
      </c>
      <c r="AL185">
        <f t="shared" si="33"/>
        <v>3</v>
      </c>
      <c r="AM185">
        <f t="shared" si="34"/>
        <v>0</v>
      </c>
      <c r="AO185" s="90">
        <f t="shared" si="35"/>
        <v>0.94545454545454544</v>
      </c>
      <c r="AP185" s="90">
        <f t="shared" si="36"/>
        <v>5.4545454545454543E-2</v>
      </c>
      <c r="AQ185" s="90">
        <f t="shared" si="37"/>
        <v>0</v>
      </c>
      <c r="AS185" s="55">
        <f t="shared" si="38"/>
        <v>1490.84</v>
      </c>
      <c r="AT185" s="55">
        <f t="shared" si="39"/>
        <v>86.009999999999991</v>
      </c>
      <c r="AU185" s="55">
        <f t="shared" si="40"/>
        <v>0</v>
      </c>
    </row>
    <row r="186" spans="22:47" x14ac:dyDescent="0.2">
      <c r="V186" s="7">
        <v>12393</v>
      </c>
      <c r="W186" s="7" t="s">
        <v>74</v>
      </c>
      <c r="X186" s="7">
        <v>228</v>
      </c>
      <c r="Y186" s="56" t="s">
        <v>100</v>
      </c>
      <c r="Z186" s="7" t="s">
        <v>75</v>
      </c>
      <c r="AA186" s="7">
        <v>5930000</v>
      </c>
      <c r="AB186" s="7">
        <v>191291</v>
      </c>
      <c r="AC186" s="54">
        <v>39961.588877314818</v>
      </c>
      <c r="AD186" s="55">
        <v>3501.86</v>
      </c>
      <c r="AF186">
        <f t="shared" si="31"/>
        <v>191291</v>
      </c>
      <c r="AG186">
        <f>SUMIF('Data - Contractor Labor Hours'!$J$5:$J$590,'Test Year 2009'!$AF186,'Data - Contractor Labor Hours'!M$5:M$590)</f>
        <v>21</v>
      </c>
      <c r="AH186">
        <f>SUMIF('Data - Contractor Labor Hours'!$J$5:$J$590,'Test Year 2009'!$AF186,'Data - Contractor Labor Hours'!N$5:N$590)</f>
        <v>85</v>
      </c>
      <c r="AI186">
        <f>SUMIF('Data - Contractor Labor Hours'!$J$5:$J$590,'Test Year 2009'!$AF186,'Data - Contractor Labor Hours'!O$5:O$590)</f>
        <v>0</v>
      </c>
      <c r="AJ186" s="60"/>
      <c r="AK186">
        <f t="shared" si="32"/>
        <v>21</v>
      </c>
      <c r="AL186">
        <f t="shared" si="33"/>
        <v>127.5</v>
      </c>
      <c r="AM186">
        <f t="shared" si="34"/>
        <v>0</v>
      </c>
      <c r="AO186" s="90">
        <f t="shared" si="35"/>
        <v>0.14141414141414141</v>
      </c>
      <c r="AP186" s="90">
        <f t="shared" si="36"/>
        <v>0.85858585858585856</v>
      </c>
      <c r="AQ186" s="90">
        <f t="shared" si="37"/>
        <v>0</v>
      </c>
      <c r="AS186" s="55">
        <f t="shared" si="38"/>
        <v>495.21252525252527</v>
      </c>
      <c r="AT186" s="55">
        <f t="shared" si="39"/>
        <v>3006.6474747474749</v>
      </c>
      <c r="AU186" s="55">
        <f t="shared" si="40"/>
        <v>0</v>
      </c>
    </row>
    <row r="187" spans="22:47" x14ac:dyDescent="0.2">
      <c r="V187" s="7">
        <v>12393</v>
      </c>
      <c r="W187" s="7" t="s">
        <v>74</v>
      </c>
      <c r="X187" s="7">
        <v>228</v>
      </c>
      <c r="Y187" s="56" t="s">
        <v>100</v>
      </c>
      <c r="Z187" s="7" t="s">
        <v>75</v>
      </c>
      <c r="AA187" s="7">
        <v>5930000</v>
      </c>
      <c r="AB187" s="7">
        <v>191763</v>
      </c>
      <c r="AC187" s="54">
        <v>39966.652233796296</v>
      </c>
      <c r="AD187" s="55">
        <v>4210.53</v>
      </c>
      <c r="AF187">
        <f t="shared" si="31"/>
        <v>191763</v>
      </c>
      <c r="AG187">
        <f>SUMIF('Data - Contractor Labor Hours'!$J$5:$J$590,'Test Year 2009'!$AF187,'Data - Contractor Labor Hours'!M$5:M$590)</f>
        <v>68</v>
      </c>
      <c r="AH187">
        <f>SUMIF('Data - Contractor Labor Hours'!$J$5:$J$590,'Test Year 2009'!$AF187,'Data - Contractor Labor Hours'!N$5:N$590)</f>
        <v>6</v>
      </c>
      <c r="AI187">
        <f>SUMIF('Data - Contractor Labor Hours'!$J$5:$J$590,'Test Year 2009'!$AF187,'Data - Contractor Labor Hours'!O$5:O$590)</f>
        <v>50</v>
      </c>
      <c r="AJ187" s="60"/>
      <c r="AK187">
        <f t="shared" si="32"/>
        <v>68</v>
      </c>
      <c r="AL187">
        <f t="shared" si="33"/>
        <v>9</v>
      </c>
      <c r="AM187">
        <f t="shared" si="34"/>
        <v>100</v>
      </c>
      <c r="AO187" s="90">
        <f t="shared" si="35"/>
        <v>0.38418079096045199</v>
      </c>
      <c r="AP187" s="90">
        <f t="shared" si="36"/>
        <v>5.0847457627118647E-2</v>
      </c>
      <c r="AQ187" s="90">
        <f t="shared" si="37"/>
        <v>0.56497175141242939</v>
      </c>
      <c r="AS187" s="55">
        <f t="shared" si="38"/>
        <v>1617.6047457627119</v>
      </c>
      <c r="AT187" s="55">
        <f t="shared" si="39"/>
        <v>214.09474576271185</v>
      </c>
      <c r="AU187" s="55">
        <f t="shared" si="40"/>
        <v>2378.8305084745762</v>
      </c>
    </row>
    <row r="188" spans="22:47" x14ac:dyDescent="0.2">
      <c r="V188" s="7">
        <v>12389</v>
      </c>
      <c r="W188" s="7" t="s">
        <v>74</v>
      </c>
      <c r="X188" s="7">
        <v>228</v>
      </c>
      <c r="Y188" s="56" t="s">
        <v>100</v>
      </c>
      <c r="Z188" s="7" t="s">
        <v>75</v>
      </c>
      <c r="AA188" s="7">
        <v>5930000</v>
      </c>
      <c r="AB188" s="7">
        <v>191551</v>
      </c>
      <c r="AC188" s="54">
        <v>39968.331087962964</v>
      </c>
      <c r="AD188" s="55">
        <v>16314.32</v>
      </c>
      <c r="AF188">
        <f t="shared" si="31"/>
        <v>191551</v>
      </c>
      <c r="AG188">
        <f>SUMIF('Data - Contractor Labor Hours'!$J$5:$J$590,'Test Year 2009'!$AF188,'Data - Contractor Labor Hours'!M$5:M$590)</f>
        <v>498</v>
      </c>
      <c r="AH188">
        <f>SUMIF('Data - Contractor Labor Hours'!$J$5:$J$590,'Test Year 2009'!$AF188,'Data - Contractor Labor Hours'!N$5:N$590)</f>
        <v>2129</v>
      </c>
      <c r="AI188">
        <f>SUMIF('Data - Contractor Labor Hours'!$J$5:$J$590,'Test Year 2009'!$AF188,'Data - Contractor Labor Hours'!O$5:O$590)</f>
        <v>3</v>
      </c>
      <c r="AJ188" s="60"/>
      <c r="AK188">
        <f t="shared" si="32"/>
        <v>498</v>
      </c>
      <c r="AL188">
        <f t="shared" si="33"/>
        <v>3193.5</v>
      </c>
      <c r="AM188">
        <f t="shared" si="34"/>
        <v>6</v>
      </c>
      <c r="AO188" s="90">
        <f t="shared" si="35"/>
        <v>0.13468559837728195</v>
      </c>
      <c r="AP188" s="90">
        <f t="shared" si="36"/>
        <v>0.86369168356997972</v>
      </c>
      <c r="AQ188" s="90">
        <f t="shared" si="37"/>
        <v>1.6227180527383367E-3</v>
      </c>
      <c r="AS188" s="55">
        <f t="shared" si="38"/>
        <v>2197.3039513184585</v>
      </c>
      <c r="AT188" s="55">
        <f t="shared" si="39"/>
        <v>14090.542507099392</v>
      </c>
      <c r="AU188" s="55">
        <f t="shared" si="40"/>
        <v>26.473541582150101</v>
      </c>
    </row>
    <row r="189" spans="22:47" x14ac:dyDescent="0.2">
      <c r="V189" s="7">
        <v>12389</v>
      </c>
      <c r="W189" s="7" t="s">
        <v>74</v>
      </c>
      <c r="X189" s="7">
        <v>228</v>
      </c>
      <c r="Y189" s="56" t="s">
        <v>87</v>
      </c>
      <c r="Z189" s="7" t="s">
        <v>88</v>
      </c>
      <c r="AA189" s="7">
        <v>5930000</v>
      </c>
      <c r="AB189" s="7">
        <v>191551</v>
      </c>
      <c r="AC189" s="54">
        <v>39968.331087962964</v>
      </c>
      <c r="AD189" s="55">
        <v>61950.8</v>
      </c>
      <c r="AF189">
        <f t="shared" si="31"/>
        <v>191551</v>
      </c>
      <c r="AG189">
        <f>SUMIF('Data - Contractor Labor Hours'!$J$5:$J$590,'Test Year 2009'!$AF189,'Data - Contractor Labor Hours'!M$5:M$590)</f>
        <v>498</v>
      </c>
      <c r="AH189">
        <f>SUMIF('Data - Contractor Labor Hours'!$J$5:$J$590,'Test Year 2009'!$AF189,'Data - Contractor Labor Hours'!N$5:N$590)</f>
        <v>2129</v>
      </c>
      <c r="AI189">
        <f>SUMIF('Data - Contractor Labor Hours'!$J$5:$J$590,'Test Year 2009'!$AF189,'Data - Contractor Labor Hours'!O$5:O$590)</f>
        <v>3</v>
      </c>
      <c r="AJ189" s="60"/>
      <c r="AK189">
        <f t="shared" si="32"/>
        <v>498</v>
      </c>
      <c r="AL189">
        <f t="shared" si="33"/>
        <v>3193.5</v>
      </c>
      <c r="AM189">
        <f t="shared" si="34"/>
        <v>6</v>
      </c>
      <c r="AO189" s="90">
        <f t="shared" si="35"/>
        <v>0.13468559837728195</v>
      </c>
      <c r="AP189" s="90">
        <f t="shared" si="36"/>
        <v>0.86369168356997972</v>
      </c>
      <c r="AQ189" s="90">
        <f t="shared" si="37"/>
        <v>1.6227180527383367E-3</v>
      </c>
      <c r="AS189" s="55">
        <f t="shared" si="38"/>
        <v>8343.8805679513189</v>
      </c>
      <c r="AT189" s="55">
        <f t="shared" si="39"/>
        <v>53506.390750507104</v>
      </c>
      <c r="AU189" s="55">
        <f t="shared" si="40"/>
        <v>100.52868154158216</v>
      </c>
    </row>
    <row r="190" spans="22:47" x14ac:dyDescent="0.2">
      <c r="V190" s="7">
        <v>11680</v>
      </c>
      <c r="W190" s="7" t="s">
        <v>74</v>
      </c>
      <c r="X190" s="7">
        <v>228</v>
      </c>
      <c r="Y190" s="56" t="s">
        <v>100</v>
      </c>
      <c r="Z190" s="7" t="s">
        <v>75</v>
      </c>
      <c r="AA190" s="7">
        <v>5930000</v>
      </c>
      <c r="AB190" s="7">
        <v>192228</v>
      </c>
      <c r="AC190" s="54">
        <v>39974.503657407404</v>
      </c>
      <c r="AD190" s="55">
        <v>1375.43</v>
      </c>
      <c r="AF190">
        <f t="shared" si="31"/>
        <v>192228</v>
      </c>
      <c r="AG190">
        <f>SUMIF('Data - Contractor Labor Hours'!$J$5:$J$590,'Test Year 2009'!$AF190,'Data - Contractor Labor Hours'!M$5:M$590)</f>
        <v>518</v>
      </c>
      <c r="AH190">
        <f>SUMIF('Data - Contractor Labor Hours'!$J$5:$J$590,'Test Year 2009'!$AF190,'Data - Contractor Labor Hours'!N$5:N$590)</f>
        <v>16.5</v>
      </c>
      <c r="AI190">
        <f>SUMIF('Data - Contractor Labor Hours'!$J$5:$J$590,'Test Year 2009'!$AF190,'Data - Contractor Labor Hours'!O$5:O$590)</f>
        <v>0</v>
      </c>
      <c r="AJ190" s="60"/>
      <c r="AK190">
        <f t="shared" si="32"/>
        <v>518</v>
      </c>
      <c r="AL190">
        <f t="shared" si="33"/>
        <v>24.75</v>
      </c>
      <c r="AM190">
        <f t="shared" si="34"/>
        <v>0</v>
      </c>
      <c r="AO190" s="90">
        <f t="shared" si="35"/>
        <v>0.95439889451865501</v>
      </c>
      <c r="AP190" s="90">
        <f t="shared" si="36"/>
        <v>4.5601105481345001E-2</v>
      </c>
      <c r="AQ190" s="90">
        <f t="shared" si="37"/>
        <v>0</v>
      </c>
      <c r="AS190" s="55">
        <f t="shared" si="38"/>
        <v>1312.7088714877937</v>
      </c>
      <c r="AT190" s="55">
        <f t="shared" si="39"/>
        <v>62.721128512206356</v>
      </c>
      <c r="AU190" s="55">
        <f t="shared" si="40"/>
        <v>0</v>
      </c>
    </row>
    <row r="191" spans="22:47" x14ac:dyDescent="0.2">
      <c r="V191" s="7">
        <v>11680</v>
      </c>
      <c r="W191" s="7" t="s">
        <v>74</v>
      </c>
      <c r="X191" s="7">
        <v>228</v>
      </c>
      <c r="Y191" s="56" t="s">
        <v>87</v>
      </c>
      <c r="Z191" s="7" t="s">
        <v>89</v>
      </c>
      <c r="AA191" s="7">
        <v>5930000</v>
      </c>
      <c r="AB191" s="7">
        <v>192228</v>
      </c>
      <c r="AC191" s="54">
        <v>39974.503657407404</v>
      </c>
      <c r="AD191" s="55">
        <v>9585</v>
      </c>
      <c r="AF191">
        <f t="shared" si="31"/>
        <v>192228</v>
      </c>
      <c r="AG191">
        <f>SUMIF('Data - Contractor Labor Hours'!$J$5:$J$590,'Test Year 2009'!$AF191,'Data - Contractor Labor Hours'!M$5:M$590)</f>
        <v>518</v>
      </c>
      <c r="AH191">
        <f>SUMIF('Data - Contractor Labor Hours'!$J$5:$J$590,'Test Year 2009'!$AF191,'Data - Contractor Labor Hours'!N$5:N$590)</f>
        <v>16.5</v>
      </c>
      <c r="AI191">
        <f>SUMIF('Data - Contractor Labor Hours'!$J$5:$J$590,'Test Year 2009'!$AF191,'Data - Contractor Labor Hours'!O$5:O$590)</f>
        <v>0</v>
      </c>
      <c r="AJ191" s="60"/>
      <c r="AK191">
        <f t="shared" si="32"/>
        <v>518</v>
      </c>
      <c r="AL191">
        <f t="shared" si="33"/>
        <v>24.75</v>
      </c>
      <c r="AM191">
        <f t="shared" si="34"/>
        <v>0</v>
      </c>
      <c r="AO191" s="90">
        <f t="shared" si="35"/>
        <v>0.95439889451865501</v>
      </c>
      <c r="AP191" s="90">
        <f t="shared" si="36"/>
        <v>4.5601105481345001E-2</v>
      </c>
      <c r="AQ191" s="90">
        <f t="shared" si="37"/>
        <v>0</v>
      </c>
      <c r="AS191" s="55">
        <f t="shared" si="38"/>
        <v>9147.9134039613091</v>
      </c>
      <c r="AT191" s="55">
        <f t="shared" si="39"/>
        <v>437.08659603869182</v>
      </c>
      <c r="AU191" s="55">
        <f t="shared" si="40"/>
        <v>0</v>
      </c>
    </row>
    <row r="192" spans="22:47" x14ac:dyDescent="0.2">
      <c r="V192" s="7">
        <v>11680</v>
      </c>
      <c r="W192" s="7" t="s">
        <v>74</v>
      </c>
      <c r="X192" s="7">
        <v>228</v>
      </c>
      <c r="Y192" s="56" t="s">
        <v>87</v>
      </c>
      <c r="Z192" s="7" t="s">
        <v>90</v>
      </c>
      <c r="AA192" s="7">
        <v>5930000</v>
      </c>
      <c r="AB192" s="7">
        <v>192228</v>
      </c>
      <c r="AC192" s="54">
        <v>39974.503657407404</v>
      </c>
      <c r="AD192" s="55">
        <v>2614.17</v>
      </c>
      <c r="AF192">
        <f t="shared" si="31"/>
        <v>192228</v>
      </c>
      <c r="AG192">
        <f>SUMIF('Data - Contractor Labor Hours'!$J$5:$J$590,'Test Year 2009'!$AF192,'Data - Contractor Labor Hours'!M$5:M$590)</f>
        <v>518</v>
      </c>
      <c r="AH192">
        <f>SUMIF('Data - Contractor Labor Hours'!$J$5:$J$590,'Test Year 2009'!$AF192,'Data - Contractor Labor Hours'!N$5:N$590)</f>
        <v>16.5</v>
      </c>
      <c r="AI192">
        <f>SUMIF('Data - Contractor Labor Hours'!$J$5:$J$590,'Test Year 2009'!$AF192,'Data - Contractor Labor Hours'!O$5:O$590)</f>
        <v>0</v>
      </c>
      <c r="AJ192" s="60"/>
      <c r="AK192">
        <f t="shared" si="32"/>
        <v>518</v>
      </c>
      <c r="AL192">
        <f t="shared" si="33"/>
        <v>24.75</v>
      </c>
      <c r="AM192">
        <f t="shared" si="34"/>
        <v>0</v>
      </c>
      <c r="AO192" s="90">
        <f t="shared" si="35"/>
        <v>0.95439889451865501</v>
      </c>
      <c r="AP192" s="90">
        <f t="shared" si="36"/>
        <v>4.5601105481345001E-2</v>
      </c>
      <c r="AQ192" s="90">
        <f t="shared" si="37"/>
        <v>0</v>
      </c>
      <c r="AS192" s="55">
        <f t="shared" si="38"/>
        <v>2494.9609580838323</v>
      </c>
      <c r="AT192" s="55">
        <f t="shared" si="39"/>
        <v>119.20904191616766</v>
      </c>
      <c r="AU192" s="55">
        <f t="shared" si="40"/>
        <v>0</v>
      </c>
    </row>
    <row r="193" spans="22:47" x14ac:dyDescent="0.2">
      <c r="V193" s="7">
        <v>12389</v>
      </c>
      <c r="W193" s="7" t="s">
        <v>74</v>
      </c>
      <c r="X193" s="7">
        <v>228</v>
      </c>
      <c r="Y193" s="56" t="s">
        <v>100</v>
      </c>
      <c r="Z193" s="7" t="s">
        <v>75</v>
      </c>
      <c r="AA193" s="7">
        <v>5930000</v>
      </c>
      <c r="AB193" s="7">
        <v>192224</v>
      </c>
      <c r="AC193" s="54">
        <v>39974.503935185188</v>
      </c>
      <c r="AD193" s="55">
        <v>12445.61</v>
      </c>
      <c r="AF193">
        <f t="shared" si="31"/>
        <v>192224</v>
      </c>
      <c r="AG193">
        <f>SUMIF('Data - Contractor Labor Hours'!$J$5:$J$590,'Test Year 2009'!$AF193,'Data - Contractor Labor Hours'!M$5:M$590)</f>
        <v>305</v>
      </c>
      <c r="AH193">
        <f>SUMIF('Data - Contractor Labor Hours'!$J$5:$J$590,'Test Year 2009'!$AF193,'Data - Contractor Labor Hours'!N$5:N$590)</f>
        <v>102</v>
      </c>
      <c r="AI193">
        <f>SUMIF('Data - Contractor Labor Hours'!$J$5:$J$590,'Test Year 2009'!$AF193,'Data - Contractor Labor Hours'!O$5:O$590)</f>
        <v>18</v>
      </c>
      <c r="AJ193" s="60"/>
      <c r="AK193">
        <f t="shared" si="32"/>
        <v>305</v>
      </c>
      <c r="AL193">
        <f t="shared" si="33"/>
        <v>153</v>
      </c>
      <c r="AM193">
        <f t="shared" si="34"/>
        <v>36</v>
      </c>
      <c r="AO193" s="90">
        <f t="shared" si="35"/>
        <v>0.61740890688259109</v>
      </c>
      <c r="AP193" s="90">
        <f t="shared" si="36"/>
        <v>0.30971659919028338</v>
      </c>
      <c r="AQ193" s="90">
        <f t="shared" si="37"/>
        <v>7.28744939271255E-2</v>
      </c>
      <c r="AS193" s="55">
        <f t="shared" si="38"/>
        <v>7684.030465587045</v>
      </c>
      <c r="AT193" s="55">
        <f t="shared" si="39"/>
        <v>3854.612004048583</v>
      </c>
      <c r="AU193" s="55">
        <f t="shared" si="40"/>
        <v>906.96753036437246</v>
      </c>
    </row>
    <row r="194" spans="22:47" x14ac:dyDescent="0.2">
      <c r="V194" s="7">
        <v>12681</v>
      </c>
      <c r="W194" s="7" t="s">
        <v>74</v>
      </c>
      <c r="X194" s="7">
        <v>228</v>
      </c>
      <c r="Y194" s="56" t="s">
        <v>100</v>
      </c>
      <c r="Z194" s="7" t="s">
        <v>75</v>
      </c>
      <c r="AA194" s="7">
        <v>5930000</v>
      </c>
      <c r="AB194" s="7">
        <v>191877</v>
      </c>
      <c r="AC194" s="54">
        <v>39974.505231481482</v>
      </c>
      <c r="AD194" s="55">
        <v>704.82</v>
      </c>
      <c r="AF194">
        <f t="shared" si="31"/>
        <v>191877</v>
      </c>
      <c r="AG194">
        <f>SUMIF('Data - Contractor Labor Hours'!$J$5:$J$590,'Test Year 2009'!$AF194,'Data - Contractor Labor Hours'!M$5:M$590)</f>
        <v>20</v>
      </c>
      <c r="AH194">
        <f>SUMIF('Data - Contractor Labor Hours'!$J$5:$J$590,'Test Year 2009'!$AF194,'Data - Contractor Labor Hours'!N$5:N$590)</f>
        <v>0</v>
      </c>
      <c r="AI194">
        <f>SUMIF('Data - Contractor Labor Hours'!$J$5:$J$590,'Test Year 2009'!$AF194,'Data - Contractor Labor Hours'!O$5:O$590)</f>
        <v>0</v>
      </c>
      <c r="AJ194" s="60"/>
      <c r="AK194">
        <f t="shared" si="32"/>
        <v>20</v>
      </c>
      <c r="AL194">
        <f t="shared" si="33"/>
        <v>0</v>
      </c>
      <c r="AM194">
        <f t="shared" si="34"/>
        <v>0</v>
      </c>
      <c r="AO194" s="90">
        <f t="shared" si="35"/>
        <v>1</v>
      </c>
      <c r="AP194" s="90">
        <f t="shared" si="36"/>
        <v>0</v>
      </c>
      <c r="AQ194" s="90">
        <f t="shared" si="37"/>
        <v>0</v>
      </c>
      <c r="AS194" s="55">
        <f t="shared" si="38"/>
        <v>704.82</v>
      </c>
      <c r="AT194" s="55">
        <f t="shared" si="39"/>
        <v>0</v>
      </c>
      <c r="AU194" s="55">
        <f t="shared" si="40"/>
        <v>0</v>
      </c>
    </row>
    <row r="195" spans="22:47" x14ac:dyDescent="0.2">
      <c r="V195" s="7">
        <v>12389</v>
      </c>
      <c r="W195" s="7" t="s">
        <v>74</v>
      </c>
      <c r="X195" s="7">
        <v>228</v>
      </c>
      <c r="Y195" s="56" t="s">
        <v>100</v>
      </c>
      <c r="Z195" s="7" t="s">
        <v>75</v>
      </c>
      <c r="AA195" s="7">
        <v>5930000</v>
      </c>
      <c r="AB195" s="7">
        <v>191960</v>
      </c>
      <c r="AC195" s="54">
        <v>39974.505624999998</v>
      </c>
      <c r="AD195" s="55">
        <v>19833.98</v>
      </c>
      <c r="AF195">
        <f t="shared" si="31"/>
        <v>191960</v>
      </c>
      <c r="AG195">
        <f>SUMIF('Data - Contractor Labor Hours'!$J$5:$J$590,'Test Year 2009'!$AF195,'Data - Contractor Labor Hours'!M$5:M$590)</f>
        <v>761</v>
      </c>
      <c r="AH195">
        <f>SUMIF('Data - Contractor Labor Hours'!$J$5:$J$590,'Test Year 2009'!$AF195,'Data - Contractor Labor Hours'!N$5:N$590)</f>
        <v>34</v>
      </c>
      <c r="AI195">
        <f>SUMIF('Data - Contractor Labor Hours'!$J$5:$J$590,'Test Year 2009'!$AF195,'Data - Contractor Labor Hours'!O$5:O$590)</f>
        <v>111.5</v>
      </c>
      <c r="AJ195" s="60"/>
      <c r="AK195">
        <f t="shared" si="32"/>
        <v>761</v>
      </c>
      <c r="AL195">
        <f t="shared" si="33"/>
        <v>51</v>
      </c>
      <c r="AM195">
        <f t="shared" si="34"/>
        <v>223</v>
      </c>
      <c r="AO195" s="90">
        <f t="shared" si="35"/>
        <v>0.73526570048309181</v>
      </c>
      <c r="AP195" s="90">
        <f t="shared" si="36"/>
        <v>4.9275362318840582E-2</v>
      </c>
      <c r="AQ195" s="90">
        <f t="shared" si="37"/>
        <v>0.21545893719806763</v>
      </c>
      <c r="AS195" s="55">
        <f t="shared" si="38"/>
        <v>14583.245198067632</v>
      </c>
      <c r="AT195" s="55">
        <f t="shared" si="39"/>
        <v>977.32655072463774</v>
      </c>
      <c r="AU195" s="55">
        <f t="shared" si="40"/>
        <v>4273.4082512077293</v>
      </c>
    </row>
    <row r="196" spans="22:47" x14ac:dyDescent="0.2">
      <c r="V196" s="7">
        <v>12389</v>
      </c>
      <c r="W196" s="7" t="s">
        <v>74</v>
      </c>
      <c r="X196" s="7">
        <v>228</v>
      </c>
      <c r="Y196" s="56" t="s">
        <v>87</v>
      </c>
      <c r="Z196" s="7" t="s">
        <v>88</v>
      </c>
      <c r="AA196" s="7">
        <v>5930000</v>
      </c>
      <c r="AB196" s="7">
        <v>191960</v>
      </c>
      <c r="AC196" s="54">
        <v>39974.505624999998</v>
      </c>
      <c r="AD196" s="55">
        <v>5182.08</v>
      </c>
      <c r="AF196">
        <f t="shared" si="31"/>
        <v>191960</v>
      </c>
      <c r="AG196">
        <f>SUMIF('Data - Contractor Labor Hours'!$J$5:$J$590,'Test Year 2009'!$AF196,'Data - Contractor Labor Hours'!M$5:M$590)</f>
        <v>761</v>
      </c>
      <c r="AH196">
        <f>SUMIF('Data - Contractor Labor Hours'!$J$5:$J$590,'Test Year 2009'!$AF196,'Data - Contractor Labor Hours'!N$5:N$590)</f>
        <v>34</v>
      </c>
      <c r="AI196">
        <f>SUMIF('Data - Contractor Labor Hours'!$J$5:$J$590,'Test Year 2009'!$AF196,'Data - Contractor Labor Hours'!O$5:O$590)</f>
        <v>111.5</v>
      </c>
      <c r="AJ196" s="60"/>
      <c r="AK196">
        <f t="shared" si="32"/>
        <v>761</v>
      </c>
      <c r="AL196">
        <f t="shared" si="33"/>
        <v>51</v>
      </c>
      <c r="AM196">
        <f t="shared" si="34"/>
        <v>223</v>
      </c>
      <c r="AO196" s="90">
        <f t="shared" si="35"/>
        <v>0.73526570048309181</v>
      </c>
      <c r="AP196" s="90">
        <f t="shared" si="36"/>
        <v>4.9275362318840582E-2</v>
      </c>
      <c r="AQ196" s="90">
        <f t="shared" si="37"/>
        <v>0.21545893719806763</v>
      </c>
      <c r="AS196" s="55">
        <f t="shared" si="38"/>
        <v>3810.2056811594202</v>
      </c>
      <c r="AT196" s="55">
        <f t="shared" si="39"/>
        <v>255.3488695652174</v>
      </c>
      <c r="AU196" s="55">
        <f t="shared" si="40"/>
        <v>1116.5254492753622</v>
      </c>
    </row>
    <row r="197" spans="22:47" x14ac:dyDescent="0.2">
      <c r="V197" s="7">
        <v>12389</v>
      </c>
      <c r="W197" s="7" t="s">
        <v>74</v>
      </c>
      <c r="X197" s="7">
        <v>228</v>
      </c>
      <c r="Y197" s="56" t="s">
        <v>100</v>
      </c>
      <c r="Z197" s="7" t="s">
        <v>75</v>
      </c>
      <c r="AA197" s="7">
        <v>5930000</v>
      </c>
      <c r="AB197" s="7">
        <v>191958</v>
      </c>
      <c r="AC197" s="54">
        <v>39974.506180555552</v>
      </c>
      <c r="AD197" s="55">
        <v>6224.14</v>
      </c>
      <c r="AF197">
        <f t="shared" si="31"/>
        <v>191958</v>
      </c>
      <c r="AG197">
        <f>SUMIF('Data - Contractor Labor Hours'!$J$5:$J$590,'Test Year 2009'!$AF197,'Data - Contractor Labor Hours'!M$5:M$590)</f>
        <v>75</v>
      </c>
      <c r="AH197">
        <f>SUMIF('Data - Contractor Labor Hours'!$J$5:$J$590,'Test Year 2009'!$AF197,'Data - Contractor Labor Hours'!N$5:N$590)</f>
        <v>59</v>
      </c>
      <c r="AI197">
        <f>SUMIF('Data - Contractor Labor Hours'!$J$5:$J$590,'Test Year 2009'!$AF197,'Data - Contractor Labor Hours'!O$5:O$590)</f>
        <v>57</v>
      </c>
      <c r="AJ197" s="60"/>
      <c r="AK197">
        <f t="shared" si="32"/>
        <v>75</v>
      </c>
      <c r="AL197">
        <f t="shared" si="33"/>
        <v>88.5</v>
      </c>
      <c r="AM197">
        <f t="shared" si="34"/>
        <v>114</v>
      </c>
      <c r="AO197" s="90">
        <f t="shared" si="35"/>
        <v>0.27027027027027029</v>
      </c>
      <c r="AP197" s="90">
        <f t="shared" si="36"/>
        <v>0.31891891891891894</v>
      </c>
      <c r="AQ197" s="90">
        <f t="shared" si="37"/>
        <v>0.41081081081081083</v>
      </c>
      <c r="AS197" s="55">
        <f t="shared" si="38"/>
        <v>1682.2000000000003</v>
      </c>
      <c r="AT197" s="55">
        <f t="shared" si="39"/>
        <v>1984.9960000000003</v>
      </c>
      <c r="AU197" s="55">
        <f t="shared" si="40"/>
        <v>2556.9440000000004</v>
      </c>
    </row>
    <row r="198" spans="22:47" x14ac:dyDescent="0.2">
      <c r="V198" s="7">
        <v>12389</v>
      </c>
      <c r="W198" s="7" t="s">
        <v>74</v>
      </c>
      <c r="X198" s="7">
        <v>228</v>
      </c>
      <c r="Y198" s="56" t="s">
        <v>100</v>
      </c>
      <c r="Z198" s="7" t="s">
        <v>75</v>
      </c>
      <c r="AA198" s="7">
        <v>5930000</v>
      </c>
      <c r="AB198" s="7">
        <v>191881</v>
      </c>
      <c r="AC198" s="54">
        <v>39974.507268518515</v>
      </c>
      <c r="AD198" s="55">
        <v>271.95</v>
      </c>
      <c r="AF198">
        <f t="shared" si="31"/>
        <v>191881</v>
      </c>
      <c r="AG198">
        <f>SUMIF('Data - Contractor Labor Hours'!$J$5:$J$590,'Test Year 2009'!$AF198,'Data - Contractor Labor Hours'!M$5:M$590)</f>
        <v>0</v>
      </c>
      <c r="AH198">
        <f>SUMIF('Data - Contractor Labor Hours'!$J$5:$J$590,'Test Year 2009'!$AF198,'Data - Contractor Labor Hours'!N$5:N$590)</f>
        <v>9</v>
      </c>
      <c r="AI198">
        <f>SUMIF('Data - Contractor Labor Hours'!$J$5:$J$590,'Test Year 2009'!$AF198,'Data - Contractor Labor Hours'!O$5:O$590)</f>
        <v>0</v>
      </c>
      <c r="AJ198" s="60"/>
      <c r="AK198">
        <f t="shared" si="32"/>
        <v>0</v>
      </c>
      <c r="AL198">
        <f t="shared" si="33"/>
        <v>13.5</v>
      </c>
      <c r="AM198">
        <f t="shared" si="34"/>
        <v>0</v>
      </c>
      <c r="AO198" s="90">
        <f t="shared" si="35"/>
        <v>0</v>
      </c>
      <c r="AP198" s="90">
        <f t="shared" si="36"/>
        <v>1</v>
      </c>
      <c r="AQ198" s="90">
        <f t="shared" si="37"/>
        <v>0</v>
      </c>
      <c r="AS198" s="55">
        <f t="shared" si="38"/>
        <v>0</v>
      </c>
      <c r="AT198" s="55">
        <f t="shared" si="39"/>
        <v>271.95</v>
      </c>
      <c r="AU198" s="55">
        <f t="shared" si="40"/>
        <v>0</v>
      </c>
    </row>
    <row r="199" spans="22:47" x14ac:dyDescent="0.2">
      <c r="V199" s="7">
        <v>11680</v>
      </c>
      <c r="W199" s="7" t="s">
        <v>74</v>
      </c>
      <c r="X199" s="7">
        <v>228</v>
      </c>
      <c r="Y199" s="56" t="s">
        <v>100</v>
      </c>
      <c r="Z199" s="7" t="s">
        <v>75</v>
      </c>
      <c r="AA199" s="7">
        <v>5930000</v>
      </c>
      <c r="AB199" s="7">
        <v>191520</v>
      </c>
      <c r="AC199" s="54">
        <v>39974.507523148146</v>
      </c>
      <c r="AD199" s="55">
        <v>3792.61</v>
      </c>
      <c r="AF199">
        <f t="shared" si="31"/>
        <v>191520</v>
      </c>
      <c r="AG199">
        <f>SUMIF('Data - Contractor Labor Hours'!$J$5:$J$590,'Test Year 2009'!$AF199,'Data - Contractor Labor Hours'!M$5:M$590)</f>
        <v>416</v>
      </c>
      <c r="AH199">
        <f>SUMIF('Data - Contractor Labor Hours'!$J$5:$J$590,'Test Year 2009'!$AF199,'Data - Contractor Labor Hours'!N$5:N$590)</f>
        <v>99.5</v>
      </c>
      <c r="AI199">
        <f>SUMIF('Data - Contractor Labor Hours'!$J$5:$J$590,'Test Year 2009'!$AF199,'Data - Contractor Labor Hours'!O$5:O$590)</f>
        <v>304.5</v>
      </c>
      <c r="AJ199" s="60"/>
      <c r="AK199">
        <f t="shared" si="32"/>
        <v>416</v>
      </c>
      <c r="AL199">
        <f t="shared" si="33"/>
        <v>149.25</v>
      </c>
      <c r="AM199">
        <f t="shared" si="34"/>
        <v>609</v>
      </c>
      <c r="AO199" s="90">
        <f t="shared" si="35"/>
        <v>0.3542686821375346</v>
      </c>
      <c r="AP199" s="90">
        <f t="shared" si="36"/>
        <v>0.12710240579093038</v>
      </c>
      <c r="AQ199" s="90">
        <f t="shared" si="37"/>
        <v>0.51862891207153505</v>
      </c>
      <c r="AS199" s="55">
        <f t="shared" si="38"/>
        <v>1343.6029465616352</v>
      </c>
      <c r="AT199" s="55">
        <f t="shared" si="39"/>
        <v>482.04985522674048</v>
      </c>
      <c r="AU199" s="55">
        <f t="shared" si="40"/>
        <v>1966.9571982116247</v>
      </c>
    </row>
    <row r="200" spans="22:47" x14ac:dyDescent="0.2">
      <c r="V200" s="7">
        <v>11680</v>
      </c>
      <c r="W200" s="7" t="s">
        <v>74</v>
      </c>
      <c r="X200" s="7">
        <v>228</v>
      </c>
      <c r="Y200" s="56" t="s">
        <v>87</v>
      </c>
      <c r="Z200" s="7" t="s">
        <v>89</v>
      </c>
      <c r="AA200" s="7">
        <v>5930000</v>
      </c>
      <c r="AB200" s="7">
        <v>191520</v>
      </c>
      <c r="AC200" s="54">
        <v>39974.507523148146</v>
      </c>
      <c r="AD200" s="55">
        <v>21432.01</v>
      </c>
      <c r="AF200">
        <f t="shared" si="31"/>
        <v>191520</v>
      </c>
      <c r="AG200">
        <f>SUMIF('Data - Contractor Labor Hours'!$J$5:$J$590,'Test Year 2009'!$AF200,'Data - Contractor Labor Hours'!M$5:M$590)</f>
        <v>416</v>
      </c>
      <c r="AH200">
        <f>SUMIF('Data - Contractor Labor Hours'!$J$5:$J$590,'Test Year 2009'!$AF200,'Data - Contractor Labor Hours'!N$5:N$590)</f>
        <v>99.5</v>
      </c>
      <c r="AI200">
        <f>SUMIF('Data - Contractor Labor Hours'!$J$5:$J$590,'Test Year 2009'!$AF200,'Data - Contractor Labor Hours'!O$5:O$590)</f>
        <v>304.5</v>
      </c>
      <c r="AJ200" s="60"/>
      <c r="AK200">
        <f t="shared" si="32"/>
        <v>416</v>
      </c>
      <c r="AL200">
        <f t="shared" si="33"/>
        <v>149.25</v>
      </c>
      <c r="AM200">
        <f t="shared" si="34"/>
        <v>609</v>
      </c>
      <c r="AO200" s="90">
        <f t="shared" si="35"/>
        <v>0.3542686821375346</v>
      </c>
      <c r="AP200" s="90">
        <f t="shared" si="36"/>
        <v>0.12710240579093038</v>
      </c>
      <c r="AQ200" s="90">
        <f t="shared" si="37"/>
        <v>0.51862891207153505</v>
      </c>
      <c r="AS200" s="55">
        <f t="shared" si="38"/>
        <v>7592.6899382584625</v>
      </c>
      <c r="AT200" s="55">
        <f t="shared" si="39"/>
        <v>2724.0600319352775</v>
      </c>
      <c r="AU200" s="55">
        <f t="shared" si="40"/>
        <v>11115.260029806259</v>
      </c>
    </row>
    <row r="201" spans="22:47" x14ac:dyDescent="0.2">
      <c r="V201" s="7">
        <v>11680</v>
      </c>
      <c r="W201" s="7" t="s">
        <v>74</v>
      </c>
      <c r="X201" s="7">
        <v>228</v>
      </c>
      <c r="Y201" s="56" t="s">
        <v>100</v>
      </c>
      <c r="Z201" s="7" t="s">
        <v>75</v>
      </c>
      <c r="AA201" s="7">
        <v>5930000</v>
      </c>
      <c r="AB201" s="7">
        <v>192198</v>
      </c>
      <c r="AC201" s="54">
        <v>39974.507719907408</v>
      </c>
      <c r="AD201" s="55">
        <v>4295.99</v>
      </c>
      <c r="AF201">
        <f t="shared" si="31"/>
        <v>192198</v>
      </c>
      <c r="AG201">
        <f>SUMIF('Data - Contractor Labor Hours'!$J$5:$J$590,'Test Year 2009'!$AF201,'Data - Contractor Labor Hours'!M$5:M$590)</f>
        <v>120</v>
      </c>
      <c r="AH201">
        <f>SUMIF('Data - Contractor Labor Hours'!$J$5:$J$590,'Test Year 2009'!$AF201,'Data - Contractor Labor Hours'!N$5:N$590)</f>
        <v>52.5</v>
      </c>
      <c r="AI201">
        <f>SUMIF('Data - Contractor Labor Hours'!$J$5:$J$590,'Test Year 2009'!$AF201,'Data - Contractor Labor Hours'!O$5:O$590)</f>
        <v>0</v>
      </c>
      <c r="AJ201" s="60"/>
      <c r="AK201">
        <f t="shared" si="32"/>
        <v>120</v>
      </c>
      <c r="AL201">
        <f t="shared" si="33"/>
        <v>78.75</v>
      </c>
      <c r="AM201">
        <f t="shared" si="34"/>
        <v>0</v>
      </c>
      <c r="AO201" s="90">
        <f t="shared" si="35"/>
        <v>0.60377358490566035</v>
      </c>
      <c r="AP201" s="90">
        <f t="shared" si="36"/>
        <v>0.39622641509433965</v>
      </c>
      <c r="AQ201" s="90">
        <f t="shared" si="37"/>
        <v>0</v>
      </c>
      <c r="AS201" s="55">
        <f t="shared" si="38"/>
        <v>2593.8052830188676</v>
      </c>
      <c r="AT201" s="55">
        <f t="shared" si="39"/>
        <v>1702.1847169811322</v>
      </c>
      <c r="AU201" s="55">
        <f t="shared" si="40"/>
        <v>0</v>
      </c>
    </row>
    <row r="202" spans="22:47" x14ac:dyDescent="0.2">
      <c r="V202" s="7">
        <v>12389</v>
      </c>
      <c r="W202" s="7" t="s">
        <v>74</v>
      </c>
      <c r="X202" s="7">
        <v>228</v>
      </c>
      <c r="Y202" s="56" t="s">
        <v>100</v>
      </c>
      <c r="Z202" s="7" t="s">
        <v>75</v>
      </c>
      <c r="AA202" s="7">
        <v>5930000</v>
      </c>
      <c r="AB202" s="7">
        <v>192222</v>
      </c>
      <c r="AC202" s="54">
        <v>39974.5078587963</v>
      </c>
      <c r="AD202" s="55">
        <v>367.47</v>
      </c>
      <c r="AF202">
        <f t="shared" si="31"/>
        <v>192222</v>
      </c>
      <c r="AG202">
        <f>SUMIF('Data - Contractor Labor Hours'!$J$5:$J$590,'Test Year 2009'!$AF202,'Data - Contractor Labor Hours'!M$5:M$590)</f>
        <v>0</v>
      </c>
      <c r="AH202">
        <f>SUMIF('Data - Contractor Labor Hours'!$J$5:$J$590,'Test Year 2009'!$AF202,'Data - Contractor Labor Hours'!N$5:N$590)</f>
        <v>0</v>
      </c>
      <c r="AI202">
        <f>SUMIF('Data - Contractor Labor Hours'!$J$5:$J$590,'Test Year 2009'!$AF202,'Data - Contractor Labor Hours'!O$5:O$590)</f>
        <v>0</v>
      </c>
      <c r="AJ202" s="60"/>
      <c r="AK202">
        <f t="shared" si="32"/>
        <v>0</v>
      </c>
      <c r="AL202">
        <f t="shared" si="33"/>
        <v>0</v>
      </c>
      <c r="AM202">
        <f t="shared" si="34"/>
        <v>0</v>
      </c>
      <c r="AO202" s="90">
        <f t="shared" si="35"/>
        <v>0</v>
      </c>
      <c r="AP202" s="90">
        <f t="shared" si="36"/>
        <v>0</v>
      </c>
      <c r="AQ202" s="90">
        <f t="shared" si="37"/>
        <v>0</v>
      </c>
      <c r="AS202" s="55">
        <f t="shared" si="38"/>
        <v>0</v>
      </c>
      <c r="AT202" s="55">
        <f t="shared" si="39"/>
        <v>0</v>
      </c>
      <c r="AU202" s="55">
        <f t="shared" si="40"/>
        <v>0</v>
      </c>
    </row>
    <row r="203" spans="22:47" x14ac:dyDescent="0.2">
      <c r="V203" s="7">
        <v>11680</v>
      </c>
      <c r="W203" s="7" t="s">
        <v>74</v>
      </c>
      <c r="X203" s="7">
        <v>228</v>
      </c>
      <c r="Y203" s="56" t="s">
        <v>100</v>
      </c>
      <c r="Z203" s="7" t="s">
        <v>75</v>
      </c>
      <c r="AA203" s="7">
        <v>5930000</v>
      </c>
      <c r="AB203" s="7">
        <v>192196</v>
      </c>
      <c r="AC203" s="54">
        <v>39974.508206018516</v>
      </c>
      <c r="AD203" s="55">
        <v>5297.5</v>
      </c>
      <c r="AF203">
        <f t="shared" si="31"/>
        <v>192196</v>
      </c>
      <c r="AG203">
        <f>SUMIF('Data - Contractor Labor Hours'!$J$5:$J$590,'Test Year 2009'!$AF203,'Data - Contractor Labor Hours'!M$5:M$590)</f>
        <v>126</v>
      </c>
      <c r="AH203">
        <f>SUMIF('Data - Contractor Labor Hours'!$J$5:$J$590,'Test Year 2009'!$AF203,'Data - Contractor Labor Hours'!N$5:N$590)</f>
        <v>139</v>
      </c>
      <c r="AI203">
        <f>SUMIF('Data - Contractor Labor Hours'!$J$5:$J$590,'Test Year 2009'!$AF203,'Data - Contractor Labor Hours'!O$5:O$590)</f>
        <v>0</v>
      </c>
      <c r="AJ203" s="60"/>
      <c r="AK203">
        <f t="shared" si="32"/>
        <v>126</v>
      </c>
      <c r="AL203">
        <f t="shared" si="33"/>
        <v>208.5</v>
      </c>
      <c r="AM203">
        <f t="shared" si="34"/>
        <v>0</v>
      </c>
      <c r="AO203" s="90">
        <f t="shared" si="35"/>
        <v>0.37668161434977576</v>
      </c>
      <c r="AP203" s="90">
        <f t="shared" si="36"/>
        <v>0.62331838565022424</v>
      </c>
      <c r="AQ203" s="90">
        <f t="shared" si="37"/>
        <v>0</v>
      </c>
      <c r="AS203" s="55">
        <f t="shared" si="38"/>
        <v>1995.4708520179372</v>
      </c>
      <c r="AT203" s="55">
        <f t="shared" si="39"/>
        <v>3302.029147982063</v>
      </c>
      <c r="AU203" s="55">
        <f t="shared" si="40"/>
        <v>0</v>
      </c>
    </row>
    <row r="204" spans="22:47" x14ac:dyDescent="0.2">
      <c r="V204" s="7">
        <v>11680</v>
      </c>
      <c r="W204" s="7" t="s">
        <v>74</v>
      </c>
      <c r="X204" s="7">
        <v>228</v>
      </c>
      <c r="Y204" s="56" t="s">
        <v>87</v>
      </c>
      <c r="Z204" s="7" t="s">
        <v>89</v>
      </c>
      <c r="AA204" s="7">
        <v>5930000</v>
      </c>
      <c r="AB204" s="7">
        <v>192196</v>
      </c>
      <c r="AC204" s="54">
        <v>39974.508206018516</v>
      </c>
      <c r="AD204" s="55">
        <v>2174.1</v>
      </c>
      <c r="AF204">
        <f t="shared" si="31"/>
        <v>192196</v>
      </c>
      <c r="AG204">
        <f>SUMIF('Data - Contractor Labor Hours'!$J$5:$J$590,'Test Year 2009'!$AF204,'Data - Contractor Labor Hours'!M$5:M$590)</f>
        <v>126</v>
      </c>
      <c r="AH204">
        <f>SUMIF('Data - Contractor Labor Hours'!$J$5:$J$590,'Test Year 2009'!$AF204,'Data - Contractor Labor Hours'!N$5:N$590)</f>
        <v>139</v>
      </c>
      <c r="AI204">
        <f>SUMIF('Data - Contractor Labor Hours'!$J$5:$J$590,'Test Year 2009'!$AF204,'Data - Contractor Labor Hours'!O$5:O$590)</f>
        <v>0</v>
      </c>
      <c r="AJ204" s="60"/>
      <c r="AK204">
        <f t="shared" si="32"/>
        <v>126</v>
      </c>
      <c r="AL204">
        <f t="shared" si="33"/>
        <v>208.5</v>
      </c>
      <c r="AM204">
        <f t="shared" si="34"/>
        <v>0</v>
      </c>
      <c r="AO204" s="90">
        <f t="shared" si="35"/>
        <v>0.37668161434977576</v>
      </c>
      <c r="AP204" s="90">
        <f t="shared" si="36"/>
        <v>0.62331838565022424</v>
      </c>
      <c r="AQ204" s="90">
        <f t="shared" si="37"/>
        <v>0</v>
      </c>
      <c r="AS204" s="55">
        <f t="shared" si="38"/>
        <v>818.94349775784747</v>
      </c>
      <c r="AT204" s="55">
        <f t="shared" si="39"/>
        <v>1355.1565022421526</v>
      </c>
      <c r="AU204" s="55">
        <f t="shared" si="40"/>
        <v>0</v>
      </c>
    </row>
    <row r="205" spans="22:47" x14ac:dyDescent="0.2">
      <c r="V205" s="7">
        <v>12389</v>
      </c>
      <c r="W205" s="7" t="s">
        <v>74</v>
      </c>
      <c r="X205" s="7">
        <v>228</v>
      </c>
      <c r="Y205" s="56" t="s">
        <v>100</v>
      </c>
      <c r="Z205" s="7" t="s">
        <v>75</v>
      </c>
      <c r="AA205" s="7">
        <v>5930000</v>
      </c>
      <c r="AB205" s="7">
        <v>191962</v>
      </c>
      <c r="AC205" s="54">
        <v>39974.508796296293</v>
      </c>
      <c r="AD205" s="55">
        <v>1429.69</v>
      </c>
      <c r="AF205">
        <f t="shared" ref="AF205:AF268" si="41">AB205</f>
        <v>191962</v>
      </c>
      <c r="AG205">
        <f>SUMIF('Data - Contractor Labor Hours'!$J$5:$J$590,'Test Year 2009'!$AF205,'Data - Contractor Labor Hours'!M$5:M$590)</f>
        <v>40</v>
      </c>
      <c r="AH205">
        <f>SUMIF('Data - Contractor Labor Hours'!$J$5:$J$590,'Test Year 2009'!$AF205,'Data - Contractor Labor Hours'!N$5:N$590)</f>
        <v>18</v>
      </c>
      <c r="AI205">
        <f>SUMIF('Data - Contractor Labor Hours'!$J$5:$J$590,'Test Year 2009'!$AF205,'Data - Contractor Labor Hours'!O$5:O$590)</f>
        <v>0</v>
      </c>
      <c r="AJ205" s="60"/>
      <c r="AK205">
        <f t="shared" ref="AK205:AK268" si="42">AG205</f>
        <v>40</v>
      </c>
      <c r="AL205">
        <f t="shared" ref="AL205:AL268" si="43">AH205*1.5</f>
        <v>27</v>
      </c>
      <c r="AM205">
        <f t="shared" ref="AM205:AM268" si="44">AI205*2</f>
        <v>0</v>
      </c>
      <c r="AO205" s="90">
        <f t="shared" ref="AO205:AO268" si="45">IF(SUM($AK205:$AM205)=0,0,AK205/SUM($AK205:$AM205))</f>
        <v>0.59701492537313428</v>
      </c>
      <c r="AP205" s="90">
        <f t="shared" ref="AP205:AP268" si="46">IF(SUM($AK205:$AM205)=0,0,AL205/SUM($AK205:$AM205))</f>
        <v>0.40298507462686567</v>
      </c>
      <c r="AQ205" s="90">
        <f t="shared" ref="AQ205:AQ268" si="47">IF(SUM($AK205:$AM205)=0,0,AM205/SUM($AK205:$AM205))</f>
        <v>0</v>
      </c>
      <c r="AS205" s="55">
        <f t="shared" ref="AS205:AS268" si="48">AO205*$AD205</f>
        <v>853.54626865671639</v>
      </c>
      <c r="AT205" s="55">
        <f t="shared" ref="AT205:AT268" si="49">AP205*$AD205</f>
        <v>576.14373134328355</v>
      </c>
      <c r="AU205" s="55">
        <f t="shared" ref="AU205:AU268" si="50">AQ205*$AD205</f>
        <v>0</v>
      </c>
    </row>
    <row r="206" spans="22:47" x14ac:dyDescent="0.2">
      <c r="V206" s="7">
        <v>11680</v>
      </c>
      <c r="W206" s="7" t="s">
        <v>74</v>
      </c>
      <c r="X206" s="7">
        <v>228</v>
      </c>
      <c r="Y206" s="56" t="s">
        <v>100</v>
      </c>
      <c r="Z206" s="7" t="s">
        <v>75</v>
      </c>
      <c r="AA206" s="7">
        <v>5930000</v>
      </c>
      <c r="AB206" s="7">
        <v>192165</v>
      </c>
      <c r="AC206" s="54">
        <v>39974.508946759262</v>
      </c>
      <c r="AD206" s="55">
        <v>390.87</v>
      </c>
      <c r="AF206">
        <f t="shared" si="41"/>
        <v>192165</v>
      </c>
      <c r="AG206">
        <f>SUMIF('Data - Contractor Labor Hours'!$J$5:$J$590,'Test Year 2009'!$AF206,'Data - Contractor Labor Hours'!M$5:M$590)</f>
        <v>0</v>
      </c>
      <c r="AH206">
        <f>SUMIF('Data - Contractor Labor Hours'!$J$5:$J$590,'Test Year 2009'!$AF206,'Data - Contractor Labor Hours'!N$5:N$590)</f>
        <v>6</v>
      </c>
      <c r="AI206">
        <f>SUMIF('Data - Contractor Labor Hours'!$J$5:$J$590,'Test Year 2009'!$AF206,'Data - Contractor Labor Hours'!O$5:O$590)</f>
        <v>6</v>
      </c>
      <c r="AJ206" s="60"/>
      <c r="AK206">
        <f t="shared" si="42"/>
        <v>0</v>
      </c>
      <c r="AL206">
        <f t="shared" si="43"/>
        <v>9</v>
      </c>
      <c r="AM206">
        <f t="shared" si="44"/>
        <v>12</v>
      </c>
      <c r="AO206" s="90">
        <f t="shared" si="45"/>
        <v>0</v>
      </c>
      <c r="AP206" s="90">
        <f t="shared" si="46"/>
        <v>0.42857142857142855</v>
      </c>
      <c r="AQ206" s="90">
        <f t="shared" si="47"/>
        <v>0.5714285714285714</v>
      </c>
      <c r="AS206" s="55">
        <f t="shared" si="48"/>
        <v>0</v>
      </c>
      <c r="AT206" s="55">
        <f t="shared" si="49"/>
        <v>167.51571428571427</v>
      </c>
      <c r="AU206" s="55">
        <f t="shared" si="50"/>
        <v>223.35428571428571</v>
      </c>
    </row>
    <row r="207" spans="22:47" x14ac:dyDescent="0.2">
      <c r="V207" s="7">
        <v>11680</v>
      </c>
      <c r="W207" s="7" t="s">
        <v>74</v>
      </c>
      <c r="X207" s="7">
        <v>228</v>
      </c>
      <c r="Y207" s="56" t="s">
        <v>100</v>
      </c>
      <c r="Z207" s="7" t="s">
        <v>75</v>
      </c>
      <c r="AA207" s="7">
        <v>5930000</v>
      </c>
      <c r="AB207" s="7">
        <v>191526</v>
      </c>
      <c r="AC207" s="54">
        <v>39974.509293981479</v>
      </c>
      <c r="AD207" s="55">
        <v>3037.26</v>
      </c>
      <c r="AF207">
        <f t="shared" si="41"/>
        <v>191526</v>
      </c>
      <c r="AG207">
        <f>SUMIF('Data - Contractor Labor Hours'!$J$5:$J$590,'Test Year 2009'!$AF207,'Data - Contractor Labor Hours'!M$5:M$590)</f>
        <v>149</v>
      </c>
      <c r="AH207">
        <f>SUMIF('Data - Contractor Labor Hours'!$J$5:$J$590,'Test Year 2009'!$AF207,'Data - Contractor Labor Hours'!N$5:N$590)</f>
        <v>181</v>
      </c>
      <c r="AI207">
        <f>SUMIF('Data - Contractor Labor Hours'!$J$5:$J$590,'Test Year 2009'!$AF207,'Data - Contractor Labor Hours'!O$5:O$590)</f>
        <v>0</v>
      </c>
      <c r="AJ207" s="60"/>
      <c r="AK207">
        <f t="shared" si="42"/>
        <v>149</v>
      </c>
      <c r="AL207">
        <f t="shared" si="43"/>
        <v>271.5</v>
      </c>
      <c r="AM207">
        <f t="shared" si="44"/>
        <v>0</v>
      </c>
      <c r="AO207" s="90">
        <f t="shared" si="45"/>
        <v>0.35434007134363854</v>
      </c>
      <c r="AP207" s="90">
        <f t="shared" si="46"/>
        <v>0.64565992865636146</v>
      </c>
      <c r="AQ207" s="90">
        <f t="shared" si="47"/>
        <v>0</v>
      </c>
      <c r="AS207" s="55">
        <f t="shared" si="48"/>
        <v>1076.2229250891796</v>
      </c>
      <c r="AT207" s="55">
        <f t="shared" si="49"/>
        <v>1961.0370749108206</v>
      </c>
      <c r="AU207" s="55">
        <f t="shared" si="50"/>
        <v>0</v>
      </c>
    </row>
    <row r="208" spans="22:47" x14ac:dyDescent="0.2">
      <c r="V208" s="7">
        <v>11680</v>
      </c>
      <c r="W208" s="7" t="s">
        <v>74</v>
      </c>
      <c r="X208" s="7">
        <v>228</v>
      </c>
      <c r="Y208" s="56" t="s">
        <v>87</v>
      </c>
      <c r="Z208" s="7" t="s">
        <v>89</v>
      </c>
      <c r="AA208" s="7">
        <v>5930000</v>
      </c>
      <c r="AB208" s="7">
        <v>191526</v>
      </c>
      <c r="AC208" s="54">
        <v>39974.509293981479</v>
      </c>
      <c r="AD208" s="55">
        <v>5895.5</v>
      </c>
      <c r="AF208">
        <f t="shared" si="41"/>
        <v>191526</v>
      </c>
      <c r="AG208">
        <f>SUMIF('Data - Contractor Labor Hours'!$J$5:$J$590,'Test Year 2009'!$AF208,'Data - Contractor Labor Hours'!M$5:M$590)</f>
        <v>149</v>
      </c>
      <c r="AH208">
        <f>SUMIF('Data - Contractor Labor Hours'!$J$5:$J$590,'Test Year 2009'!$AF208,'Data - Contractor Labor Hours'!N$5:N$590)</f>
        <v>181</v>
      </c>
      <c r="AI208">
        <f>SUMIF('Data - Contractor Labor Hours'!$J$5:$J$590,'Test Year 2009'!$AF208,'Data - Contractor Labor Hours'!O$5:O$590)</f>
        <v>0</v>
      </c>
      <c r="AJ208" s="60"/>
      <c r="AK208">
        <f t="shared" si="42"/>
        <v>149</v>
      </c>
      <c r="AL208">
        <f t="shared" si="43"/>
        <v>271.5</v>
      </c>
      <c r="AM208">
        <f t="shared" si="44"/>
        <v>0</v>
      </c>
      <c r="AO208" s="90">
        <f t="shared" si="45"/>
        <v>0.35434007134363854</v>
      </c>
      <c r="AP208" s="90">
        <f t="shared" si="46"/>
        <v>0.64565992865636146</v>
      </c>
      <c r="AQ208" s="90">
        <f t="shared" si="47"/>
        <v>0</v>
      </c>
      <c r="AS208" s="55">
        <f t="shared" si="48"/>
        <v>2089.0118906064208</v>
      </c>
      <c r="AT208" s="55">
        <f t="shared" si="49"/>
        <v>3806.4881093935792</v>
      </c>
      <c r="AU208" s="55">
        <f t="shared" si="50"/>
        <v>0</v>
      </c>
    </row>
    <row r="209" spans="22:47" x14ac:dyDescent="0.2">
      <c r="V209" s="7">
        <v>11680</v>
      </c>
      <c r="W209" s="7" t="s">
        <v>74</v>
      </c>
      <c r="X209" s="7">
        <v>228</v>
      </c>
      <c r="Y209" s="56" t="s">
        <v>100</v>
      </c>
      <c r="Z209" s="7" t="s">
        <v>75</v>
      </c>
      <c r="AA209" s="7">
        <v>5930000</v>
      </c>
      <c r="AB209" s="7">
        <v>191523</v>
      </c>
      <c r="AC209" s="54">
        <v>39974.509467592594</v>
      </c>
      <c r="AD209" s="55">
        <v>356.9</v>
      </c>
      <c r="AF209">
        <f t="shared" si="41"/>
        <v>191523</v>
      </c>
      <c r="AG209">
        <f>SUMIF('Data - Contractor Labor Hours'!$J$5:$J$590,'Test Year 2009'!$AF209,'Data - Contractor Labor Hours'!M$5:M$590)</f>
        <v>174</v>
      </c>
      <c r="AH209">
        <f>SUMIF('Data - Contractor Labor Hours'!$J$5:$J$590,'Test Year 2009'!$AF209,'Data - Contractor Labor Hours'!N$5:N$590)</f>
        <v>21</v>
      </c>
      <c r="AI209">
        <f>SUMIF('Data - Contractor Labor Hours'!$J$5:$J$590,'Test Year 2009'!$AF209,'Data - Contractor Labor Hours'!O$5:O$590)</f>
        <v>196.5</v>
      </c>
      <c r="AJ209" s="60"/>
      <c r="AK209">
        <f t="shared" si="42"/>
        <v>174</v>
      </c>
      <c r="AL209">
        <f t="shared" si="43"/>
        <v>31.5</v>
      </c>
      <c r="AM209">
        <f t="shared" si="44"/>
        <v>393</v>
      </c>
      <c r="AO209" s="90">
        <f t="shared" si="45"/>
        <v>0.2907268170426065</v>
      </c>
      <c r="AP209" s="90">
        <f t="shared" si="46"/>
        <v>5.2631578947368418E-2</v>
      </c>
      <c r="AQ209" s="90">
        <f t="shared" si="47"/>
        <v>0.65664160401002503</v>
      </c>
      <c r="AS209" s="55">
        <f t="shared" si="48"/>
        <v>103.76040100250626</v>
      </c>
      <c r="AT209" s="55">
        <f t="shared" si="49"/>
        <v>18.784210526315785</v>
      </c>
      <c r="AU209" s="55">
        <f t="shared" si="50"/>
        <v>234.35538847117792</v>
      </c>
    </row>
    <row r="210" spans="22:47" x14ac:dyDescent="0.2">
      <c r="V210" s="7">
        <v>11680</v>
      </c>
      <c r="W210" s="7" t="s">
        <v>74</v>
      </c>
      <c r="X210" s="7">
        <v>228</v>
      </c>
      <c r="Y210" s="56" t="s">
        <v>87</v>
      </c>
      <c r="Z210" s="7" t="s">
        <v>89</v>
      </c>
      <c r="AA210" s="7">
        <v>5930000</v>
      </c>
      <c r="AB210" s="7">
        <v>191523</v>
      </c>
      <c r="AC210" s="54">
        <v>39974.509467592594</v>
      </c>
      <c r="AD210" s="55">
        <v>12594.77</v>
      </c>
      <c r="AF210">
        <f t="shared" si="41"/>
        <v>191523</v>
      </c>
      <c r="AG210">
        <f>SUMIF('Data - Contractor Labor Hours'!$J$5:$J$590,'Test Year 2009'!$AF210,'Data - Contractor Labor Hours'!M$5:M$590)</f>
        <v>174</v>
      </c>
      <c r="AH210">
        <f>SUMIF('Data - Contractor Labor Hours'!$J$5:$J$590,'Test Year 2009'!$AF210,'Data - Contractor Labor Hours'!N$5:N$590)</f>
        <v>21</v>
      </c>
      <c r="AI210">
        <f>SUMIF('Data - Contractor Labor Hours'!$J$5:$J$590,'Test Year 2009'!$AF210,'Data - Contractor Labor Hours'!O$5:O$590)</f>
        <v>196.5</v>
      </c>
      <c r="AJ210" s="60"/>
      <c r="AK210">
        <f t="shared" si="42"/>
        <v>174</v>
      </c>
      <c r="AL210">
        <f t="shared" si="43"/>
        <v>31.5</v>
      </c>
      <c r="AM210">
        <f t="shared" si="44"/>
        <v>393</v>
      </c>
      <c r="AO210" s="90">
        <f t="shared" si="45"/>
        <v>0.2907268170426065</v>
      </c>
      <c r="AP210" s="90">
        <f t="shared" si="46"/>
        <v>5.2631578947368418E-2</v>
      </c>
      <c r="AQ210" s="90">
        <f t="shared" si="47"/>
        <v>0.65664160401002503</v>
      </c>
      <c r="AS210" s="55">
        <f t="shared" si="48"/>
        <v>3661.6373934837093</v>
      </c>
      <c r="AT210" s="55">
        <f t="shared" si="49"/>
        <v>662.88263157894733</v>
      </c>
      <c r="AU210" s="55">
        <f t="shared" si="50"/>
        <v>8270.2499749373437</v>
      </c>
    </row>
    <row r="211" spans="22:47" x14ac:dyDescent="0.2">
      <c r="V211" s="7">
        <v>11680</v>
      </c>
      <c r="W211" s="7" t="s">
        <v>74</v>
      </c>
      <c r="X211" s="7">
        <v>228</v>
      </c>
      <c r="Y211" s="56" t="s">
        <v>100</v>
      </c>
      <c r="Z211" s="7" t="s">
        <v>75</v>
      </c>
      <c r="AA211" s="7">
        <v>5930000</v>
      </c>
      <c r="AB211" s="7">
        <v>191524</v>
      </c>
      <c r="AC211" s="54">
        <v>39974.51017361111</v>
      </c>
      <c r="AD211" s="55">
        <v>600.57000000000005</v>
      </c>
      <c r="AF211">
        <f t="shared" si="41"/>
        <v>191524</v>
      </c>
      <c r="AG211">
        <f>SUMIF('Data - Contractor Labor Hours'!$J$5:$J$590,'Test Year 2009'!$AF211,'Data - Contractor Labor Hours'!M$5:M$590)</f>
        <v>27</v>
      </c>
      <c r="AH211">
        <f>SUMIF('Data - Contractor Labor Hours'!$J$5:$J$590,'Test Year 2009'!$AF211,'Data - Contractor Labor Hours'!N$5:N$590)</f>
        <v>36</v>
      </c>
      <c r="AI211">
        <f>SUMIF('Data - Contractor Labor Hours'!$J$5:$J$590,'Test Year 2009'!$AF211,'Data - Contractor Labor Hours'!O$5:O$590)</f>
        <v>0</v>
      </c>
      <c r="AJ211" s="60"/>
      <c r="AK211">
        <f t="shared" si="42"/>
        <v>27</v>
      </c>
      <c r="AL211">
        <f t="shared" si="43"/>
        <v>54</v>
      </c>
      <c r="AM211">
        <f t="shared" si="44"/>
        <v>0</v>
      </c>
      <c r="AO211" s="90">
        <f t="shared" si="45"/>
        <v>0.33333333333333331</v>
      </c>
      <c r="AP211" s="90">
        <f t="shared" si="46"/>
        <v>0.66666666666666663</v>
      </c>
      <c r="AQ211" s="90">
        <f t="shared" si="47"/>
        <v>0</v>
      </c>
      <c r="AS211" s="55">
        <f t="shared" si="48"/>
        <v>200.19</v>
      </c>
      <c r="AT211" s="55">
        <f t="shared" si="49"/>
        <v>400.38</v>
      </c>
      <c r="AU211" s="55">
        <f t="shared" si="50"/>
        <v>0</v>
      </c>
    </row>
    <row r="212" spans="22:47" x14ac:dyDescent="0.2">
      <c r="V212" s="7">
        <v>11680</v>
      </c>
      <c r="W212" s="7" t="s">
        <v>74</v>
      </c>
      <c r="X212" s="7">
        <v>228</v>
      </c>
      <c r="Y212" s="56" t="s">
        <v>87</v>
      </c>
      <c r="Z212" s="7" t="s">
        <v>89</v>
      </c>
      <c r="AA212" s="7">
        <v>5930000</v>
      </c>
      <c r="AB212" s="7">
        <v>191524</v>
      </c>
      <c r="AC212" s="54">
        <v>39974.51017361111</v>
      </c>
      <c r="AD212" s="55">
        <v>1191.77</v>
      </c>
      <c r="AF212">
        <f t="shared" si="41"/>
        <v>191524</v>
      </c>
      <c r="AG212">
        <f>SUMIF('Data - Contractor Labor Hours'!$J$5:$J$590,'Test Year 2009'!$AF212,'Data - Contractor Labor Hours'!M$5:M$590)</f>
        <v>27</v>
      </c>
      <c r="AH212">
        <f>SUMIF('Data - Contractor Labor Hours'!$J$5:$J$590,'Test Year 2009'!$AF212,'Data - Contractor Labor Hours'!N$5:N$590)</f>
        <v>36</v>
      </c>
      <c r="AI212">
        <f>SUMIF('Data - Contractor Labor Hours'!$J$5:$J$590,'Test Year 2009'!$AF212,'Data - Contractor Labor Hours'!O$5:O$590)</f>
        <v>0</v>
      </c>
      <c r="AJ212" s="60"/>
      <c r="AK212">
        <f t="shared" si="42"/>
        <v>27</v>
      </c>
      <c r="AL212">
        <f t="shared" si="43"/>
        <v>54</v>
      </c>
      <c r="AM212">
        <f t="shared" si="44"/>
        <v>0</v>
      </c>
      <c r="AO212" s="90">
        <f t="shared" si="45"/>
        <v>0.33333333333333331</v>
      </c>
      <c r="AP212" s="90">
        <f t="shared" si="46"/>
        <v>0.66666666666666663</v>
      </c>
      <c r="AQ212" s="90">
        <f t="shared" si="47"/>
        <v>0</v>
      </c>
      <c r="AS212" s="55">
        <f t="shared" si="48"/>
        <v>397.25666666666666</v>
      </c>
      <c r="AT212" s="55">
        <f t="shared" si="49"/>
        <v>794.51333333333332</v>
      </c>
      <c r="AU212" s="55">
        <f t="shared" si="50"/>
        <v>0</v>
      </c>
    </row>
    <row r="213" spans="22:47" x14ac:dyDescent="0.2">
      <c r="V213" s="7">
        <v>12389</v>
      </c>
      <c r="W213" s="7" t="s">
        <v>74</v>
      </c>
      <c r="X213" s="7">
        <v>228</v>
      </c>
      <c r="Y213" s="56" t="s">
        <v>100</v>
      </c>
      <c r="Z213" s="7" t="s">
        <v>75</v>
      </c>
      <c r="AA213" s="7">
        <v>5930000</v>
      </c>
      <c r="AB213" s="7">
        <v>191961</v>
      </c>
      <c r="AC213" s="54">
        <v>39974.56417824074</v>
      </c>
      <c r="AD213" s="55">
        <v>5720.06</v>
      </c>
      <c r="AF213">
        <f t="shared" si="41"/>
        <v>191961</v>
      </c>
      <c r="AG213">
        <f>SUMIF('Data - Contractor Labor Hours'!$J$5:$J$590,'Test Year 2009'!$AF213,'Data - Contractor Labor Hours'!M$5:M$590)</f>
        <v>2610.5</v>
      </c>
      <c r="AH213">
        <f>SUMIF('Data - Contractor Labor Hours'!$J$5:$J$590,'Test Year 2009'!$AF213,'Data - Contractor Labor Hours'!N$5:N$590)</f>
        <v>865</v>
      </c>
      <c r="AI213">
        <f>SUMIF('Data - Contractor Labor Hours'!$J$5:$J$590,'Test Year 2009'!$AF213,'Data - Contractor Labor Hours'!O$5:O$590)</f>
        <v>1522.5</v>
      </c>
      <c r="AJ213" s="60"/>
      <c r="AK213">
        <f t="shared" si="42"/>
        <v>2610.5</v>
      </c>
      <c r="AL213">
        <f t="shared" si="43"/>
        <v>1297.5</v>
      </c>
      <c r="AM213">
        <f t="shared" si="44"/>
        <v>3045</v>
      </c>
      <c r="AO213" s="90">
        <f t="shared" si="45"/>
        <v>0.37544944628218035</v>
      </c>
      <c r="AP213" s="90">
        <f t="shared" si="46"/>
        <v>0.1866100963612829</v>
      </c>
      <c r="AQ213" s="90">
        <f t="shared" si="47"/>
        <v>0.43794045735653675</v>
      </c>
      <c r="AS213" s="55">
        <f t="shared" si="48"/>
        <v>2147.5933597008489</v>
      </c>
      <c r="AT213" s="55">
        <f t="shared" si="49"/>
        <v>1067.42094779232</v>
      </c>
      <c r="AU213" s="55">
        <f t="shared" si="50"/>
        <v>2505.045692506832</v>
      </c>
    </row>
    <row r="214" spans="22:47" x14ac:dyDescent="0.2">
      <c r="V214" s="7">
        <v>12389</v>
      </c>
      <c r="W214" s="7" t="s">
        <v>74</v>
      </c>
      <c r="X214" s="7">
        <v>228</v>
      </c>
      <c r="Y214" s="56" t="s">
        <v>87</v>
      </c>
      <c r="Z214" s="7" t="s">
        <v>88</v>
      </c>
      <c r="AA214" s="7">
        <v>5930000</v>
      </c>
      <c r="AB214" s="7">
        <v>191961</v>
      </c>
      <c r="AC214" s="54">
        <v>39974.56417824074</v>
      </c>
      <c r="AD214" s="55">
        <v>147998.6</v>
      </c>
      <c r="AF214">
        <f t="shared" si="41"/>
        <v>191961</v>
      </c>
      <c r="AG214">
        <f>SUMIF('Data - Contractor Labor Hours'!$J$5:$J$590,'Test Year 2009'!$AF214,'Data - Contractor Labor Hours'!M$5:M$590)</f>
        <v>2610.5</v>
      </c>
      <c r="AH214">
        <f>SUMIF('Data - Contractor Labor Hours'!$J$5:$J$590,'Test Year 2009'!$AF214,'Data - Contractor Labor Hours'!N$5:N$590)</f>
        <v>865</v>
      </c>
      <c r="AI214">
        <f>SUMIF('Data - Contractor Labor Hours'!$J$5:$J$590,'Test Year 2009'!$AF214,'Data - Contractor Labor Hours'!O$5:O$590)</f>
        <v>1522.5</v>
      </c>
      <c r="AJ214" s="60"/>
      <c r="AK214">
        <f t="shared" si="42"/>
        <v>2610.5</v>
      </c>
      <c r="AL214">
        <f t="shared" si="43"/>
        <v>1297.5</v>
      </c>
      <c r="AM214">
        <f t="shared" si="44"/>
        <v>3045</v>
      </c>
      <c r="AO214" s="90">
        <f t="shared" si="45"/>
        <v>0.37544944628218035</v>
      </c>
      <c r="AP214" s="90">
        <f t="shared" si="46"/>
        <v>0.1866100963612829</v>
      </c>
      <c r="AQ214" s="90">
        <f t="shared" si="47"/>
        <v>0.43794045735653675</v>
      </c>
      <c r="AS214" s="55">
        <f t="shared" si="48"/>
        <v>55565.992420537899</v>
      </c>
      <c r="AT214" s="55">
        <f t="shared" si="49"/>
        <v>27618.033007334965</v>
      </c>
      <c r="AU214" s="55">
        <f t="shared" si="50"/>
        <v>64814.574572127145</v>
      </c>
    </row>
    <row r="215" spans="22:47" x14ac:dyDescent="0.2">
      <c r="V215" s="7">
        <v>11680</v>
      </c>
      <c r="W215" s="7" t="s">
        <v>74</v>
      </c>
      <c r="X215" s="7">
        <v>228</v>
      </c>
      <c r="Y215" s="56" t="s">
        <v>100</v>
      </c>
      <c r="Z215" s="7" t="s">
        <v>75</v>
      </c>
      <c r="AA215" s="7">
        <v>5930000</v>
      </c>
      <c r="AB215" s="7">
        <v>192701</v>
      </c>
      <c r="AC215" s="54">
        <v>39983.57744212963</v>
      </c>
      <c r="AD215" s="55">
        <v>7001.37</v>
      </c>
      <c r="AF215">
        <f t="shared" si="41"/>
        <v>192701</v>
      </c>
      <c r="AG215">
        <f>SUMIF('Data - Contractor Labor Hours'!$J$5:$J$590,'Test Year 2009'!$AF215,'Data - Contractor Labor Hours'!M$5:M$590)</f>
        <v>180</v>
      </c>
      <c r="AH215">
        <f>SUMIF('Data - Contractor Labor Hours'!$J$5:$J$590,'Test Year 2009'!$AF215,'Data - Contractor Labor Hours'!N$5:N$590)</f>
        <v>32</v>
      </c>
      <c r="AI215">
        <f>SUMIF('Data - Contractor Labor Hours'!$J$5:$J$590,'Test Year 2009'!$AF215,'Data - Contractor Labor Hours'!O$5:O$590)</f>
        <v>42</v>
      </c>
      <c r="AJ215" s="60"/>
      <c r="AK215">
        <f t="shared" si="42"/>
        <v>180</v>
      </c>
      <c r="AL215">
        <f t="shared" si="43"/>
        <v>48</v>
      </c>
      <c r="AM215">
        <f t="shared" si="44"/>
        <v>84</v>
      </c>
      <c r="AO215" s="90">
        <f t="shared" si="45"/>
        <v>0.57692307692307687</v>
      </c>
      <c r="AP215" s="90">
        <f t="shared" si="46"/>
        <v>0.15384615384615385</v>
      </c>
      <c r="AQ215" s="90">
        <f t="shared" si="47"/>
        <v>0.26923076923076922</v>
      </c>
      <c r="AS215" s="55">
        <f t="shared" si="48"/>
        <v>4039.2519230769226</v>
      </c>
      <c r="AT215" s="55">
        <f t="shared" si="49"/>
        <v>1077.1338461538462</v>
      </c>
      <c r="AU215" s="55">
        <f t="shared" si="50"/>
        <v>1884.9842307692306</v>
      </c>
    </row>
    <row r="216" spans="22:47" x14ac:dyDescent="0.2">
      <c r="V216" s="7">
        <v>11680</v>
      </c>
      <c r="W216" s="7" t="s">
        <v>74</v>
      </c>
      <c r="X216" s="7">
        <v>228</v>
      </c>
      <c r="Y216" s="56" t="s">
        <v>100</v>
      </c>
      <c r="Z216" s="7" t="s">
        <v>75</v>
      </c>
      <c r="AA216" s="7">
        <v>5930000</v>
      </c>
      <c r="AB216" s="7">
        <v>192697</v>
      </c>
      <c r="AC216" s="54">
        <v>39983.577893518515</v>
      </c>
      <c r="AD216" s="55">
        <v>10659.49</v>
      </c>
      <c r="AF216">
        <f t="shared" si="41"/>
        <v>192697</v>
      </c>
      <c r="AG216">
        <f>SUMIF('Data - Contractor Labor Hours'!$J$5:$J$590,'Test Year 2009'!$AF216,'Data - Contractor Labor Hours'!M$5:M$590)</f>
        <v>278</v>
      </c>
      <c r="AH216">
        <f>SUMIF('Data - Contractor Labor Hours'!$J$5:$J$590,'Test Year 2009'!$AF216,'Data - Contractor Labor Hours'!N$5:N$590)</f>
        <v>69.5</v>
      </c>
      <c r="AI216">
        <f>SUMIF('Data - Contractor Labor Hours'!$J$5:$J$590,'Test Year 2009'!$AF216,'Data - Contractor Labor Hours'!O$5:O$590)</f>
        <v>42</v>
      </c>
      <c r="AJ216" s="60"/>
      <c r="AK216">
        <f t="shared" si="42"/>
        <v>278</v>
      </c>
      <c r="AL216">
        <f t="shared" si="43"/>
        <v>104.25</v>
      </c>
      <c r="AM216">
        <f t="shared" si="44"/>
        <v>84</v>
      </c>
      <c r="AO216" s="90">
        <f t="shared" si="45"/>
        <v>0.5962466487935657</v>
      </c>
      <c r="AP216" s="90">
        <f t="shared" si="46"/>
        <v>0.22359249329758712</v>
      </c>
      <c r="AQ216" s="90">
        <f t="shared" si="47"/>
        <v>0.18016085790884717</v>
      </c>
      <c r="AS216" s="55">
        <f t="shared" si="48"/>
        <v>6355.6851903485258</v>
      </c>
      <c r="AT216" s="55">
        <f t="shared" si="49"/>
        <v>2383.3819463806967</v>
      </c>
      <c r="AU216" s="55">
        <f t="shared" si="50"/>
        <v>1920.4228632707773</v>
      </c>
    </row>
    <row r="217" spans="22:47" x14ac:dyDescent="0.2">
      <c r="V217" s="7">
        <v>12393</v>
      </c>
      <c r="W217" s="7" t="s">
        <v>74</v>
      </c>
      <c r="X217" s="7">
        <v>228</v>
      </c>
      <c r="Y217" s="56" t="s">
        <v>100</v>
      </c>
      <c r="Z217" s="7" t="s">
        <v>75</v>
      </c>
      <c r="AA217" s="7">
        <v>5930000</v>
      </c>
      <c r="AB217" s="7">
        <v>193078</v>
      </c>
      <c r="AC217" s="54">
        <v>39989.398310185185</v>
      </c>
      <c r="AD217" s="55">
        <v>9098.5400000000009</v>
      </c>
      <c r="AF217">
        <f t="shared" si="41"/>
        <v>193078</v>
      </c>
      <c r="AG217">
        <f>SUMIF('Data - Contractor Labor Hours'!$J$5:$J$590,'Test Year 2009'!$AF217,'Data - Contractor Labor Hours'!M$5:M$590)</f>
        <v>183</v>
      </c>
      <c r="AH217">
        <f>SUMIF('Data - Contractor Labor Hours'!$J$5:$J$590,'Test Year 2009'!$AF217,'Data - Contractor Labor Hours'!N$5:N$590)</f>
        <v>104</v>
      </c>
      <c r="AI217">
        <f>SUMIF('Data - Contractor Labor Hours'!$J$5:$J$590,'Test Year 2009'!$AF217,'Data - Contractor Labor Hours'!O$5:O$590)</f>
        <v>15</v>
      </c>
      <c r="AJ217" s="60"/>
      <c r="AK217">
        <f t="shared" si="42"/>
        <v>183</v>
      </c>
      <c r="AL217">
        <f t="shared" si="43"/>
        <v>156</v>
      </c>
      <c r="AM217">
        <f t="shared" si="44"/>
        <v>30</v>
      </c>
      <c r="AO217" s="90">
        <f t="shared" si="45"/>
        <v>0.49593495934959347</v>
      </c>
      <c r="AP217" s="90">
        <f t="shared" si="46"/>
        <v>0.42276422764227645</v>
      </c>
      <c r="AQ217" s="90">
        <f t="shared" si="47"/>
        <v>8.1300813008130079E-2</v>
      </c>
      <c r="AS217" s="55">
        <f t="shared" si="48"/>
        <v>4512.2840650406506</v>
      </c>
      <c r="AT217" s="55">
        <f t="shared" si="49"/>
        <v>3846.5372357723581</v>
      </c>
      <c r="AU217" s="55">
        <f t="shared" si="50"/>
        <v>739.7186991869919</v>
      </c>
    </row>
    <row r="218" spans="22:47" x14ac:dyDescent="0.2">
      <c r="V218" s="7">
        <v>12393</v>
      </c>
      <c r="W218" s="7" t="s">
        <v>74</v>
      </c>
      <c r="X218" s="7">
        <v>228</v>
      </c>
      <c r="Y218" s="56" t="s">
        <v>100</v>
      </c>
      <c r="Z218" s="7" t="s">
        <v>75</v>
      </c>
      <c r="AA218" s="7">
        <v>5930000</v>
      </c>
      <c r="AB218" s="7">
        <v>192362</v>
      </c>
      <c r="AC218" s="54">
        <v>39989.425416666665</v>
      </c>
      <c r="AD218" s="55">
        <v>12789.31</v>
      </c>
      <c r="AF218">
        <f t="shared" si="41"/>
        <v>192362</v>
      </c>
      <c r="AG218">
        <f>SUMIF('Data - Contractor Labor Hours'!$J$5:$J$590,'Test Year 2009'!$AF218,'Data - Contractor Labor Hours'!M$5:M$590)</f>
        <v>267</v>
      </c>
      <c r="AH218">
        <f>SUMIF('Data - Contractor Labor Hours'!$J$5:$J$590,'Test Year 2009'!$AF218,'Data - Contractor Labor Hours'!N$5:N$590)</f>
        <v>171</v>
      </c>
      <c r="AI218">
        <f>SUMIF('Data - Contractor Labor Hours'!$J$5:$J$590,'Test Year 2009'!$AF218,'Data - Contractor Labor Hours'!O$5:O$590)</f>
        <v>0</v>
      </c>
      <c r="AJ218" s="60"/>
      <c r="AK218">
        <f t="shared" si="42"/>
        <v>267</v>
      </c>
      <c r="AL218">
        <f t="shared" si="43"/>
        <v>256.5</v>
      </c>
      <c r="AM218">
        <f t="shared" si="44"/>
        <v>0</v>
      </c>
      <c r="AO218" s="90">
        <f t="shared" si="45"/>
        <v>0.51002865329512892</v>
      </c>
      <c r="AP218" s="90">
        <f t="shared" si="46"/>
        <v>0.48997134670487108</v>
      </c>
      <c r="AQ218" s="90">
        <f t="shared" si="47"/>
        <v>0</v>
      </c>
      <c r="AS218" s="55">
        <f t="shared" si="48"/>
        <v>6522.9145558739247</v>
      </c>
      <c r="AT218" s="55">
        <f t="shared" si="49"/>
        <v>6266.3954441260748</v>
      </c>
      <c r="AU218" s="55">
        <f t="shared" si="50"/>
        <v>0</v>
      </c>
    </row>
    <row r="219" spans="22:47" x14ac:dyDescent="0.2">
      <c r="V219" s="7">
        <v>12393</v>
      </c>
      <c r="W219" s="7" t="s">
        <v>74</v>
      </c>
      <c r="X219" s="7">
        <v>228</v>
      </c>
      <c r="Y219" s="56" t="s">
        <v>100</v>
      </c>
      <c r="Z219" s="7" t="s">
        <v>75</v>
      </c>
      <c r="AA219" s="7">
        <v>5930000</v>
      </c>
      <c r="AB219" s="7">
        <v>192327</v>
      </c>
      <c r="AC219" s="54">
        <v>39989.425937499997</v>
      </c>
      <c r="AD219" s="55">
        <v>7518.36</v>
      </c>
      <c r="AF219">
        <f t="shared" si="41"/>
        <v>192327</v>
      </c>
      <c r="AG219">
        <f>SUMIF('Data - Contractor Labor Hours'!$J$5:$J$590,'Test Year 2009'!$AF219,'Data - Contractor Labor Hours'!M$5:M$590)</f>
        <v>196.5</v>
      </c>
      <c r="AH219">
        <f>SUMIF('Data - Contractor Labor Hours'!$J$5:$J$590,'Test Year 2009'!$AF219,'Data - Contractor Labor Hours'!N$5:N$590)</f>
        <v>39</v>
      </c>
      <c r="AI219">
        <f>SUMIF('Data - Contractor Labor Hours'!$J$5:$J$590,'Test Year 2009'!$AF219,'Data - Contractor Labor Hours'!O$5:O$590)</f>
        <v>26.5</v>
      </c>
      <c r="AJ219" s="60"/>
      <c r="AK219">
        <f t="shared" si="42"/>
        <v>196.5</v>
      </c>
      <c r="AL219">
        <f t="shared" si="43"/>
        <v>58.5</v>
      </c>
      <c r="AM219">
        <f t="shared" si="44"/>
        <v>53</v>
      </c>
      <c r="AO219" s="90">
        <f t="shared" si="45"/>
        <v>0.63798701298701299</v>
      </c>
      <c r="AP219" s="90">
        <f t="shared" si="46"/>
        <v>0.18993506493506493</v>
      </c>
      <c r="AQ219" s="90">
        <f t="shared" si="47"/>
        <v>0.17207792207792208</v>
      </c>
      <c r="AS219" s="55">
        <f t="shared" si="48"/>
        <v>4796.6160389610386</v>
      </c>
      <c r="AT219" s="55">
        <f t="shared" si="49"/>
        <v>1428.0001948051947</v>
      </c>
      <c r="AU219" s="55">
        <f t="shared" si="50"/>
        <v>1293.7437662337661</v>
      </c>
    </row>
    <row r="220" spans="22:47" x14ac:dyDescent="0.2">
      <c r="V220" s="7">
        <v>12389</v>
      </c>
      <c r="W220" s="7" t="s">
        <v>74</v>
      </c>
      <c r="X220" s="7">
        <v>228</v>
      </c>
      <c r="Y220" s="56" t="s">
        <v>100</v>
      </c>
      <c r="Z220" s="7" t="s">
        <v>75</v>
      </c>
      <c r="AA220" s="7">
        <v>5930000</v>
      </c>
      <c r="AB220" s="7">
        <v>193421</v>
      </c>
      <c r="AC220" s="54">
        <v>39990.314513888887</v>
      </c>
      <c r="AD220" s="55">
        <v>25815.38</v>
      </c>
      <c r="AF220">
        <f t="shared" si="41"/>
        <v>193421</v>
      </c>
      <c r="AG220">
        <f>SUMIF('Data - Contractor Labor Hours'!$J$5:$J$590,'Test Year 2009'!$AF220,'Data - Contractor Labor Hours'!M$5:M$590)</f>
        <v>350</v>
      </c>
      <c r="AH220">
        <f>SUMIF('Data - Contractor Labor Hours'!$J$5:$J$590,'Test Year 2009'!$AF220,'Data - Contractor Labor Hours'!N$5:N$590)</f>
        <v>307</v>
      </c>
      <c r="AI220">
        <f>SUMIF('Data - Contractor Labor Hours'!$J$5:$J$590,'Test Year 2009'!$AF220,'Data - Contractor Labor Hours'!O$5:O$590)</f>
        <v>39</v>
      </c>
      <c r="AJ220" s="60"/>
      <c r="AK220">
        <f t="shared" si="42"/>
        <v>350</v>
      </c>
      <c r="AL220">
        <f t="shared" si="43"/>
        <v>460.5</v>
      </c>
      <c r="AM220">
        <f t="shared" si="44"/>
        <v>78</v>
      </c>
      <c r="AO220" s="90">
        <f t="shared" si="45"/>
        <v>0.3939223410241981</v>
      </c>
      <c r="AP220" s="90">
        <f t="shared" si="46"/>
        <v>0.51828925154755201</v>
      </c>
      <c r="AQ220" s="90">
        <f t="shared" si="47"/>
        <v>8.7788407428249865E-2</v>
      </c>
      <c r="AS220" s="55">
        <f t="shared" si="48"/>
        <v>10169.254924029263</v>
      </c>
      <c r="AT220" s="55">
        <f t="shared" si="49"/>
        <v>13379.833978615643</v>
      </c>
      <c r="AU220" s="55">
        <f t="shared" si="50"/>
        <v>2266.2910973550929</v>
      </c>
    </row>
    <row r="221" spans="22:47" x14ac:dyDescent="0.2">
      <c r="V221" s="7">
        <v>11680</v>
      </c>
      <c r="W221" s="7" t="s">
        <v>74</v>
      </c>
      <c r="X221" s="7">
        <v>228</v>
      </c>
      <c r="Y221" s="56" t="s">
        <v>100</v>
      </c>
      <c r="Z221" s="7" t="s">
        <v>75</v>
      </c>
      <c r="AA221" s="7">
        <v>5930000</v>
      </c>
      <c r="AB221" s="7">
        <v>193515</v>
      </c>
      <c r="AC221" s="54">
        <v>39993.310011574074</v>
      </c>
      <c r="AD221" s="55">
        <v>10457.74</v>
      </c>
      <c r="AF221">
        <f t="shared" si="41"/>
        <v>193515</v>
      </c>
      <c r="AG221">
        <f>SUMIF('Data - Contractor Labor Hours'!$J$5:$J$590,'Test Year 2009'!$AF221,'Data - Contractor Labor Hours'!M$5:M$590)</f>
        <v>227</v>
      </c>
      <c r="AH221">
        <f>SUMIF('Data - Contractor Labor Hours'!$J$5:$J$590,'Test Year 2009'!$AF221,'Data - Contractor Labor Hours'!N$5:N$590)</f>
        <v>163</v>
      </c>
      <c r="AI221">
        <f>SUMIF('Data - Contractor Labor Hours'!$J$5:$J$590,'Test Year 2009'!$AF221,'Data - Contractor Labor Hours'!O$5:O$590)</f>
        <v>0</v>
      </c>
      <c r="AJ221" s="60"/>
      <c r="AK221">
        <f t="shared" si="42"/>
        <v>227</v>
      </c>
      <c r="AL221">
        <f t="shared" si="43"/>
        <v>244.5</v>
      </c>
      <c r="AM221">
        <f t="shared" si="44"/>
        <v>0</v>
      </c>
      <c r="AO221" s="90">
        <f t="shared" si="45"/>
        <v>0.48144220572640511</v>
      </c>
      <c r="AP221" s="90">
        <f t="shared" si="46"/>
        <v>0.51855779427359494</v>
      </c>
      <c r="AQ221" s="90">
        <f t="shared" si="47"/>
        <v>0</v>
      </c>
      <c r="AS221" s="55">
        <f t="shared" si="48"/>
        <v>5034.7974125132559</v>
      </c>
      <c r="AT221" s="55">
        <f t="shared" si="49"/>
        <v>5422.9425874867447</v>
      </c>
      <c r="AU221" s="55">
        <f t="shared" si="50"/>
        <v>0</v>
      </c>
    </row>
    <row r="222" spans="22:47" x14ac:dyDescent="0.2">
      <c r="V222" s="7">
        <v>12681</v>
      </c>
      <c r="W222" s="7" t="s">
        <v>74</v>
      </c>
      <c r="X222" s="7">
        <v>228</v>
      </c>
      <c r="Y222" s="56" t="s">
        <v>100</v>
      </c>
      <c r="Z222" s="7" t="s">
        <v>75</v>
      </c>
      <c r="AA222" s="7">
        <v>5930000</v>
      </c>
      <c r="AB222" s="7">
        <v>193510</v>
      </c>
      <c r="AC222" s="54">
        <v>39993.310567129629</v>
      </c>
      <c r="AD222" s="55">
        <v>1085.28</v>
      </c>
      <c r="AF222">
        <f t="shared" si="41"/>
        <v>193510</v>
      </c>
      <c r="AG222">
        <f>SUMIF('Data - Contractor Labor Hours'!$J$5:$J$590,'Test Year 2009'!$AF222,'Data - Contractor Labor Hours'!M$5:M$590)</f>
        <v>6</v>
      </c>
      <c r="AH222">
        <f>SUMIF('Data - Contractor Labor Hours'!$J$5:$J$590,'Test Year 2009'!$AF222,'Data - Contractor Labor Hours'!N$5:N$590)</f>
        <v>33</v>
      </c>
      <c r="AI222">
        <f>SUMIF('Data - Contractor Labor Hours'!$J$5:$J$590,'Test Year 2009'!$AF222,'Data - Contractor Labor Hours'!O$5:O$590)</f>
        <v>0</v>
      </c>
      <c r="AJ222" s="60"/>
      <c r="AK222">
        <f t="shared" si="42"/>
        <v>6</v>
      </c>
      <c r="AL222">
        <f t="shared" si="43"/>
        <v>49.5</v>
      </c>
      <c r="AM222">
        <f t="shared" si="44"/>
        <v>0</v>
      </c>
      <c r="AO222" s="90">
        <f t="shared" si="45"/>
        <v>0.10810810810810811</v>
      </c>
      <c r="AP222" s="90">
        <f t="shared" si="46"/>
        <v>0.89189189189189189</v>
      </c>
      <c r="AQ222" s="90">
        <f t="shared" si="47"/>
        <v>0</v>
      </c>
      <c r="AS222" s="55">
        <f t="shared" si="48"/>
        <v>117.32756756756757</v>
      </c>
      <c r="AT222" s="55">
        <f t="shared" si="49"/>
        <v>967.95243243243237</v>
      </c>
      <c r="AU222" s="55">
        <f t="shared" si="50"/>
        <v>0</v>
      </c>
    </row>
    <row r="223" spans="22:47" x14ac:dyDescent="0.2">
      <c r="V223" s="7">
        <v>11680</v>
      </c>
      <c r="W223" s="7" t="s">
        <v>74</v>
      </c>
      <c r="X223" s="7">
        <v>228</v>
      </c>
      <c r="Y223" s="56" t="s">
        <v>100</v>
      </c>
      <c r="Z223" s="7" t="s">
        <v>75</v>
      </c>
      <c r="AA223" s="7">
        <v>5930000</v>
      </c>
      <c r="AB223" s="7">
        <v>193512</v>
      </c>
      <c r="AC223" s="54">
        <v>39993.311030092591</v>
      </c>
      <c r="AD223" s="55">
        <v>21544.5</v>
      </c>
      <c r="AF223">
        <f t="shared" si="41"/>
        <v>193512</v>
      </c>
      <c r="AG223">
        <f>SUMIF('Data - Contractor Labor Hours'!$J$5:$J$590,'Test Year 2009'!$AF223,'Data - Contractor Labor Hours'!M$5:M$590)</f>
        <v>289.5</v>
      </c>
      <c r="AH223">
        <f>SUMIF('Data - Contractor Labor Hours'!$J$5:$J$590,'Test Year 2009'!$AF223,'Data - Contractor Labor Hours'!N$5:N$590)</f>
        <v>464.5</v>
      </c>
      <c r="AI223">
        <f>SUMIF('Data - Contractor Labor Hours'!$J$5:$J$590,'Test Year 2009'!$AF223,'Data - Contractor Labor Hours'!O$5:O$590)</f>
        <v>0</v>
      </c>
      <c r="AJ223" s="60"/>
      <c r="AK223">
        <f t="shared" si="42"/>
        <v>289.5</v>
      </c>
      <c r="AL223">
        <f t="shared" si="43"/>
        <v>696.75</v>
      </c>
      <c r="AM223">
        <f t="shared" si="44"/>
        <v>0</v>
      </c>
      <c r="AO223" s="90">
        <f t="shared" si="45"/>
        <v>0.2935361216730038</v>
      </c>
      <c r="AP223" s="90">
        <f t="shared" si="46"/>
        <v>0.7064638783269962</v>
      </c>
      <c r="AQ223" s="90">
        <f t="shared" si="47"/>
        <v>0</v>
      </c>
      <c r="AS223" s="55">
        <f t="shared" si="48"/>
        <v>6324.0889733840304</v>
      </c>
      <c r="AT223" s="55">
        <f t="shared" si="49"/>
        <v>15220.41102661597</v>
      </c>
      <c r="AU223" s="55">
        <f t="shared" si="50"/>
        <v>0</v>
      </c>
    </row>
    <row r="224" spans="22:47" x14ac:dyDescent="0.2">
      <c r="V224" s="7">
        <v>11680</v>
      </c>
      <c r="W224" s="7" t="s">
        <v>74</v>
      </c>
      <c r="X224" s="7">
        <v>228</v>
      </c>
      <c r="Y224" s="56" t="s">
        <v>87</v>
      </c>
      <c r="Z224" s="7" t="s">
        <v>89</v>
      </c>
      <c r="AA224" s="7">
        <v>5930000</v>
      </c>
      <c r="AB224" s="7">
        <v>193512</v>
      </c>
      <c r="AC224" s="54">
        <v>39993.311030092591</v>
      </c>
      <c r="AD224" s="55">
        <v>833.88</v>
      </c>
      <c r="AF224">
        <f t="shared" si="41"/>
        <v>193512</v>
      </c>
      <c r="AG224">
        <f>SUMIF('Data - Contractor Labor Hours'!$J$5:$J$590,'Test Year 2009'!$AF224,'Data - Contractor Labor Hours'!M$5:M$590)</f>
        <v>289.5</v>
      </c>
      <c r="AH224">
        <f>SUMIF('Data - Contractor Labor Hours'!$J$5:$J$590,'Test Year 2009'!$AF224,'Data - Contractor Labor Hours'!N$5:N$590)</f>
        <v>464.5</v>
      </c>
      <c r="AI224">
        <f>SUMIF('Data - Contractor Labor Hours'!$J$5:$J$590,'Test Year 2009'!$AF224,'Data - Contractor Labor Hours'!O$5:O$590)</f>
        <v>0</v>
      </c>
      <c r="AJ224" s="60"/>
      <c r="AK224">
        <f t="shared" si="42"/>
        <v>289.5</v>
      </c>
      <c r="AL224">
        <f t="shared" si="43"/>
        <v>696.75</v>
      </c>
      <c r="AM224">
        <f t="shared" si="44"/>
        <v>0</v>
      </c>
      <c r="AO224" s="90">
        <f t="shared" si="45"/>
        <v>0.2935361216730038</v>
      </c>
      <c r="AP224" s="90">
        <f t="shared" si="46"/>
        <v>0.7064638783269962</v>
      </c>
      <c r="AQ224" s="90">
        <f t="shared" si="47"/>
        <v>0</v>
      </c>
      <c r="AS224" s="55">
        <f t="shared" si="48"/>
        <v>244.77390114068442</v>
      </c>
      <c r="AT224" s="55">
        <f t="shared" si="49"/>
        <v>589.10609885931558</v>
      </c>
      <c r="AU224" s="55">
        <f t="shared" si="50"/>
        <v>0</v>
      </c>
    </row>
    <row r="225" spans="22:47" x14ac:dyDescent="0.2">
      <c r="V225" s="7">
        <v>12681</v>
      </c>
      <c r="W225" s="7" t="s">
        <v>74</v>
      </c>
      <c r="X225" s="7">
        <v>228</v>
      </c>
      <c r="Y225" s="56" t="s">
        <v>91</v>
      </c>
      <c r="Z225" s="7" t="s">
        <v>92</v>
      </c>
      <c r="AA225" s="7">
        <v>5930000</v>
      </c>
      <c r="AB225" s="7">
        <v>193427</v>
      </c>
      <c r="AC225" s="54">
        <v>39993.409004629626</v>
      </c>
      <c r="AD225" s="55">
        <v>725.96</v>
      </c>
      <c r="AF225">
        <f t="shared" si="41"/>
        <v>193427</v>
      </c>
      <c r="AG225">
        <f>SUMIF('Data - Contractor Labor Hours'!$J$5:$J$590,'Test Year 2009'!$AF225,'Data - Contractor Labor Hours'!M$5:M$590)</f>
        <v>0</v>
      </c>
      <c r="AH225">
        <f>SUMIF('Data - Contractor Labor Hours'!$J$5:$J$590,'Test Year 2009'!$AF225,'Data - Contractor Labor Hours'!N$5:N$590)</f>
        <v>23</v>
      </c>
      <c r="AI225">
        <f>SUMIF('Data - Contractor Labor Hours'!$J$5:$J$590,'Test Year 2009'!$AF225,'Data - Contractor Labor Hours'!O$5:O$590)</f>
        <v>0</v>
      </c>
      <c r="AJ225" s="60"/>
      <c r="AK225">
        <f t="shared" si="42"/>
        <v>0</v>
      </c>
      <c r="AL225">
        <f t="shared" si="43"/>
        <v>34.5</v>
      </c>
      <c r="AM225">
        <f t="shared" si="44"/>
        <v>0</v>
      </c>
      <c r="AO225" s="90">
        <f t="shared" si="45"/>
        <v>0</v>
      </c>
      <c r="AP225" s="90">
        <f t="shared" si="46"/>
        <v>1</v>
      </c>
      <c r="AQ225" s="90">
        <f t="shared" si="47"/>
        <v>0</v>
      </c>
      <c r="AS225" s="55">
        <f t="shared" si="48"/>
        <v>0</v>
      </c>
      <c r="AT225" s="55">
        <f t="shared" si="49"/>
        <v>725.96</v>
      </c>
      <c r="AU225" s="55">
        <f t="shared" si="50"/>
        <v>0</v>
      </c>
    </row>
    <row r="226" spans="22:47" x14ac:dyDescent="0.2">
      <c r="V226" s="7">
        <v>12389</v>
      </c>
      <c r="W226" s="7" t="s">
        <v>74</v>
      </c>
      <c r="X226" s="7">
        <v>228</v>
      </c>
      <c r="Y226" s="56" t="s">
        <v>100</v>
      </c>
      <c r="Z226" s="7" t="s">
        <v>75</v>
      </c>
      <c r="AA226" s="7">
        <v>5930000</v>
      </c>
      <c r="AB226" s="7">
        <v>193423</v>
      </c>
      <c r="AC226" s="54">
        <v>39993.409826388888</v>
      </c>
      <c r="AD226" s="55">
        <v>2534.33</v>
      </c>
      <c r="AF226">
        <f t="shared" si="41"/>
        <v>193423</v>
      </c>
      <c r="AG226">
        <f>SUMIF('Data - Contractor Labor Hours'!$J$5:$J$590,'Test Year 2009'!$AF226,'Data - Contractor Labor Hours'!M$5:M$590)</f>
        <v>478</v>
      </c>
      <c r="AH226">
        <f>SUMIF('Data - Contractor Labor Hours'!$J$5:$J$590,'Test Year 2009'!$AF226,'Data - Contractor Labor Hours'!N$5:N$590)</f>
        <v>1039.5</v>
      </c>
      <c r="AI226">
        <f>SUMIF('Data - Contractor Labor Hours'!$J$5:$J$590,'Test Year 2009'!$AF226,'Data - Contractor Labor Hours'!O$5:O$590)</f>
        <v>19.5</v>
      </c>
      <c r="AJ226" s="60"/>
      <c r="AK226">
        <f t="shared" si="42"/>
        <v>478</v>
      </c>
      <c r="AL226">
        <f t="shared" si="43"/>
        <v>1559.25</v>
      </c>
      <c r="AM226">
        <f t="shared" si="44"/>
        <v>39</v>
      </c>
      <c r="AO226" s="90">
        <f t="shared" si="45"/>
        <v>0.23022275737507525</v>
      </c>
      <c r="AP226" s="90">
        <f t="shared" si="46"/>
        <v>0.75099337748344375</v>
      </c>
      <c r="AQ226" s="90">
        <f t="shared" si="47"/>
        <v>1.8783865141481036E-2</v>
      </c>
      <c r="AS226" s="55">
        <f t="shared" si="48"/>
        <v>583.46044069837444</v>
      </c>
      <c r="AT226" s="55">
        <f t="shared" si="49"/>
        <v>1903.265046357616</v>
      </c>
      <c r="AU226" s="55">
        <f t="shared" si="50"/>
        <v>47.604512944009635</v>
      </c>
    </row>
    <row r="227" spans="22:47" x14ac:dyDescent="0.2">
      <c r="V227" s="7">
        <v>12389</v>
      </c>
      <c r="W227" s="7" t="s">
        <v>74</v>
      </c>
      <c r="X227" s="7">
        <v>228</v>
      </c>
      <c r="Y227" s="56" t="s">
        <v>91</v>
      </c>
      <c r="Z227" s="7" t="s">
        <v>92</v>
      </c>
      <c r="AA227" s="7">
        <v>5930000</v>
      </c>
      <c r="AB227" s="7">
        <v>193423</v>
      </c>
      <c r="AC227" s="54">
        <v>39993.409826388888</v>
      </c>
      <c r="AD227" s="55">
        <v>43498.37</v>
      </c>
      <c r="AF227">
        <f t="shared" si="41"/>
        <v>193423</v>
      </c>
      <c r="AG227">
        <f>SUMIF('Data - Contractor Labor Hours'!$J$5:$J$590,'Test Year 2009'!$AF227,'Data - Contractor Labor Hours'!M$5:M$590)</f>
        <v>478</v>
      </c>
      <c r="AH227">
        <f>SUMIF('Data - Contractor Labor Hours'!$J$5:$J$590,'Test Year 2009'!$AF227,'Data - Contractor Labor Hours'!N$5:N$590)</f>
        <v>1039.5</v>
      </c>
      <c r="AI227">
        <f>SUMIF('Data - Contractor Labor Hours'!$J$5:$J$590,'Test Year 2009'!$AF227,'Data - Contractor Labor Hours'!O$5:O$590)</f>
        <v>19.5</v>
      </c>
      <c r="AJ227" s="60"/>
      <c r="AK227">
        <f t="shared" si="42"/>
        <v>478</v>
      </c>
      <c r="AL227">
        <f t="shared" si="43"/>
        <v>1559.25</v>
      </c>
      <c r="AM227">
        <f t="shared" si="44"/>
        <v>39</v>
      </c>
      <c r="AO227" s="90">
        <f t="shared" si="45"/>
        <v>0.23022275737507525</v>
      </c>
      <c r="AP227" s="90">
        <f t="shared" si="46"/>
        <v>0.75099337748344375</v>
      </c>
      <c r="AQ227" s="90">
        <f t="shared" si="47"/>
        <v>1.8783865141481036E-2</v>
      </c>
      <c r="AS227" s="55">
        <f t="shared" si="48"/>
        <v>10014.314682721253</v>
      </c>
      <c r="AT227" s="55">
        <f t="shared" si="49"/>
        <v>32666.987801324507</v>
      </c>
      <c r="AU227" s="55">
        <f t="shared" si="50"/>
        <v>817.06751595424453</v>
      </c>
    </row>
    <row r="228" spans="22:47" x14ac:dyDescent="0.2">
      <c r="V228" s="7">
        <v>12389</v>
      </c>
      <c r="W228" s="7" t="s">
        <v>74</v>
      </c>
      <c r="X228" s="7">
        <v>228</v>
      </c>
      <c r="Y228" s="56" t="s">
        <v>93</v>
      </c>
      <c r="Z228" s="7" t="s">
        <v>94</v>
      </c>
      <c r="AA228" s="7">
        <v>5930000</v>
      </c>
      <c r="AB228" s="7">
        <v>193094</v>
      </c>
      <c r="AC228" s="54">
        <v>40001.311365740738</v>
      </c>
      <c r="AD228" s="55">
        <v>559.6</v>
      </c>
      <c r="AF228">
        <f t="shared" si="41"/>
        <v>193094</v>
      </c>
      <c r="AG228">
        <f>SUMIF('Data - Contractor Labor Hours'!$J$5:$J$590,'Test Year 2009'!$AF228,'Data - Contractor Labor Hours'!M$5:M$590)</f>
        <v>0</v>
      </c>
      <c r="AH228">
        <f>SUMIF('Data - Contractor Labor Hours'!$J$5:$J$590,'Test Year 2009'!$AF228,'Data - Contractor Labor Hours'!N$5:N$590)</f>
        <v>15.5</v>
      </c>
      <c r="AI228">
        <f>SUMIF('Data - Contractor Labor Hours'!$J$5:$J$590,'Test Year 2009'!$AF228,'Data - Contractor Labor Hours'!O$5:O$590)</f>
        <v>0</v>
      </c>
      <c r="AJ228" s="60"/>
      <c r="AK228">
        <f t="shared" si="42"/>
        <v>0</v>
      </c>
      <c r="AL228">
        <f t="shared" si="43"/>
        <v>23.25</v>
      </c>
      <c r="AM228">
        <f t="shared" si="44"/>
        <v>0</v>
      </c>
      <c r="AO228" s="90">
        <f t="shared" si="45"/>
        <v>0</v>
      </c>
      <c r="AP228" s="90">
        <f t="shared" si="46"/>
        <v>1</v>
      </c>
      <c r="AQ228" s="90">
        <f t="shared" si="47"/>
        <v>0</v>
      </c>
      <c r="AS228" s="55">
        <f t="shared" si="48"/>
        <v>0</v>
      </c>
      <c r="AT228" s="55">
        <f t="shared" si="49"/>
        <v>559.6</v>
      </c>
      <c r="AU228" s="55">
        <f t="shared" si="50"/>
        <v>0</v>
      </c>
    </row>
    <row r="229" spans="22:47" x14ac:dyDescent="0.2">
      <c r="V229" s="7">
        <v>12393</v>
      </c>
      <c r="W229" s="7" t="s">
        <v>74</v>
      </c>
      <c r="X229" s="7">
        <v>228</v>
      </c>
      <c r="Y229" s="56" t="s">
        <v>100</v>
      </c>
      <c r="Z229" s="7" t="s">
        <v>75</v>
      </c>
      <c r="AA229" s="7">
        <v>5930000</v>
      </c>
      <c r="AB229" s="7">
        <v>194146</v>
      </c>
      <c r="AC229" s="54">
        <v>40002.635023148148</v>
      </c>
      <c r="AD229" s="55">
        <v>8336.4</v>
      </c>
      <c r="AF229">
        <f t="shared" si="41"/>
        <v>194146</v>
      </c>
      <c r="AG229">
        <f>SUMIF('Data - Contractor Labor Hours'!$J$5:$J$590,'Test Year 2009'!$AF229,'Data - Contractor Labor Hours'!M$5:M$590)</f>
        <v>187</v>
      </c>
      <c r="AH229">
        <f>SUMIF('Data - Contractor Labor Hours'!$J$5:$J$590,'Test Year 2009'!$AF229,'Data - Contractor Labor Hours'!N$5:N$590)</f>
        <v>16</v>
      </c>
      <c r="AI229">
        <f>SUMIF('Data - Contractor Labor Hours'!$J$5:$J$590,'Test Year 2009'!$AF229,'Data - Contractor Labor Hours'!O$5:O$590)</f>
        <v>77</v>
      </c>
      <c r="AJ229" s="60"/>
      <c r="AK229">
        <f t="shared" si="42"/>
        <v>187</v>
      </c>
      <c r="AL229">
        <f t="shared" si="43"/>
        <v>24</v>
      </c>
      <c r="AM229">
        <f t="shared" si="44"/>
        <v>154</v>
      </c>
      <c r="AO229" s="90">
        <f t="shared" si="45"/>
        <v>0.51232876712328768</v>
      </c>
      <c r="AP229" s="90">
        <f t="shared" si="46"/>
        <v>6.575342465753424E-2</v>
      </c>
      <c r="AQ229" s="90">
        <f t="shared" si="47"/>
        <v>0.42191780821917807</v>
      </c>
      <c r="AS229" s="55">
        <f t="shared" si="48"/>
        <v>4270.9775342465755</v>
      </c>
      <c r="AT229" s="55">
        <f t="shared" si="49"/>
        <v>548.14684931506838</v>
      </c>
      <c r="AU229" s="55">
        <f t="shared" si="50"/>
        <v>3517.2756164383559</v>
      </c>
    </row>
    <row r="230" spans="22:47" x14ac:dyDescent="0.2">
      <c r="V230" s="7">
        <v>11680</v>
      </c>
      <c r="W230" s="7" t="s">
        <v>74</v>
      </c>
      <c r="X230" s="7">
        <v>228</v>
      </c>
      <c r="Y230" s="56" t="s">
        <v>100</v>
      </c>
      <c r="Z230" s="7" t="s">
        <v>75</v>
      </c>
      <c r="AA230" s="7">
        <v>5930000</v>
      </c>
      <c r="AB230" s="7">
        <v>194224</v>
      </c>
      <c r="AC230" s="54">
        <v>40007.377997685187</v>
      </c>
      <c r="AD230" s="55">
        <v>1254.8499999999999</v>
      </c>
      <c r="AF230">
        <f t="shared" si="41"/>
        <v>194224</v>
      </c>
      <c r="AG230">
        <f>SUMIF('Data - Contractor Labor Hours'!$J$5:$J$590,'Test Year 2009'!$AF230,'Data - Contractor Labor Hours'!M$5:M$590)</f>
        <v>10</v>
      </c>
      <c r="AH230">
        <f>SUMIF('Data - Contractor Labor Hours'!$J$5:$J$590,'Test Year 2009'!$AF230,'Data - Contractor Labor Hours'!N$5:N$590)</f>
        <v>30</v>
      </c>
      <c r="AI230">
        <f>SUMIF('Data - Contractor Labor Hours'!$J$5:$J$590,'Test Year 2009'!$AF230,'Data - Contractor Labor Hours'!O$5:O$590)</f>
        <v>0</v>
      </c>
      <c r="AJ230" s="60"/>
      <c r="AK230">
        <f t="shared" si="42"/>
        <v>10</v>
      </c>
      <c r="AL230">
        <f t="shared" si="43"/>
        <v>45</v>
      </c>
      <c r="AM230">
        <f t="shared" si="44"/>
        <v>0</v>
      </c>
      <c r="AO230" s="90">
        <f t="shared" si="45"/>
        <v>0.18181818181818182</v>
      </c>
      <c r="AP230" s="90">
        <f t="shared" si="46"/>
        <v>0.81818181818181823</v>
      </c>
      <c r="AQ230" s="90">
        <f t="shared" si="47"/>
        <v>0</v>
      </c>
      <c r="AS230" s="55">
        <f t="shared" si="48"/>
        <v>228.15454545454546</v>
      </c>
      <c r="AT230" s="55">
        <f t="shared" si="49"/>
        <v>1026.6954545454546</v>
      </c>
      <c r="AU230" s="55">
        <f t="shared" si="50"/>
        <v>0</v>
      </c>
    </row>
    <row r="231" spans="22:47" x14ac:dyDescent="0.2">
      <c r="V231" s="7">
        <v>12393</v>
      </c>
      <c r="W231" s="7" t="s">
        <v>74</v>
      </c>
      <c r="X231" s="7">
        <v>228</v>
      </c>
      <c r="Y231" s="56" t="s">
        <v>100</v>
      </c>
      <c r="Z231" s="7" t="s">
        <v>75</v>
      </c>
      <c r="AA231" s="7">
        <v>5930000</v>
      </c>
      <c r="AB231" s="7">
        <v>194252</v>
      </c>
      <c r="AC231" s="54">
        <v>40009.310659722221</v>
      </c>
      <c r="AD231" s="55">
        <v>10767.85</v>
      </c>
      <c r="AF231">
        <f t="shared" si="41"/>
        <v>194252</v>
      </c>
      <c r="AG231">
        <f>SUMIF('Data - Contractor Labor Hours'!$J$5:$J$590,'Test Year 2009'!$AF231,'Data - Contractor Labor Hours'!M$5:M$590)</f>
        <v>173</v>
      </c>
      <c r="AH231">
        <f>SUMIF('Data - Contractor Labor Hours'!$J$5:$J$590,'Test Year 2009'!$AF231,'Data - Contractor Labor Hours'!N$5:N$590)</f>
        <v>182</v>
      </c>
      <c r="AI231">
        <f>SUMIF('Data - Contractor Labor Hours'!$J$5:$J$590,'Test Year 2009'!$AF231,'Data - Contractor Labor Hours'!O$5:O$590)</f>
        <v>6</v>
      </c>
      <c r="AJ231" s="60"/>
      <c r="AK231">
        <f t="shared" si="42"/>
        <v>173</v>
      </c>
      <c r="AL231">
        <f t="shared" si="43"/>
        <v>273</v>
      </c>
      <c r="AM231">
        <f t="shared" si="44"/>
        <v>12</v>
      </c>
      <c r="AO231" s="90">
        <f t="shared" si="45"/>
        <v>0.37772925764192139</v>
      </c>
      <c r="AP231" s="90">
        <f t="shared" si="46"/>
        <v>0.59606986899563319</v>
      </c>
      <c r="AQ231" s="90">
        <f t="shared" si="47"/>
        <v>2.6200873362445413E-2</v>
      </c>
      <c r="AS231" s="55">
        <f t="shared" si="48"/>
        <v>4067.3319868995632</v>
      </c>
      <c r="AT231" s="55">
        <f t="shared" si="49"/>
        <v>6418.3909388646289</v>
      </c>
      <c r="AU231" s="55">
        <f t="shared" si="50"/>
        <v>282.12707423580787</v>
      </c>
    </row>
    <row r="232" spans="22:47" x14ac:dyDescent="0.2">
      <c r="V232" s="7">
        <v>12393</v>
      </c>
      <c r="W232" s="7" t="s">
        <v>74</v>
      </c>
      <c r="X232" s="7">
        <v>228</v>
      </c>
      <c r="Y232" s="56" t="s">
        <v>100</v>
      </c>
      <c r="Z232" s="7" t="s">
        <v>75</v>
      </c>
      <c r="AA232" s="7">
        <v>5930000</v>
      </c>
      <c r="AB232" s="7">
        <v>194618</v>
      </c>
      <c r="AC232" s="54">
        <v>40010.551678240743</v>
      </c>
      <c r="AD232" s="55">
        <v>5515.24</v>
      </c>
      <c r="AF232">
        <f t="shared" si="41"/>
        <v>194618</v>
      </c>
      <c r="AG232">
        <f>SUMIF('Data - Contractor Labor Hours'!$J$5:$J$590,'Test Year 2009'!$AF232,'Data - Contractor Labor Hours'!M$5:M$590)</f>
        <v>148</v>
      </c>
      <c r="AH232">
        <f>SUMIF('Data - Contractor Labor Hours'!$J$5:$J$590,'Test Year 2009'!$AF232,'Data - Contractor Labor Hours'!N$5:N$590)</f>
        <v>0</v>
      </c>
      <c r="AI232">
        <f>SUMIF('Data - Contractor Labor Hours'!$J$5:$J$590,'Test Year 2009'!$AF232,'Data - Contractor Labor Hours'!O$5:O$590)</f>
        <v>40</v>
      </c>
      <c r="AJ232" s="60"/>
      <c r="AK232">
        <f t="shared" si="42"/>
        <v>148</v>
      </c>
      <c r="AL232">
        <f t="shared" si="43"/>
        <v>0</v>
      </c>
      <c r="AM232">
        <f t="shared" si="44"/>
        <v>80</v>
      </c>
      <c r="AO232" s="90">
        <f t="shared" si="45"/>
        <v>0.64912280701754388</v>
      </c>
      <c r="AP232" s="90">
        <f t="shared" si="46"/>
        <v>0</v>
      </c>
      <c r="AQ232" s="90">
        <f t="shared" si="47"/>
        <v>0.35087719298245612</v>
      </c>
      <c r="AS232" s="55">
        <f t="shared" si="48"/>
        <v>3580.0680701754386</v>
      </c>
      <c r="AT232" s="55">
        <f t="shared" si="49"/>
        <v>0</v>
      </c>
      <c r="AU232" s="55">
        <f t="shared" si="50"/>
        <v>1935.1719298245612</v>
      </c>
    </row>
    <row r="233" spans="22:47" x14ac:dyDescent="0.2">
      <c r="V233" s="7">
        <v>12393</v>
      </c>
      <c r="W233" s="7" t="s">
        <v>74</v>
      </c>
      <c r="X233" s="7">
        <v>228</v>
      </c>
      <c r="Y233" s="56" t="s">
        <v>100</v>
      </c>
      <c r="Z233" s="7" t="s">
        <v>75</v>
      </c>
      <c r="AA233" s="7">
        <v>5930000</v>
      </c>
      <c r="AB233" s="7">
        <v>194617</v>
      </c>
      <c r="AC233" s="54">
        <v>40010.551863425928</v>
      </c>
      <c r="AD233" s="55">
        <v>405.8</v>
      </c>
      <c r="AF233">
        <f t="shared" si="41"/>
        <v>194617</v>
      </c>
      <c r="AG233">
        <f>SUMIF('Data - Contractor Labor Hours'!$J$5:$J$590,'Test Year 2009'!$AF233,'Data - Contractor Labor Hours'!M$5:M$590)</f>
        <v>0</v>
      </c>
      <c r="AH233">
        <f>SUMIF('Data - Contractor Labor Hours'!$J$5:$J$590,'Test Year 2009'!$AF233,'Data - Contractor Labor Hours'!N$5:N$590)</f>
        <v>12</v>
      </c>
      <c r="AI233">
        <f>SUMIF('Data - Contractor Labor Hours'!$J$5:$J$590,'Test Year 2009'!$AF233,'Data - Contractor Labor Hours'!O$5:O$590)</f>
        <v>0</v>
      </c>
      <c r="AJ233" s="60"/>
      <c r="AK233">
        <f t="shared" si="42"/>
        <v>0</v>
      </c>
      <c r="AL233">
        <f t="shared" si="43"/>
        <v>18</v>
      </c>
      <c r="AM233">
        <f t="shared" si="44"/>
        <v>0</v>
      </c>
      <c r="AO233" s="90">
        <f t="shared" si="45"/>
        <v>0</v>
      </c>
      <c r="AP233" s="90">
        <f t="shared" si="46"/>
        <v>1</v>
      </c>
      <c r="AQ233" s="90">
        <f t="shared" si="47"/>
        <v>0</v>
      </c>
      <c r="AS233" s="55">
        <f t="shared" si="48"/>
        <v>0</v>
      </c>
      <c r="AT233" s="55">
        <f t="shared" si="49"/>
        <v>405.8</v>
      </c>
      <c r="AU233" s="55">
        <f t="shared" si="50"/>
        <v>0</v>
      </c>
    </row>
    <row r="234" spans="22:47" x14ac:dyDescent="0.2">
      <c r="V234" s="7">
        <v>12389</v>
      </c>
      <c r="W234" s="7" t="s">
        <v>74</v>
      </c>
      <c r="X234" s="7">
        <v>228</v>
      </c>
      <c r="Y234" s="56" t="s">
        <v>100</v>
      </c>
      <c r="Z234" s="7" t="s">
        <v>75</v>
      </c>
      <c r="AA234" s="7">
        <v>5930000</v>
      </c>
      <c r="AB234" s="7">
        <v>194376</v>
      </c>
      <c r="AC234" s="54">
        <v>40010.552361111113</v>
      </c>
      <c r="AD234" s="55">
        <v>31776.26</v>
      </c>
      <c r="AF234">
        <f t="shared" si="41"/>
        <v>194376</v>
      </c>
      <c r="AG234">
        <f>SUMIF('Data - Contractor Labor Hours'!$J$5:$J$590,'Test Year 2009'!$AF234,'Data - Contractor Labor Hours'!M$5:M$590)</f>
        <v>551</v>
      </c>
      <c r="AH234">
        <f>SUMIF('Data - Contractor Labor Hours'!$J$5:$J$590,'Test Year 2009'!$AF234,'Data - Contractor Labor Hours'!N$5:N$590)</f>
        <v>461</v>
      </c>
      <c r="AI234">
        <f>SUMIF('Data - Contractor Labor Hours'!$J$5:$J$590,'Test Year 2009'!$AF234,'Data - Contractor Labor Hours'!O$5:O$590)</f>
        <v>0</v>
      </c>
      <c r="AJ234" s="60"/>
      <c r="AK234">
        <f t="shared" si="42"/>
        <v>551</v>
      </c>
      <c r="AL234">
        <f t="shared" si="43"/>
        <v>691.5</v>
      </c>
      <c r="AM234">
        <f t="shared" si="44"/>
        <v>0</v>
      </c>
      <c r="AO234" s="90">
        <f t="shared" si="45"/>
        <v>0.44346076458752515</v>
      </c>
      <c r="AP234" s="90">
        <f t="shared" si="46"/>
        <v>0.55653923541247485</v>
      </c>
      <c r="AQ234" s="90">
        <f t="shared" si="47"/>
        <v>0</v>
      </c>
      <c r="AS234" s="55">
        <f t="shared" si="48"/>
        <v>14091.524555331991</v>
      </c>
      <c r="AT234" s="55">
        <f t="shared" si="49"/>
        <v>17684.735444668007</v>
      </c>
      <c r="AU234" s="55">
        <f t="shared" si="50"/>
        <v>0</v>
      </c>
    </row>
    <row r="235" spans="22:47" x14ac:dyDescent="0.2">
      <c r="V235" s="7">
        <v>12389</v>
      </c>
      <c r="W235" s="7" t="s">
        <v>74</v>
      </c>
      <c r="X235" s="7">
        <v>228</v>
      </c>
      <c r="Y235" s="56" t="s">
        <v>93</v>
      </c>
      <c r="Z235" s="7" t="s">
        <v>94</v>
      </c>
      <c r="AA235" s="7">
        <v>5930000</v>
      </c>
      <c r="AB235" s="7">
        <v>194376</v>
      </c>
      <c r="AC235" s="54">
        <v>40010.552361111113</v>
      </c>
      <c r="AD235" s="55">
        <v>3537.03</v>
      </c>
      <c r="AF235">
        <f t="shared" si="41"/>
        <v>194376</v>
      </c>
      <c r="AG235">
        <f>SUMIF('Data - Contractor Labor Hours'!$J$5:$J$590,'Test Year 2009'!$AF235,'Data - Contractor Labor Hours'!M$5:M$590)</f>
        <v>551</v>
      </c>
      <c r="AH235">
        <f>SUMIF('Data - Contractor Labor Hours'!$J$5:$J$590,'Test Year 2009'!$AF235,'Data - Contractor Labor Hours'!N$5:N$590)</f>
        <v>461</v>
      </c>
      <c r="AI235">
        <f>SUMIF('Data - Contractor Labor Hours'!$J$5:$J$590,'Test Year 2009'!$AF235,'Data - Contractor Labor Hours'!O$5:O$590)</f>
        <v>0</v>
      </c>
      <c r="AJ235" s="60"/>
      <c r="AK235">
        <f t="shared" si="42"/>
        <v>551</v>
      </c>
      <c r="AL235">
        <f t="shared" si="43"/>
        <v>691.5</v>
      </c>
      <c r="AM235">
        <f t="shared" si="44"/>
        <v>0</v>
      </c>
      <c r="AO235" s="90">
        <f t="shared" si="45"/>
        <v>0.44346076458752515</v>
      </c>
      <c r="AP235" s="90">
        <f t="shared" si="46"/>
        <v>0.55653923541247485</v>
      </c>
      <c r="AQ235" s="90">
        <f t="shared" si="47"/>
        <v>0</v>
      </c>
      <c r="AS235" s="55">
        <f t="shared" si="48"/>
        <v>1568.5340281690142</v>
      </c>
      <c r="AT235" s="55">
        <f t="shared" si="49"/>
        <v>1968.495971830986</v>
      </c>
      <c r="AU235" s="55">
        <f t="shared" si="50"/>
        <v>0</v>
      </c>
    </row>
    <row r="236" spans="22:47" x14ac:dyDescent="0.2">
      <c r="V236" s="7">
        <v>12389</v>
      </c>
      <c r="W236" s="7" t="s">
        <v>74</v>
      </c>
      <c r="X236" s="7">
        <v>228</v>
      </c>
      <c r="Y236" s="56" t="s">
        <v>100</v>
      </c>
      <c r="Z236" s="7" t="s">
        <v>75</v>
      </c>
      <c r="AA236" s="7">
        <v>5930000</v>
      </c>
      <c r="AB236" s="7">
        <v>193949</v>
      </c>
      <c r="AC236" s="54">
        <v>40016.638715277775</v>
      </c>
      <c r="AD236" s="55">
        <v>1173.67</v>
      </c>
      <c r="AF236">
        <f t="shared" si="41"/>
        <v>193949</v>
      </c>
      <c r="AG236">
        <f>SUMIF('Data - Contractor Labor Hours'!$J$5:$J$590,'Test Year 2009'!$AF236,'Data - Contractor Labor Hours'!M$5:M$590)</f>
        <v>2302.5</v>
      </c>
      <c r="AH236">
        <f>SUMIF('Data - Contractor Labor Hours'!$J$5:$J$590,'Test Year 2009'!$AF236,'Data - Contractor Labor Hours'!N$5:N$590)</f>
        <v>3837</v>
      </c>
      <c r="AI236">
        <f>SUMIF('Data - Contractor Labor Hours'!$J$5:$J$590,'Test Year 2009'!$AF236,'Data - Contractor Labor Hours'!O$5:O$590)</f>
        <v>181</v>
      </c>
      <c r="AJ236" s="60"/>
      <c r="AK236">
        <f t="shared" si="42"/>
        <v>2302.5</v>
      </c>
      <c r="AL236">
        <f t="shared" si="43"/>
        <v>5755.5</v>
      </c>
      <c r="AM236">
        <f t="shared" si="44"/>
        <v>362</v>
      </c>
      <c r="AO236" s="90">
        <f t="shared" si="45"/>
        <v>0.27345605700712589</v>
      </c>
      <c r="AP236" s="90">
        <f t="shared" si="46"/>
        <v>0.6835510688836105</v>
      </c>
      <c r="AQ236" s="90">
        <f t="shared" si="47"/>
        <v>4.2992874109263661E-2</v>
      </c>
      <c r="AS236" s="55">
        <f t="shared" si="48"/>
        <v>320.94717042755343</v>
      </c>
      <c r="AT236" s="55">
        <f t="shared" si="49"/>
        <v>802.26338301662713</v>
      </c>
      <c r="AU236" s="55">
        <f t="shared" si="50"/>
        <v>50.459446555819483</v>
      </c>
    </row>
    <row r="237" spans="22:47" x14ac:dyDescent="0.2">
      <c r="V237" s="7">
        <v>12389</v>
      </c>
      <c r="W237" s="7" t="s">
        <v>74</v>
      </c>
      <c r="X237" s="7">
        <v>228</v>
      </c>
      <c r="Y237" s="56" t="s">
        <v>93</v>
      </c>
      <c r="Z237" s="7" t="s">
        <v>94</v>
      </c>
      <c r="AA237" s="7">
        <v>5930000</v>
      </c>
      <c r="AB237" s="7">
        <v>193949</v>
      </c>
      <c r="AC237" s="54">
        <v>40016.638715277775</v>
      </c>
      <c r="AD237" s="55">
        <v>185963.82</v>
      </c>
      <c r="AF237">
        <f t="shared" si="41"/>
        <v>193949</v>
      </c>
      <c r="AG237">
        <f>SUMIF('Data - Contractor Labor Hours'!$J$5:$J$590,'Test Year 2009'!$AF237,'Data - Contractor Labor Hours'!M$5:M$590)</f>
        <v>2302.5</v>
      </c>
      <c r="AH237">
        <f>SUMIF('Data - Contractor Labor Hours'!$J$5:$J$590,'Test Year 2009'!$AF237,'Data - Contractor Labor Hours'!N$5:N$590)</f>
        <v>3837</v>
      </c>
      <c r="AI237">
        <f>SUMIF('Data - Contractor Labor Hours'!$J$5:$J$590,'Test Year 2009'!$AF237,'Data - Contractor Labor Hours'!O$5:O$590)</f>
        <v>181</v>
      </c>
      <c r="AJ237" s="60"/>
      <c r="AK237">
        <f t="shared" si="42"/>
        <v>2302.5</v>
      </c>
      <c r="AL237">
        <f t="shared" si="43"/>
        <v>5755.5</v>
      </c>
      <c r="AM237">
        <f t="shared" si="44"/>
        <v>362</v>
      </c>
      <c r="AO237" s="90">
        <f t="shared" si="45"/>
        <v>0.27345605700712589</v>
      </c>
      <c r="AP237" s="90">
        <f t="shared" si="46"/>
        <v>0.6835510688836105</v>
      </c>
      <c r="AQ237" s="90">
        <f t="shared" si="47"/>
        <v>4.2992874109263661E-2</v>
      </c>
      <c r="AS237" s="55">
        <f t="shared" si="48"/>
        <v>50852.932963182902</v>
      </c>
      <c r="AT237" s="55">
        <f t="shared" si="49"/>
        <v>127115.76793467934</v>
      </c>
      <c r="AU237" s="55">
        <f t="shared" si="50"/>
        <v>7995.1191021377681</v>
      </c>
    </row>
    <row r="238" spans="22:47" x14ac:dyDescent="0.2">
      <c r="V238" s="7">
        <v>11680</v>
      </c>
      <c r="W238" s="7" t="s">
        <v>74</v>
      </c>
      <c r="X238" s="7">
        <v>228</v>
      </c>
      <c r="Y238" s="56" t="s">
        <v>100</v>
      </c>
      <c r="Z238" s="7" t="s">
        <v>75</v>
      </c>
      <c r="AA238" s="7">
        <v>5930000</v>
      </c>
      <c r="AB238" s="7">
        <v>195402</v>
      </c>
      <c r="AC238" s="54">
        <v>40018.370219907411</v>
      </c>
      <c r="AD238" s="55">
        <v>359.63</v>
      </c>
      <c r="AF238">
        <f t="shared" si="41"/>
        <v>195402</v>
      </c>
      <c r="AG238">
        <f>SUMIF('Data - Contractor Labor Hours'!$J$5:$J$590,'Test Year 2009'!$AF238,'Data - Contractor Labor Hours'!M$5:M$590)</f>
        <v>382</v>
      </c>
      <c r="AH238">
        <f>SUMIF('Data - Contractor Labor Hours'!$J$5:$J$590,'Test Year 2009'!$AF238,'Data - Contractor Labor Hours'!N$5:N$590)</f>
        <v>0</v>
      </c>
      <c r="AI238">
        <f>SUMIF('Data - Contractor Labor Hours'!$J$5:$J$590,'Test Year 2009'!$AF238,'Data - Contractor Labor Hours'!O$5:O$590)</f>
        <v>0</v>
      </c>
      <c r="AJ238" s="60"/>
      <c r="AK238">
        <f t="shared" si="42"/>
        <v>382</v>
      </c>
      <c r="AL238">
        <f t="shared" si="43"/>
        <v>0</v>
      </c>
      <c r="AM238">
        <f t="shared" si="44"/>
        <v>0</v>
      </c>
      <c r="AO238" s="90">
        <f t="shared" si="45"/>
        <v>1</v>
      </c>
      <c r="AP238" s="90">
        <f t="shared" si="46"/>
        <v>0</v>
      </c>
      <c r="AQ238" s="90">
        <f t="shared" si="47"/>
        <v>0</v>
      </c>
      <c r="AS238" s="55">
        <f t="shared" si="48"/>
        <v>359.63</v>
      </c>
      <c r="AT238" s="55">
        <f t="shared" si="49"/>
        <v>0</v>
      </c>
      <c r="AU238" s="55">
        <f t="shared" si="50"/>
        <v>0</v>
      </c>
    </row>
    <row r="239" spans="22:47" x14ac:dyDescent="0.2">
      <c r="V239" s="7">
        <v>11680</v>
      </c>
      <c r="W239" s="7" t="s">
        <v>74</v>
      </c>
      <c r="X239" s="7">
        <v>228</v>
      </c>
      <c r="Y239" s="56" t="s">
        <v>91</v>
      </c>
      <c r="Z239" s="7" t="s">
        <v>95</v>
      </c>
      <c r="AA239" s="7">
        <v>5930000</v>
      </c>
      <c r="AB239" s="7">
        <v>195402</v>
      </c>
      <c r="AC239" s="54">
        <v>40018.370219907411</v>
      </c>
      <c r="AD239" s="55">
        <v>10086.07</v>
      </c>
      <c r="AF239">
        <f t="shared" si="41"/>
        <v>195402</v>
      </c>
      <c r="AG239">
        <f>SUMIF('Data - Contractor Labor Hours'!$J$5:$J$590,'Test Year 2009'!$AF239,'Data - Contractor Labor Hours'!M$5:M$590)</f>
        <v>382</v>
      </c>
      <c r="AH239">
        <f>SUMIF('Data - Contractor Labor Hours'!$J$5:$J$590,'Test Year 2009'!$AF239,'Data - Contractor Labor Hours'!N$5:N$590)</f>
        <v>0</v>
      </c>
      <c r="AI239">
        <f>SUMIF('Data - Contractor Labor Hours'!$J$5:$J$590,'Test Year 2009'!$AF239,'Data - Contractor Labor Hours'!O$5:O$590)</f>
        <v>0</v>
      </c>
      <c r="AJ239" s="60"/>
      <c r="AK239">
        <f t="shared" si="42"/>
        <v>382</v>
      </c>
      <c r="AL239">
        <f t="shared" si="43"/>
        <v>0</v>
      </c>
      <c r="AM239">
        <f t="shared" si="44"/>
        <v>0</v>
      </c>
      <c r="AO239" s="90">
        <f t="shared" si="45"/>
        <v>1</v>
      </c>
      <c r="AP239" s="90">
        <f t="shared" si="46"/>
        <v>0</v>
      </c>
      <c r="AQ239" s="90">
        <f t="shared" si="47"/>
        <v>0</v>
      </c>
      <c r="AS239" s="55">
        <f t="shared" si="48"/>
        <v>10086.07</v>
      </c>
      <c r="AT239" s="55">
        <f t="shared" si="49"/>
        <v>0</v>
      </c>
      <c r="AU239" s="55">
        <f t="shared" si="50"/>
        <v>0</v>
      </c>
    </row>
    <row r="240" spans="22:47" x14ac:dyDescent="0.2">
      <c r="V240" s="7">
        <v>12389</v>
      </c>
      <c r="W240" s="7" t="s">
        <v>74</v>
      </c>
      <c r="X240" s="7">
        <v>228</v>
      </c>
      <c r="Y240" s="56" t="s">
        <v>100</v>
      </c>
      <c r="Z240" s="7" t="s">
        <v>75</v>
      </c>
      <c r="AA240" s="7">
        <v>5930000</v>
      </c>
      <c r="AB240" s="7">
        <v>195144</v>
      </c>
      <c r="AC240" s="54">
        <v>40018.372094907405</v>
      </c>
      <c r="AD240" s="55">
        <v>9659.5499999999993</v>
      </c>
      <c r="AF240">
        <f t="shared" si="41"/>
        <v>195144</v>
      </c>
      <c r="AG240">
        <f>SUMIF('Data - Contractor Labor Hours'!$J$5:$J$590,'Test Year 2009'!$AF240,'Data - Contractor Labor Hours'!M$5:M$590)</f>
        <v>264</v>
      </c>
      <c r="AH240">
        <f>SUMIF('Data - Contractor Labor Hours'!$J$5:$J$590,'Test Year 2009'!$AF240,'Data - Contractor Labor Hours'!N$5:N$590)</f>
        <v>81</v>
      </c>
      <c r="AI240">
        <f>SUMIF('Data - Contractor Labor Hours'!$J$5:$J$590,'Test Year 2009'!$AF240,'Data - Contractor Labor Hours'!O$5:O$590)</f>
        <v>9</v>
      </c>
      <c r="AJ240" s="60"/>
      <c r="AK240">
        <f t="shared" si="42"/>
        <v>264</v>
      </c>
      <c r="AL240">
        <f t="shared" si="43"/>
        <v>121.5</v>
      </c>
      <c r="AM240">
        <f t="shared" si="44"/>
        <v>18</v>
      </c>
      <c r="AO240" s="90">
        <f t="shared" si="45"/>
        <v>0.65427509293680297</v>
      </c>
      <c r="AP240" s="90">
        <f t="shared" si="46"/>
        <v>0.30111524163568776</v>
      </c>
      <c r="AQ240" s="90">
        <f t="shared" si="47"/>
        <v>4.4609665427509292E-2</v>
      </c>
      <c r="AS240" s="55">
        <f t="shared" si="48"/>
        <v>6320.0029739776946</v>
      </c>
      <c r="AT240" s="55">
        <f t="shared" si="49"/>
        <v>2908.6377323420074</v>
      </c>
      <c r="AU240" s="55">
        <f t="shared" si="50"/>
        <v>430.90929368029737</v>
      </c>
    </row>
    <row r="241" spans="22:47" x14ac:dyDescent="0.2">
      <c r="V241" s="7">
        <v>12393</v>
      </c>
      <c r="W241" s="7" t="s">
        <v>74</v>
      </c>
      <c r="X241" s="7">
        <v>228</v>
      </c>
      <c r="Y241" s="56" t="s">
        <v>100</v>
      </c>
      <c r="Z241" s="7" t="s">
        <v>75</v>
      </c>
      <c r="AA241" s="7">
        <v>5930000</v>
      </c>
      <c r="AB241" s="7">
        <v>195028</v>
      </c>
      <c r="AC241" s="54">
        <v>40018.372673611113</v>
      </c>
      <c r="AD241" s="55">
        <v>4957.99</v>
      </c>
      <c r="AF241">
        <f t="shared" si="41"/>
        <v>195028</v>
      </c>
      <c r="AG241">
        <f>SUMIF('Data - Contractor Labor Hours'!$J$5:$J$590,'Test Year 2009'!$AF241,'Data - Contractor Labor Hours'!M$5:M$590)</f>
        <v>32</v>
      </c>
      <c r="AH241">
        <f>SUMIF('Data - Contractor Labor Hours'!$J$5:$J$590,'Test Year 2009'!$AF241,'Data - Contractor Labor Hours'!N$5:N$590)</f>
        <v>53</v>
      </c>
      <c r="AI241">
        <f>SUMIF('Data - Contractor Labor Hours'!$J$5:$J$590,'Test Year 2009'!$AF241,'Data - Contractor Labor Hours'!O$5:O$590)</f>
        <v>65.5</v>
      </c>
      <c r="AJ241" s="60"/>
      <c r="AK241">
        <f t="shared" si="42"/>
        <v>32</v>
      </c>
      <c r="AL241">
        <f t="shared" si="43"/>
        <v>79.5</v>
      </c>
      <c r="AM241">
        <f t="shared" si="44"/>
        <v>131</v>
      </c>
      <c r="AO241" s="90">
        <f t="shared" si="45"/>
        <v>0.13195876288659794</v>
      </c>
      <c r="AP241" s="90">
        <f t="shared" si="46"/>
        <v>0.32783505154639175</v>
      </c>
      <c r="AQ241" s="90">
        <f t="shared" si="47"/>
        <v>0.54020618556701028</v>
      </c>
      <c r="AS241" s="55">
        <f t="shared" si="48"/>
        <v>654.25022680412371</v>
      </c>
      <c r="AT241" s="55">
        <f t="shared" si="49"/>
        <v>1625.4029072164947</v>
      </c>
      <c r="AU241" s="55">
        <f t="shared" si="50"/>
        <v>2678.3368659793809</v>
      </c>
    </row>
    <row r="242" spans="22:47" x14ac:dyDescent="0.2">
      <c r="V242" s="7">
        <v>12393</v>
      </c>
      <c r="W242" s="7" t="s">
        <v>74</v>
      </c>
      <c r="X242" s="7">
        <v>228</v>
      </c>
      <c r="Y242" s="56" t="s">
        <v>100</v>
      </c>
      <c r="Z242" s="7" t="s">
        <v>75</v>
      </c>
      <c r="AA242" s="7">
        <v>5930000</v>
      </c>
      <c r="AB242" s="7">
        <v>195025</v>
      </c>
      <c r="AC242" s="54">
        <v>40018.372986111113</v>
      </c>
      <c r="AD242" s="55">
        <v>40.549999999999997</v>
      </c>
      <c r="AF242">
        <f t="shared" si="41"/>
        <v>195025</v>
      </c>
      <c r="AG242">
        <f>SUMIF('Data - Contractor Labor Hours'!$J$5:$J$590,'Test Year 2009'!$AF242,'Data - Contractor Labor Hours'!M$5:M$590)</f>
        <v>0</v>
      </c>
      <c r="AH242">
        <f>SUMIF('Data - Contractor Labor Hours'!$J$5:$J$590,'Test Year 2009'!$AF242,'Data - Contractor Labor Hours'!N$5:N$590)</f>
        <v>0</v>
      </c>
      <c r="AI242">
        <f>SUMIF('Data - Contractor Labor Hours'!$J$5:$J$590,'Test Year 2009'!$AF242,'Data - Contractor Labor Hours'!O$5:O$590)</f>
        <v>1</v>
      </c>
      <c r="AJ242" s="60"/>
      <c r="AK242">
        <f t="shared" si="42"/>
        <v>0</v>
      </c>
      <c r="AL242">
        <f t="shared" si="43"/>
        <v>0</v>
      </c>
      <c r="AM242">
        <f t="shared" si="44"/>
        <v>2</v>
      </c>
      <c r="AO242" s="90">
        <f t="shared" si="45"/>
        <v>0</v>
      </c>
      <c r="AP242" s="90">
        <f t="shared" si="46"/>
        <v>0</v>
      </c>
      <c r="AQ242" s="90">
        <f t="shared" si="47"/>
        <v>1</v>
      </c>
      <c r="AS242" s="55">
        <f t="shared" si="48"/>
        <v>0</v>
      </c>
      <c r="AT242" s="55">
        <f t="shared" si="49"/>
        <v>0</v>
      </c>
      <c r="AU242" s="55">
        <f t="shared" si="50"/>
        <v>40.549999999999997</v>
      </c>
    </row>
    <row r="243" spans="22:47" x14ac:dyDescent="0.2">
      <c r="V243" s="7">
        <v>12393</v>
      </c>
      <c r="W243" s="7" t="s">
        <v>74</v>
      </c>
      <c r="X243" s="7">
        <v>228</v>
      </c>
      <c r="Y243" s="56" t="s">
        <v>100</v>
      </c>
      <c r="Z243" s="7" t="s">
        <v>75</v>
      </c>
      <c r="AA243" s="7">
        <v>5930000</v>
      </c>
      <c r="AB243" s="7">
        <v>195581</v>
      </c>
      <c r="AC243" s="54">
        <v>40024.29650462963</v>
      </c>
      <c r="AD243" s="55">
        <v>9520.92</v>
      </c>
      <c r="AF243">
        <f t="shared" si="41"/>
        <v>195581</v>
      </c>
      <c r="AG243">
        <f>SUMIF('Data - Contractor Labor Hours'!$J$5:$J$590,'Test Year 2009'!$AF243,'Data - Contractor Labor Hours'!M$5:M$590)</f>
        <v>185</v>
      </c>
      <c r="AH243">
        <f>SUMIF('Data - Contractor Labor Hours'!$J$5:$J$590,'Test Year 2009'!$AF243,'Data - Contractor Labor Hours'!N$5:N$590)</f>
        <v>18</v>
      </c>
      <c r="AI243">
        <f>SUMIF('Data - Contractor Labor Hours'!$J$5:$J$590,'Test Year 2009'!$AF243,'Data - Contractor Labor Hours'!O$5:O$590)</f>
        <v>86.5</v>
      </c>
      <c r="AJ243" s="60"/>
      <c r="AK243">
        <f t="shared" si="42"/>
        <v>185</v>
      </c>
      <c r="AL243">
        <f t="shared" si="43"/>
        <v>27</v>
      </c>
      <c r="AM243">
        <f t="shared" si="44"/>
        <v>173</v>
      </c>
      <c r="AO243" s="90">
        <f t="shared" si="45"/>
        <v>0.48051948051948051</v>
      </c>
      <c r="AP243" s="90">
        <f t="shared" si="46"/>
        <v>7.0129870129870125E-2</v>
      </c>
      <c r="AQ243" s="90">
        <f t="shared" si="47"/>
        <v>0.44935064935064933</v>
      </c>
      <c r="AS243" s="55">
        <f t="shared" si="48"/>
        <v>4574.9875324675322</v>
      </c>
      <c r="AT243" s="55">
        <f t="shared" si="49"/>
        <v>667.70088311688312</v>
      </c>
      <c r="AU243" s="55">
        <f t="shared" si="50"/>
        <v>4278.2315844155846</v>
      </c>
    </row>
    <row r="244" spans="22:47" x14ac:dyDescent="0.2">
      <c r="V244" s="7">
        <v>11680</v>
      </c>
      <c r="W244" s="7" t="s">
        <v>74</v>
      </c>
      <c r="X244" s="7">
        <v>228</v>
      </c>
      <c r="Y244" s="56" t="s">
        <v>100</v>
      </c>
      <c r="Z244" s="7" t="s">
        <v>75</v>
      </c>
      <c r="AA244" s="7">
        <v>5930000</v>
      </c>
      <c r="AB244" s="7">
        <v>196160</v>
      </c>
      <c r="AC244" s="54">
        <v>40029.295763888891</v>
      </c>
      <c r="AD244" s="55">
        <v>5802.75</v>
      </c>
      <c r="AF244">
        <f t="shared" si="41"/>
        <v>196160</v>
      </c>
      <c r="AG244">
        <f>SUMIF('Data - Contractor Labor Hours'!$J$5:$J$590,'Test Year 2009'!$AF244,'Data - Contractor Labor Hours'!M$5:M$590)</f>
        <v>241</v>
      </c>
      <c r="AH244">
        <f>SUMIF('Data - Contractor Labor Hours'!$J$5:$J$590,'Test Year 2009'!$AF244,'Data - Contractor Labor Hours'!N$5:N$590)</f>
        <v>1.5</v>
      </c>
      <c r="AI244">
        <f>SUMIF('Data - Contractor Labor Hours'!$J$5:$J$590,'Test Year 2009'!$AF244,'Data - Contractor Labor Hours'!O$5:O$590)</f>
        <v>0</v>
      </c>
      <c r="AJ244" s="60"/>
      <c r="AK244">
        <f t="shared" si="42"/>
        <v>241</v>
      </c>
      <c r="AL244">
        <f t="shared" si="43"/>
        <v>2.25</v>
      </c>
      <c r="AM244">
        <f t="shared" si="44"/>
        <v>0</v>
      </c>
      <c r="AO244" s="90">
        <f t="shared" si="45"/>
        <v>0.99075025693730734</v>
      </c>
      <c r="AP244" s="90">
        <f t="shared" si="46"/>
        <v>9.249743062692703E-3</v>
      </c>
      <c r="AQ244" s="90">
        <f t="shared" si="47"/>
        <v>0</v>
      </c>
      <c r="AS244" s="55">
        <f t="shared" si="48"/>
        <v>5749.0760534429601</v>
      </c>
      <c r="AT244" s="55">
        <f t="shared" si="49"/>
        <v>53.673946557040082</v>
      </c>
      <c r="AU244" s="55">
        <f t="shared" si="50"/>
        <v>0</v>
      </c>
    </row>
    <row r="245" spans="22:47" x14ac:dyDescent="0.2">
      <c r="V245" s="7">
        <v>11680</v>
      </c>
      <c r="W245" s="7" t="s">
        <v>74</v>
      </c>
      <c r="X245" s="7">
        <v>228</v>
      </c>
      <c r="Y245" s="56" t="s">
        <v>91</v>
      </c>
      <c r="Z245" s="7" t="s">
        <v>95</v>
      </c>
      <c r="AA245" s="7">
        <v>5930000</v>
      </c>
      <c r="AB245" s="7">
        <v>196160</v>
      </c>
      <c r="AC245" s="54">
        <v>40029.295763888891</v>
      </c>
      <c r="AD245" s="55">
        <v>746.2</v>
      </c>
      <c r="AF245">
        <f t="shared" si="41"/>
        <v>196160</v>
      </c>
      <c r="AG245">
        <f>SUMIF('Data - Contractor Labor Hours'!$J$5:$J$590,'Test Year 2009'!$AF245,'Data - Contractor Labor Hours'!M$5:M$590)</f>
        <v>241</v>
      </c>
      <c r="AH245">
        <f>SUMIF('Data - Contractor Labor Hours'!$J$5:$J$590,'Test Year 2009'!$AF245,'Data - Contractor Labor Hours'!N$5:N$590)</f>
        <v>1.5</v>
      </c>
      <c r="AI245">
        <f>SUMIF('Data - Contractor Labor Hours'!$J$5:$J$590,'Test Year 2009'!$AF245,'Data - Contractor Labor Hours'!O$5:O$590)</f>
        <v>0</v>
      </c>
      <c r="AJ245" s="60"/>
      <c r="AK245">
        <f t="shared" si="42"/>
        <v>241</v>
      </c>
      <c r="AL245">
        <f t="shared" si="43"/>
        <v>2.25</v>
      </c>
      <c r="AM245">
        <f t="shared" si="44"/>
        <v>0</v>
      </c>
      <c r="AO245" s="90">
        <f t="shared" si="45"/>
        <v>0.99075025693730734</v>
      </c>
      <c r="AP245" s="90">
        <f t="shared" si="46"/>
        <v>9.249743062692703E-3</v>
      </c>
      <c r="AQ245" s="90">
        <f t="shared" si="47"/>
        <v>0</v>
      </c>
      <c r="AS245" s="55">
        <f t="shared" si="48"/>
        <v>739.2978417266188</v>
      </c>
      <c r="AT245" s="55">
        <f t="shared" si="49"/>
        <v>6.9021582733812954</v>
      </c>
      <c r="AU245" s="55">
        <f t="shared" si="50"/>
        <v>0</v>
      </c>
    </row>
    <row r="246" spans="22:47" x14ac:dyDescent="0.2">
      <c r="V246" s="7">
        <v>11680</v>
      </c>
      <c r="W246" s="7" t="s">
        <v>74</v>
      </c>
      <c r="X246" s="7">
        <v>228</v>
      </c>
      <c r="Y246" s="56" t="s">
        <v>100</v>
      </c>
      <c r="Z246" s="7" t="s">
        <v>75</v>
      </c>
      <c r="AA246" s="7">
        <v>5930000</v>
      </c>
      <c r="AB246" s="7">
        <v>195690</v>
      </c>
      <c r="AC246" s="54">
        <v>40029.295972222222</v>
      </c>
      <c r="AD246" s="55">
        <v>1657.42</v>
      </c>
      <c r="AF246">
        <f t="shared" si="41"/>
        <v>195690</v>
      </c>
      <c r="AG246">
        <f>SUMIF('Data - Contractor Labor Hours'!$J$5:$J$590,'Test Year 2009'!$AF246,'Data - Contractor Labor Hours'!M$5:M$590)</f>
        <v>68</v>
      </c>
      <c r="AH246">
        <f>SUMIF('Data - Contractor Labor Hours'!$J$5:$J$590,'Test Year 2009'!$AF246,'Data - Contractor Labor Hours'!N$5:N$590)</f>
        <v>0</v>
      </c>
      <c r="AI246">
        <f>SUMIF('Data - Contractor Labor Hours'!$J$5:$J$590,'Test Year 2009'!$AF246,'Data - Contractor Labor Hours'!O$5:O$590)</f>
        <v>0</v>
      </c>
      <c r="AJ246" s="60"/>
      <c r="AK246">
        <f t="shared" si="42"/>
        <v>68</v>
      </c>
      <c r="AL246">
        <f t="shared" si="43"/>
        <v>0</v>
      </c>
      <c r="AM246">
        <f t="shared" si="44"/>
        <v>0</v>
      </c>
      <c r="AO246" s="90">
        <f t="shared" si="45"/>
        <v>1</v>
      </c>
      <c r="AP246" s="90">
        <f t="shared" si="46"/>
        <v>0</v>
      </c>
      <c r="AQ246" s="90">
        <f t="shared" si="47"/>
        <v>0</v>
      </c>
      <c r="AS246" s="55">
        <f t="shared" si="48"/>
        <v>1657.42</v>
      </c>
      <c r="AT246" s="55">
        <f t="shared" si="49"/>
        <v>0</v>
      </c>
      <c r="AU246" s="55">
        <f t="shared" si="50"/>
        <v>0</v>
      </c>
    </row>
    <row r="247" spans="22:47" x14ac:dyDescent="0.2">
      <c r="V247" s="7">
        <v>11680</v>
      </c>
      <c r="W247" s="7" t="s">
        <v>74</v>
      </c>
      <c r="X247" s="7">
        <v>228</v>
      </c>
      <c r="Y247" s="56" t="s">
        <v>100</v>
      </c>
      <c r="Z247" s="7" t="s">
        <v>75</v>
      </c>
      <c r="AA247" s="7">
        <v>5930000</v>
      </c>
      <c r="AB247" s="7">
        <v>195638</v>
      </c>
      <c r="AC247" s="54">
        <v>40029.306585648148</v>
      </c>
      <c r="AD247" s="55">
        <v>339.45</v>
      </c>
      <c r="AF247">
        <f t="shared" si="41"/>
        <v>195638</v>
      </c>
      <c r="AG247">
        <f>SUMIF('Data - Contractor Labor Hours'!$J$5:$J$590,'Test Year 2009'!$AF247,'Data - Contractor Labor Hours'!M$5:M$590)</f>
        <v>15</v>
      </c>
      <c r="AH247">
        <f>SUMIF('Data - Contractor Labor Hours'!$J$5:$J$590,'Test Year 2009'!$AF247,'Data - Contractor Labor Hours'!N$5:N$590)</f>
        <v>0</v>
      </c>
      <c r="AI247">
        <f>SUMIF('Data - Contractor Labor Hours'!$J$5:$J$590,'Test Year 2009'!$AF247,'Data - Contractor Labor Hours'!O$5:O$590)</f>
        <v>0</v>
      </c>
      <c r="AJ247" s="60"/>
      <c r="AK247">
        <f t="shared" si="42"/>
        <v>15</v>
      </c>
      <c r="AL247">
        <f t="shared" si="43"/>
        <v>0</v>
      </c>
      <c r="AM247">
        <f t="shared" si="44"/>
        <v>0</v>
      </c>
      <c r="AO247" s="90">
        <f t="shared" si="45"/>
        <v>1</v>
      </c>
      <c r="AP247" s="90">
        <f t="shared" si="46"/>
        <v>0</v>
      </c>
      <c r="AQ247" s="90">
        <f t="shared" si="47"/>
        <v>0</v>
      </c>
      <c r="AS247" s="55">
        <f t="shared" si="48"/>
        <v>339.45</v>
      </c>
      <c r="AT247" s="55">
        <f t="shared" si="49"/>
        <v>0</v>
      </c>
      <c r="AU247" s="55">
        <f t="shared" si="50"/>
        <v>0</v>
      </c>
    </row>
    <row r="248" spans="22:47" x14ac:dyDescent="0.2">
      <c r="V248" s="7">
        <v>11680</v>
      </c>
      <c r="W248" s="7" t="s">
        <v>74</v>
      </c>
      <c r="X248" s="7">
        <v>228</v>
      </c>
      <c r="Y248" s="56" t="s">
        <v>100</v>
      </c>
      <c r="Z248" s="7" t="s">
        <v>75</v>
      </c>
      <c r="AA248" s="7">
        <v>5930000</v>
      </c>
      <c r="AB248" s="7">
        <v>194880</v>
      </c>
      <c r="AC248" s="54">
        <v>40029.30672453704</v>
      </c>
      <c r="AD248" s="55">
        <v>2174.67</v>
      </c>
      <c r="AF248">
        <f t="shared" si="41"/>
        <v>194880</v>
      </c>
      <c r="AG248">
        <f>SUMIF('Data - Contractor Labor Hours'!$J$5:$J$590,'Test Year 2009'!$AF248,'Data - Contractor Labor Hours'!M$5:M$590)</f>
        <v>78</v>
      </c>
      <c r="AH248">
        <f>SUMIF('Data - Contractor Labor Hours'!$J$5:$J$590,'Test Year 2009'!$AF248,'Data - Contractor Labor Hours'!N$5:N$590)</f>
        <v>1.5</v>
      </c>
      <c r="AI248">
        <f>SUMIF('Data - Contractor Labor Hours'!$J$5:$J$590,'Test Year 2009'!$AF248,'Data - Contractor Labor Hours'!O$5:O$590)</f>
        <v>0</v>
      </c>
      <c r="AJ248" s="60"/>
      <c r="AK248">
        <f t="shared" si="42"/>
        <v>78</v>
      </c>
      <c r="AL248">
        <f t="shared" si="43"/>
        <v>2.25</v>
      </c>
      <c r="AM248">
        <f t="shared" si="44"/>
        <v>0</v>
      </c>
      <c r="AO248" s="90">
        <f t="shared" si="45"/>
        <v>0.9719626168224299</v>
      </c>
      <c r="AP248" s="90">
        <f t="shared" si="46"/>
        <v>2.8037383177570093E-2</v>
      </c>
      <c r="AQ248" s="90">
        <f t="shared" si="47"/>
        <v>0</v>
      </c>
      <c r="AS248" s="55">
        <f t="shared" si="48"/>
        <v>2113.6979439252336</v>
      </c>
      <c r="AT248" s="55">
        <f t="shared" si="49"/>
        <v>60.972056074766357</v>
      </c>
      <c r="AU248" s="55">
        <f t="shared" si="50"/>
        <v>0</v>
      </c>
    </row>
    <row r="249" spans="22:47" x14ac:dyDescent="0.2">
      <c r="V249" s="7">
        <v>11680</v>
      </c>
      <c r="W249" s="7" t="s">
        <v>74</v>
      </c>
      <c r="X249" s="7">
        <v>228</v>
      </c>
      <c r="Y249" s="56" t="s">
        <v>100</v>
      </c>
      <c r="Z249" s="7" t="s">
        <v>75</v>
      </c>
      <c r="AA249" s="7">
        <v>5930000</v>
      </c>
      <c r="AB249" s="7">
        <v>194878</v>
      </c>
      <c r="AC249" s="54">
        <v>40029.307118055556</v>
      </c>
      <c r="AD249" s="55">
        <v>3787</v>
      </c>
      <c r="AF249">
        <f t="shared" si="41"/>
        <v>194878</v>
      </c>
      <c r="AG249">
        <f>SUMIF('Data - Contractor Labor Hours'!$J$5:$J$590,'Test Year 2009'!$AF249,'Data - Contractor Labor Hours'!M$5:M$590)</f>
        <v>526</v>
      </c>
      <c r="AH249">
        <f>SUMIF('Data - Contractor Labor Hours'!$J$5:$J$590,'Test Year 2009'!$AF249,'Data - Contractor Labor Hours'!N$5:N$590)</f>
        <v>20</v>
      </c>
      <c r="AI249">
        <f>SUMIF('Data - Contractor Labor Hours'!$J$5:$J$590,'Test Year 2009'!$AF249,'Data - Contractor Labor Hours'!O$5:O$590)</f>
        <v>31</v>
      </c>
      <c r="AJ249" s="60"/>
      <c r="AK249">
        <f t="shared" si="42"/>
        <v>526</v>
      </c>
      <c r="AL249">
        <f t="shared" si="43"/>
        <v>30</v>
      </c>
      <c r="AM249">
        <f t="shared" si="44"/>
        <v>62</v>
      </c>
      <c r="AO249" s="90">
        <f t="shared" si="45"/>
        <v>0.85113268608414239</v>
      </c>
      <c r="AP249" s="90">
        <f t="shared" si="46"/>
        <v>4.8543689320388349E-2</v>
      </c>
      <c r="AQ249" s="90">
        <f t="shared" si="47"/>
        <v>0.10032362459546926</v>
      </c>
      <c r="AS249" s="55">
        <f t="shared" si="48"/>
        <v>3223.2394822006472</v>
      </c>
      <c r="AT249" s="55">
        <f t="shared" si="49"/>
        <v>183.83495145631068</v>
      </c>
      <c r="AU249" s="55">
        <f t="shared" si="50"/>
        <v>379.92556634304208</v>
      </c>
    </row>
    <row r="250" spans="22:47" x14ac:dyDescent="0.2">
      <c r="V250" s="7">
        <v>11680</v>
      </c>
      <c r="W250" s="7" t="s">
        <v>74</v>
      </c>
      <c r="X250" s="7">
        <v>228</v>
      </c>
      <c r="Y250" s="56" t="s">
        <v>91</v>
      </c>
      <c r="Z250" s="7" t="s">
        <v>95</v>
      </c>
      <c r="AA250" s="7">
        <v>5930000</v>
      </c>
      <c r="AB250" s="7">
        <v>194878</v>
      </c>
      <c r="AC250" s="54">
        <v>40029.307118055556</v>
      </c>
      <c r="AD250" s="55">
        <v>11741.41</v>
      </c>
      <c r="AF250">
        <f t="shared" si="41"/>
        <v>194878</v>
      </c>
      <c r="AG250">
        <f>SUMIF('Data - Contractor Labor Hours'!$J$5:$J$590,'Test Year 2009'!$AF250,'Data - Contractor Labor Hours'!M$5:M$590)</f>
        <v>526</v>
      </c>
      <c r="AH250">
        <f>SUMIF('Data - Contractor Labor Hours'!$J$5:$J$590,'Test Year 2009'!$AF250,'Data - Contractor Labor Hours'!N$5:N$590)</f>
        <v>20</v>
      </c>
      <c r="AI250">
        <f>SUMIF('Data - Contractor Labor Hours'!$J$5:$J$590,'Test Year 2009'!$AF250,'Data - Contractor Labor Hours'!O$5:O$590)</f>
        <v>31</v>
      </c>
      <c r="AJ250" s="60"/>
      <c r="AK250">
        <f t="shared" si="42"/>
        <v>526</v>
      </c>
      <c r="AL250">
        <f t="shared" si="43"/>
        <v>30</v>
      </c>
      <c r="AM250">
        <f t="shared" si="44"/>
        <v>62</v>
      </c>
      <c r="AO250" s="90">
        <f t="shared" si="45"/>
        <v>0.85113268608414239</v>
      </c>
      <c r="AP250" s="90">
        <f t="shared" si="46"/>
        <v>4.8543689320388349E-2</v>
      </c>
      <c r="AQ250" s="90">
        <f t="shared" si="47"/>
        <v>0.10032362459546926</v>
      </c>
      <c r="AS250" s="55">
        <f t="shared" si="48"/>
        <v>9993.4978317152109</v>
      </c>
      <c r="AT250" s="55">
        <f t="shared" si="49"/>
        <v>569.97135922330096</v>
      </c>
      <c r="AU250" s="55">
        <f t="shared" si="50"/>
        <v>1177.9408090614886</v>
      </c>
    </row>
    <row r="251" spans="22:47" x14ac:dyDescent="0.2">
      <c r="V251" s="7">
        <v>11680</v>
      </c>
      <c r="W251" s="7" t="s">
        <v>74</v>
      </c>
      <c r="X251" s="7">
        <v>228</v>
      </c>
      <c r="Y251" s="56" t="s">
        <v>100</v>
      </c>
      <c r="Z251" s="7" t="s">
        <v>75</v>
      </c>
      <c r="AA251" s="7">
        <v>5930000</v>
      </c>
      <c r="AB251" s="7">
        <v>193568</v>
      </c>
      <c r="AC251" s="54">
        <v>40029.307604166665</v>
      </c>
      <c r="AD251" s="55">
        <v>3566.55</v>
      </c>
      <c r="AF251">
        <f t="shared" si="41"/>
        <v>193568</v>
      </c>
      <c r="AG251">
        <f>SUMIF('Data - Contractor Labor Hours'!$J$5:$J$590,'Test Year 2009'!$AF251,'Data - Contractor Labor Hours'!M$5:M$590)</f>
        <v>374</v>
      </c>
      <c r="AH251">
        <f>SUMIF('Data - Contractor Labor Hours'!$J$5:$J$590,'Test Year 2009'!$AF251,'Data - Contractor Labor Hours'!N$5:N$590)</f>
        <v>82</v>
      </c>
      <c r="AI251">
        <f>SUMIF('Data - Contractor Labor Hours'!$J$5:$J$590,'Test Year 2009'!$AF251,'Data - Contractor Labor Hours'!O$5:O$590)</f>
        <v>24</v>
      </c>
      <c r="AJ251" s="60"/>
      <c r="AK251">
        <f t="shared" si="42"/>
        <v>374</v>
      </c>
      <c r="AL251">
        <f t="shared" si="43"/>
        <v>123</v>
      </c>
      <c r="AM251">
        <f t="shared" si="44"/>
        <v>48</v>
      </c>
      <c r="AO251" s="90">
        <f t="shared" si="45"/>
        <v>0.68623853211009178</v>
      </c>
      <c r="AP251" s="90">
        <f t="shared" si="46"/>
        <v>0.22568807339449543</v>
      </c>
      <c r="AQ251" s="90">
        <f t="shared" si="47"/>
        <v>8.8073394495412849E-2</v>
      </c>
      <c r="AS251" s="55">
        <f t="shared" si="48"/>
        <v>2447.504036697248</v>
      </c>
      <c r="AT251" s="55">
        <f t="shared" si="49"/>
        <v>804.92779816513769</v>
      </c>
      <c r="AU251" s="55">
        <f t="shared" si="50"/>
        <v>314.11816513761471</v>
      </c>
    </row>
    <row r="252" spans="22:47" x14ac:dyDescent="0.2">
      <c r="V252" s="7">
        <v>11680</v>
      </c>
      <c r="W252" s="7" t="s">
        <v>74</v>
      </c>
      <c r="X252" s="7">
        <v>228</v>
      </c>
      <c r="Y252" s="56" t="s">
        <v>91</v>
      </c>
      <c r="Z252" s="7" t="s">
        <v>95</v>
      </c>
      <c r="AA252" s="7">
        <v>5930000</v>
      </c>
      <c r="AB252" s="7">
        <v>193568</v>
      </c>
      <c r="AC252" s="54">
        <v>40029.307604166665</v>
      </c>
      <c r="AD252" s="55">
        <v>9948.25</v>
      </c>
      <c r="AF252">
        <f t="shared" si="41"/>
        <v>193568</v>
      </c>
      <c r="AG252">
        <f>SUMIF('Data - Contractor Labor Hours'!$J$5:$J$590,'Test Year 2009'!$AF252,'Data - Contractor Labor Hours'!M$5:M$590)</f>
        <v>374</v>
      </c>
      <c r="AH252">
        <f>SUMIF('Data - Contractor Labor Hours'!$J$5:$J$590,'Test Year 2009'!$AF252,'Data - Contractor Labor Hours'!N$5:N$590)</f>
        <v>82</v>
      </c>
      <c r="AI252">
        <f>SUMIF('Data - Contractor Labor Hours'!$J$5:$J$590,'Test Year 2009'!$AF252,'Data - Contractor Labor Hours'!O$5:O$590)</f>
        <v>24</v>
      </c>
      <c r="AJ252" s="60"/>
      <c r="AK252">
        <f t="shared" si="42"/>
        <v>374</v>
      </c>
      <c r="AL252">
        <f t="shared" si="43"/>
        <v>123</v>
      </c>
      <c r="AM252">
        <f t="shared" si="44"/>
        <v>48</v>
      </c>
      <c r="AO252" s="90">
        <f t="shared" si="45"/>
        <v>0.68623853211009178</v>
      </c>
      <c r="AP252" s="90">
        <f t="shared" si="46"/>
        <v>0.22568807339449543</v>
      </c>
      <c r="AQ252" s="90">
        <f t="shared" si="47"/>
        <v>8.8073394495412849E-2</v>
      </c>
      <c r="AS252" s="55">
        <f t="shared" si="48"/>
        <v>6826.8724770642202</v>
      </c>
      <c r="AT252" s="55">
        <f t="shared" si="49"/>
        <v>2245.2013761467892</v>
      </c>
      <c r="AU252" s="55">
        <f t="shared" si="50"/>
        <v>876.17614678899088</v>
      </c>
    </row>
    <row r="253" spans="22:47" x14ac:dyDescent="0.2">
      <c r="V253" s="7">
        <v>11680</v>
      </c>
      <c r="W253" s="7" t="s">
        <v>74</v>
      </c>
      <c r="X253" s="7">
        <v>228</v>
      </c>
      <c r="Y253" s="56" t="s">
        <v>100</v>
      </c>
      <c r="Z253" s="7" t="s">
        <v>75</v>
      </c>
      <c r="AA253" s="7">
        <v>5930000</v>
      </c>
      <c r="AB253" s="7">
        <v>194220</v>
      </c>
      <c r="AC253" s="54">
        <v>40029.30777777778</v>
      </c>
      <c r="AD253" s="55">
        <v>8627.42</v>
      </c>
      <c r="AF253">
        <f t="shared" si="41"/>
        <v>194220</v>
      </c>
      <c r="AG253">
        <f>SUMIF('Data - Contractor Labor Hours'!$J$5:$J$590,'Test Year 2009'!$AF253,'Data - Contractor Labor Hours'!M$5:M$590)</f>
        <v>312.5</v>
      </c>
      <c r="AH253">
        <f>SUMIF('Data - Contractor Labor Hours'!$J$5:$J$590,'Test Year 2009'!$AF253,'Data - Contractor Labor Hours'!N$5:N$590)</f>
        <v>188.5</v>
      </c>
      <c r="AI253">
        <f>SUMIF('Data - Contractor Labor Hours'!$J$5:$J$590,'Test Year 2009'!$AF253,'Data - Contractor Labor Hours'!O$5:O$590)</f>
        <v>0</v>
      </c>
      <c r="AJ253" s="60"/>
      <c r="AK253">
        <f t="shared" si="42"/>
        <v>312.5</v>
      </c>
      <c r="AL253">
        <f t="shared" si="43"/>
        <v>282.75</v>
      </c>
      <c r="AM253">
        <f t="shared" si="44"/>
        <v>0</v>
      </c>
      <c r="AO253" s="90">
        <f t="shared" si="45"/>
        <v>0.5249895002099958</v>
      </c>
      <c r="AP253" s="90">
        <f t="shared" si="46"/>
        <v>0.4750104997900042</v>
      </c>
      <c r="AQ253" s="90">
        <f t="shared" si="47"/>
        <v>0</v>
      </c>
      <c r="AS253" s="55">
        <f t="shared" si="48"/>
        <v>4529.3049139017221</v>
      </c>
      <c r="AT253" s="55">
        <f t="shared" si="49"/>
        <v>4098.115086098278</v>
      </c>
      <c r="AU253" s="55">
        <f t="shared" si="50"/>
        <v>0</v>
      </c>
    </row>
    <row r="254" spans="22:47" x14ac:dyDescent="0.2">
      <c r="V254" s="7">
        <v>11680</v>
      </c>
      <c r="W254" s="7" t="s">
        <v>74</v>
      </c>
      <c r="X254" s="7">
        <v>228</v>
      </c>
      <c r="Y254" s="56" t="s">
        <v>91</v>
      </c>
      <c r="Z254" s="7" t="s">
        <v>95</v>
      </c>
      <c r="AA254" s="7">
        <v>5930000</v>
      </c>
      <c r="AB254" s="7">
        <v>194220</v>
      </c>
      <c r="AC254" s="54">
        <v>40029.30777777778</v>
      </c>
      <c r="AD254" s="55">
        <v>5536.08</v>
      </c>
      <c r="AF254">
        <f t="shared" si="41"/>
        <v>194220</v>
      </c>
      <c r="AG254">
        <f>SUMIF('Data - Contractor Labor Hours'!$J$5:$J$590,'Test Year 2009'!$AF254,'Data - Contractor Labor Hours'!M$5:M$590)</f>
        <v>312.5</v>
      </c>
      <c r="AH254">
        <f>SUMIF('Data - Contractor Labor Hours'!$J$5:$J$590,'Test Year 2009'!$AF254,'Data - Contractor Labor Hours'!N$5:N$590)</f>
        <v>188.5</v>
      </c>
      <c r="AI254">
        <f>SUMIF('Data - Contractor Labor Hours'!$J$5:$J$590,'Test Year 2009'!$AF254,'Data - Contractor Labor Hours'!O$5:O$590)</f>
        <v>0</v>
      </c>
      <c r="AJ254" s="60"/>
      <c r="AK254">
        <f t="shared" si="42"/>
        <v>312.5</v>
      </c>
      <c r="AL254">
        <f t="shared" si="43"/>
        <v>282.75</v>
      </c>
      <c r="AM254">
        <f t="shared" si="44"/>
        <v>0</v>
      </c>
      <c r="AO254" s="90">
        <f t="shared" si="45"/>
        <v>0.5249895002099958</v>
      </c>
      <c r="AP254" s="90">
        <f t="shared" si="46"/>
        <v>0.4750104997900042</v>
      </c>
      <c r="AQ254" s="90">
        <f t="shared" si="47"/>
        <v>0</v>
      </c>
      <c r="AS254" s="55">
        <f t="shared" si="48"/>
        <v>2906.3838723225535</v>
      </c>
      <c r="AT254" s="55">
        <f t="shared" si="49"/>
        <v>2629.6961276774464</v>
      </c>
      <c r="AU254" s="55">
        <f t="shared" si="50"/>
        <v>0</v>
      </c>
    </row>
    <row r="255" spans="22:47" x14ac:dyDescent="0.2">
      <c r="V255" s="7">
        <v>12389</v>
      </c>
      <c r="W255" s="7" t="s">
        <v>74</v>
      </c>
      <c r="X255" s="7">
        <v>228</v>
      </c>
      <c r="Y255" s="56" t="s">
        <v>100</v>
      </c>
      <c r="Z255" s="7" t="s">
        <v>75</v>
      </c>
      <c r="AA255" s="7">
        <v>5930000</v>
      </c>
      <c r="AB255" s="7">
        <v>195655</v>
      </c>
      <c r="AC255" s="54">
        <v>40030.630497685182</v>
      </c>
      <c r="AD255" s="55">
        <v>18073.12</v>
      </c>
      <c r="AF255">
        <f t="shared" si="41"/>
        <v>195655</v>
      </c>
      <c r="AG255">
        <f>SUMIF('Data - Contractor Labor Hours'!$J$5:$J$590,'Test Year 2009'!$AF255,'Data - Contractor Labor Hours'!M$5:M$590)</f>
        <v>254</v>
      </c>
      <c r="AH255">
        <f>SUMIF('Data - Contractor Labor Hours'!$J$5:$J$590,'Test Year 2009'!$AF255,'Data - Contractor Labor Hours'!N$5:N$590)</f>
        <v>149</v>
      </c>
      <c r="AI255">
        <f>SUMIF('Data - Contractor Labor Hours'!$J$5:$J$590,'Test Year 2009'!$AF255,'Data - Contractor Labor Hours'!O$5:O$590)</f>
        <v>159</v>
      </c>
      <c r="AJ255" s="60"/>
      <c r="AK255">
        <f t="shared" si="42"/>
        <v>254</v>
      </c>
      <c r="AL255">
        <f t="shared" si="43"/>
        <v>223.5</v>
      </c>
      <c r="AM255">
        <f t="shared" si="44"/>
        <v>318</v>
      </c>
      <c r="AO255" s="90">
        <f t="shared" si="45"/>
        <v>0.31929604022627278</v>
      </c>
      <c r="AP255" s="90">
        <f t="shared" si="46"/>
        <v>0.2809553739786298</v>
      </c>
      <c r="AQ255" s="90">
        <f t="shared" si="47"/>
        <v>0.39974858579509742</v>
      </c>
      <c r="AS255" s="55">
        <f t="shared" si="48"/>
        <v>5770.6756505342546</v>
      </c>
      <c r="AT255" s="55">
        <f t="shared" si="49"/>
        <v>5077.7401885606532</v>
      </c>
      <c r="AU255" s="55">
        <f t="shared" si="50"/>
        <v>7224.7041609050912</v>
      </c>
    </row>
    <row r="256" spans="22:47" x14ac:dyDescent="0.2">
      <c r="V256" s="7">
        <v>12393</v>
      </c>
      <c r="W256" s="7" t="s">
        <v>74</v>
      </c>
      <c r="X256" s="7">
        <v>228</v>
      </c>
      <c r="Y256" s="56" t="s">
        <v>100</v>
      </c>
      <c r="Z256" s="7" t="s">
        <v>75</v>
      </c>
      <c r="AA256" s="7">
        <v>5930000</v>
      </c>
      <c r="AB256" s="7">
        <v>196562</v>
      </c>
      <c r="AC256" s="54">
        <v>40035.39329861111</v>
      </c>
      <c r="AD256" s="55">
        <v>3160.04</v>
      </c>
      <c r="AF256">
        <f t="shared" si="41"/>
        <v>196562</v>
      </c>
      <c r="AG256">
        <f>SUMIF('Data - Contractor Labor Hours'!$J$5:$J$590,'Test Year 2009'!$AF256,'Data - Contractor Labor Hours'!M$5:M$590)</f>
        <v>68</v>
      </c>
      <c r="AH256">
        <f>SUMIF('Data - Contractor Labor Hours'!$J$5:$J$590,'Test Year 2009'!$AF256,'Data - Contractor Labor Hours'!N$5:N$590)</f>
        <v>33</v>
      </c>
      <c r="AI256">
        <f>SUMIF('Data - Contractor Labor Hours'!$J$5:$J$590,'Test Year 2009'!$AF256,'Data - Contractor Labor Hours'!O$5:O$590)</f>
        <v>0</v>
      </c>
      <c r="AJ256" s="60"/>
      <c r="AK256">
        <f t="shared" si="42"/>
        <v>68</v>
      </c>
      <c r="AL256">
        <f t="shared" si="43"/>
        <v>49.5</v>
      </c>
      <c r="AM256">
        <f t="shared" si="44"/>
        <v>0</v>
      </c>
      <c r="AO256" s="90">
        <f t="shared" si="45"/>
        <v>0.5787234042553191</v>
      </c>
      <c r="AP256" s="90">
        <f t="shared" si="46"/>
        <v>0.42127659574468085</v>
      </c>
      <c r="AQ256" s="90">
        <f t="shared" si="47"/>
        <v>0</v>
      </c>
      <c r="AS256" s="55">
        <f t="shared" si="48"/>
        <v>1828.7891063829786</v>
      </c>
      <c r="AT256" s="55">
        <f t="shared" si="49"/>
        <v>1331.2508936170213</v>
      </c>
      <c r="AU256" s="55">
        <f t="shared" si="50"/>
        <v>0</v>
      </c>
    </row>
    <row r="257" spans="22:47" x14ac:dyDescent="0.2">
      <c r="V257" s="7">
        <v>12393</v>
      </c>
      <c r="W257" s="7" t="s">
        <v>74</v>
      </c>
      <c r="X257" s="7">
        <v>228</v>
      </c>
      <c r="Y257" s="56" t="s">
        <v>100</v>
      </c>
      <c r="Z257" s="7" t="s">
        <v>75</v>
      </c>
      <c r="AA257" s="7">
        <v>5930000</v>
      </c>
      <c r="AB257" s="7">
        <v>196600</v>
      </c>
      <c r="AC257" s="54">
        <v>40038.306643518517</v>
      </c>
      <c r="AD257" s="55">
        <v>11829.79</v>
      </c>
      <c r="AF257">
        <f t="shared" si="41"/>
        <v>196600</v>
      </c>
      <c r="AG257">
        <f>SUMIF('Data - Contractor Labor Hours'!$J$5:$J$590,'Test Year 2009'!$AF257,'Data - Contractor Labor Hours'!M$5:M$590)</f>
        <v>209</v>
      </c>
      <c r="AH257">
        <f>SUMIF('Data - Contractor Labor Hours'!$J$5:$J$590,'Test Year 2009'!$AF257,'Data - Contractor Labor Hours'!N$5:N$590)</f>
        <v>114.5</v>
      </c>
      <c r="AI257">
        <f>SUMIF('Data - Contractor Labor Hours'!$J$5:$J$590,'Test Year 2009'!$AF257,'Data - Contractor Labor Hours'!O$5:O$590)</f>
        <v>58.5</v>
      </c>
      <c r="AJ257" s="60"/>
      <c r="AK257">
        <f t="shared" si="42"/>
        <v>209</v>
      </c>
      <c r="AL257">
        <f t="shared" si="43"/>
        <v>171.75</v>
      </c>
      <c r="AM257">
        <f t="shared" si="44"/>
        <v>117</v>
      </c>
      <c r="AO257" s="90">
        <f t="shared" si="45"/>
        <v>0.41988950276243092</v>
      </c>
      <c r="AP257" s="90">
        <f t="shared" si="46"/>
        <v>0.34505273731793068</v>
      </c>
      <c r="AQ257" s="90">
        <f t="shared" si="47"/>
        <v>0.23505775991963837</v>
      </c>
      <c r="AS257" s="55">
        <f t="shared" si="48"/>
        <v>4967.2046408839778</v>
      </c>
      <c r="AT257" s="55">
        <f t="shared" si="49"/>
        <v>4081.9014213962837</v>
      </c>
      <c r="AU257" s="55">
        <f t="shared" si="50"/>
        <v>2780.6839377197389</v>
      </c>
    </row>
    <row r="258" spans="22:47" x14ac:dyDescent="0.2">
      <c r="V258" s="7">
        <v>12389</v>
      </c>
      <c r="W258" s="7" t="s">
        <v>74</v>
      </c>
      <c r="X258" s="7">
        <v>228</v>
      </c>
      <c r="Y258" s="56" t="s">
        <v>100</v>
      </c>
      <c r="Z258" s="7" t="s">
        <v>75</v>
      </c>
      <c r="AA258" s="7">
        <v>5930000</v>
      </c>
      <c r="AB258" s="7">
        <v>197126</v>
      </c>
      <c r="AC258" s="54">
        <v>40042.499525462961</v>
      </c>
      <c r="AD258" s="55">
        <v>9176.9699999999993</v>
      </c>
      <c r="AF258">
        <f t="shared" si="41"/>
        <v>197126</v>
      </c>
      <c r="AG258">
        <f>SUMIF('Data - Contractor Labor Hours'!$J$5:$J$590,'Test Year 2009'!$AF258,'Data - Contractor Labor Hours'!M$5:M$590)</f>
        <v>350.5</v>
      </c>
      <c r="AH258">
        <f>SUMIF('Data - Contractor Labor Hours'!$J$5:$J$590,'Test Year 2009'!$AF258,'Data - Contractor Labor Hours'!N$5:N$590)</f>
        <v>24</v>
      </c>
      <c r="AI258">
        <f>SUMIF('Data - Contractor Labor Hours'!$J$5:$J$590,'Test Year 2009'!$AF258,'Data - Contractor Labor Hours'!O$5:O$590)</f>
        <v>25</v>
      </c>
      <c r="AJ258" s="60"/>
      <c r="AK258">
        <f t="shared" si="42"/>
        <v>350.5</v>
      </c>
      <c r="AL258">
        <f t="shared" si="43"/>
        <v>36</v>
      </c>
      <c r="AM258">
        <f t="shared" si="44"/>
        <v>50</v>
      </c>
      <c r="AO258" s="90">
        <f t="shared" si="45"/>
        <v>0.80297823596792672</v>
      </c>
      <c r="AP258" s="90">
        <f t="shared" si="46"/>
        <v>8.247422680412371E-2</v>
      </c>
      <c r="AQ258" s="90">
        <f t="shared" si="47"/>
        <v>0.11454753722794959</v>
      </c>
      <c r="AS258" s="55">
        <f t="shared" si="48"/>
        <v>7368.9071821305843</v>
      </c>
      <c r="AT258" s="55">
        <f t="shared" si="49"/>
        <v>756.86350515463914</v>
      </c>
      <c r="AU258" s="55">
        <f t="shared" si="50"/>
        <v>1051.1993127147766</v>
      </c>
    </row>
    <row r="259" spans="22:47" x14ac:dyDescent="0.2">
      <c r="V259" s="7">
        <v>12389</v>
      </c>
      <c r="W259" s="7" t="s">
        <v>74</v>
      </c>
      <c r="X259" s="7">
        <v>228</v>
      </c>
      <c r="Y259" s="56" t="s">
        <v>93</v>
      </c>
      <c r="Z259" s="7" t="s">
        <v>94</v>
      </c>
      <c r="AA259" s="7">
        <v>5930000</v>
      </c>
      <c r="AB259" s="7">
        <v>197126</v>
      </c>
      <c r="AC259" s="54">
        <v>40042.499525462961</v>
      </c>
      <c r="AD259" s="55">
        <v>1640.53</v>
      </c>
      <c r="AF259">
        <f t="shared" si="41"/>
        <v>197126</v>
      </c>
      <c r="AG259">
        <f>SUMIF('Data - Contractor Labor Hours'!$J$5:$J$590,'Test Year 2009'!$AF259,'Data - Contractor Labor Hours'!M$5:M$590)</f>
        <v>350.5</v>
      </c>
      <c r="AH259">
        <f>SUMIF('Data - Contractor Labor Hours'!$J$5:$J$590,'Test Year 2009'!$AF259,'Data - Contractor Labor Hours'!N$5:N$590)</f>
        <v>24</v>
      </c>
      <c r="AI259">
        <f>SUMIF('Data - Contractor Labor Hours'!$J$5:$J$590,'Test Year 2009'!$AF259,'Data - Contractor Labor Hours'!O$5:O$590)</f>
        <v>25</v>
      </c>
      <c r="AJ259" s="60"/>
      <c r="AK259">
        <f t="shared" si="42"/>
        <v>350.5</v>
      </c>
      <c r="AL259">
        <f t="shared" si="43"/>
        <v>36</v>
      </c>
      <c r="AM259">
        <f t="shared" si="44"/>
        <v>50</v>
      </c>
      <c r="AO259" s="90">
        <f t="shared" si="45"/>
        <v>0.80297823596792672</v>
      </c>
      <c r="AP259" s="90">
        <f t="shared" si="46"/>
        <v>8.247422680412371E-2</v>
      </c>
      <c r="AQ259" s="90">
        <f t="shared" si="47"/>
        <v>0.11454753722794959</v>
      </c>
      <c r="AS259" s="55">
        <f t="shared" si="48"/>
        <v>1317.3098854524628</v>
      </c>
      <c r="AT259" s="55">
        <f t="shared" si="49"/>
        <v>135.30144329896908</v>
      </c>
      <c r="AU259" s="55">
        <f t="shared" si="50"/>
        <v>187.91867124856813</v>
      </c>
    </row>
    <row r="260" spans="22:47" x14ac:dyDescent="0.2">
      <c r="V260" s="7">
        <v>12389</v>
      </c>
      <c r="W260" s="7" t="s">
        <v>74</v>
      </c>
      <c r="X260" s="7">
        <v>228</v>
      </c>
      <c r="Y260" s="56" t="s">
        <v>100</v>
      </c>
      <c r="Z260" s="7" t="s">
        <v>75</v>
      </c>
      <c r="AA260" s="7">
        <v>5930000</v>
      </c>
      <c r="AB260" s="7">
        <v>196304</v>
      </c>
      <c r="AC260" s="54">
        <v>40042.500335648147</v>
      </c>
      <c r="AD260" s="55">
        <v>8091.82</v>
      </c>
      <c r="AF260">
        <f t="shared" si="41"/>
        <v>196304</v>
      </c>
      <c r="AG260">
        <f>SUMIF('Data - Contractor Labor Hours'!$J$5:$J$590,'Test Year 2009'!$AF260,'Data - Contractor Labor Hours'!M$5:M$590)</f>
        <v>237</v>
      </c>
      <c r="AH260">
        <f>SUMIF('Data - Contractor Labor Hours'!$J$5:$J$590,'Test Year 2009'!$AF260,'Data - Contractor Labor Hours'!N$5:N$590)</f>
        <v>94</v>
      </c>
      <c r="AI260">
        <f>SUMIF('Data - Contractor Labor Hours'!$J$5:$J$590,'Test Year 2009'!$AF260,'Data - Contractor Labor Hours'!O$5:O$590)</f>
        <v>0</v>
      </c>
      <c r="AJ260" s="60"/>
      <c r="AK260">
        <f t="shared" si="42"/>
        <v>237</v>
      </c>
      <c r="AL260">
        <f t="shared" si="43"/>
        <v>141</v>
      </c>
      <c r="AM260">
        <f t="shared" si="44"/>
        <v>0</v>
      </c>
      <c r="AO260" s="90">
        <f t="shared" si="45"/>
        <v>0.62698412698412698</v>
      </c>
      <c r="AP260" s="90">
        <f t="shared" si="46"/>
        <v>0.37301587301587302</v>
      </c>
      <c r="AQ260" s="90">
        <f t="shared" si="47"/>
        <v>0</v>
      </c>
      <c r="AS260" s="55">
        <f t="shared" si="48"/>
        <v>5073.4426984126985</v>
      </c>
      <c r="AT260" s="55">
        <f t="shared" si="49"/>
        <v>3018.3773015873016</v>
      </c>
      <c r="AU260" s="55">
        <f t="shared" si="50"/>
        <v>0</v>
      </c>
    </row>
    <row r="261" spans="22:47" x14ac:dyDescent="0.2">
      <c r="V261" s="7">
        <v>12389</v>
      </c>
      <c r="W261" s="7" t="s">
        <v>74</v>
      </c>
      <c r="X261" s="7">
        <v>228</v>
      </c>
      <c r="Y261" s="56" t="s">
        <v>96</v>
      </c>
      <c r="Z261" s="7" t="s">
        <v>97</v>
      </c>
      <c r="AA261" s="7">
        <v>5930000</v>
      </c>
      <c r="AB261" s="7">
        <v>196304</v>
      </c>
      <c r="AC261" s="54">
        <v>40042.500335648147</v>
      </c>
      <c r="AD261" s="55">
        <v>882</v>
      </c>
      <c r="AF261">
        <f t="shared" si="41"/>
        <v>196304</v>
      </c>
      <c r="AG261">
        <f>SUMIF('Data - Contractor Labor Hours'!$J$5:$J$590,'Test Year 2009'!$AF261,'Data - Contractor Labor Hours'!M$5:M$590)</f>
        <v>237</v>
      </c>
      <c r="AH261">
        <f>SUMIF('Data - Contractor Labor Hours'!$J$5:$J$590,'Test Year 2009'!$AF261,'Data - Contractor Labor Hours'!N$5:N$590)</f>
        <v>94</v>
      </c>
      <c r="AI261">
        <f>SUMIF('Data - Contractor Labor Hours'!$J$5:$J$590,'Test Year 2009'!$AF261,'Data - Contractor Labor Hours'!O$5:O$590)</f>
        <v>0</v>
      </c>
      <c r="AJ261" s="60"/>
      <c r="AK261">
        <f t="shared" si="42"/>
        <v>237</v>
      </c>
      <c r="AL261">
        <f t="shared" si="43"/>
        <v>141</v>
      </c>
      <c r="AM261">
        <f t="shared" si="44"/>
        <v>0</v>
      </c>
      <c r="AO261" s="90">
        <f t="shared" si="45"/>
        <v>0.62698412698412698</v>
      </c>
      <c r="AP261" s="90">
        <f t="shared" si="46"/>
        <v>0.37301587301587302</v>
      </c>
      <c r="AQ261" s="90">
        <f t="shared" si="47"/>
        <v>0</v>
      </c>
      <c r="AS261" s="55">
        <f t="shared" si="48"/>
        <v>553</v>
      </c>
      <c r="AT261" s="55">
        <f t="shared" si="49"/>
        <v>329</v>
      </c>
      <c r="AU261" s="55">
        <f t="shared" si="50"/>
        <v>0</v>
      </c>
    </row>
    <row r="262" spans="22:47" x14ac:dyDescent="0.2">
      <c r="V262" s="7">
        <v>11680</v>
      </c>
      <c r="W262" s="7" t="s">
        <v>74</v>
      </c>
      <c r="X262" s="7">
        <v>228</v>
      </c>
      <c r="Y262" s="56" t="s">
        <v>100</v>
      </c>
      <c r="Z262" s="7" t="s">
        <v>75</v>
      </c>
      <c r="AA262" s="7">
        <v>5930000</v>
      </c>
      <c r="AB262" s="7">
        <v>196370</v>
      </c>
      <c r="AC262" s="54">
        <v>40044.432974537034</v>
      </c>
      <c r="AD262" s="55">
        <v>399</v>
      </c>
      <c r="AF262">
        <f t="shared" si="41"/>
        <v>196370</v>
      </c>
      <c r="AG262">
        <f>SUMIF('Data - Contractor Labor Hours'!$J$5:$J$590,'Test Year 2009'!$AF262,'Data - Contractor Labor Hours'!M$5:M$590)</f>
        <v>14</v>
      </c>
      <c r="AH262">
        <f>SUMIF('Data - Contractor Labor Hours'!$J$5:$J$590,'Test Year 2009'!$AF262,'Data - Contractor Labor Hours'!N$5:N$590)</f>
        <v>0</v>
      </c>
      <c r="AI262">
        <f>SUMIF('Data - Contractor Labor Hours'!$J$5:$J$590,'Test Year 2009'!$AF262,'Data - Contractor Labor Hours'!O$5:O$590)</f>
        <v>0</v>
      </c>
      <c r="AJ262" s="60"/>
      <c r="AK262">
        <f t="shared" si="42"/>
        <v>14</v>
      </c>
      <c r="AL262">
        <f t="shared" si="43"/>
        <v>0</v>
      </c>
      <c r="AM262">
        <f t="shared" si="44"/>
        <v>0</v>
      </c>
      <c r="AO262" s="90">
        <f t="shared" si="45"/>
        <v>1</v>
      </c>
      <c r="AP262" s="90">
        <f t="shared" si="46"/>
        <v>0</v>
      </c>
      <c r="AQ262" s="90">
        <f t="shared" si="47"/>
        <v>0</v>
      </c>
      <c r="AS262" s="55">
        <f t="shared" si="48"/>
        <v>399</v>
      </c>
      <c r="AT262" s="55">
        <f t="shared" si="49"/>
        <v>0</v>
      </c>
      <c r="AU262" s="55">
        <f t="shared" si="50"/>
        <v>0</v>
      </c>
    </row>
    <row r="263" spans="22:47" x14ac:dyDescent="0.2">
      <c r="V263" s="7">
        <v>11680</v>
      </c>
      <c r="W263" s="7" t="s">
        <v>74</v>
      </c>
      <c r="X263" s="7">
        <v>228</v>
      </c>
      <c r="Y263" s="56" t="s">
        <v>100</v>
      </c>
      <c r="Z263" s="7" t="s">
        <v>75</v>
      </c>
      <c r="AA263" s="7">
        <v>5930000</v>
      </c>
      <c r="AB263" s="7">
        <v>196366</v>
      </c>
      <c r="AC263" s="54">
        <v>40044.433344907404</v>
      </c>
      <c r="AD263" s="55">
        <v>542.52</v>
      </c>
      <c r="AF263">
        <f t="shared" si="41"/>
        <v>196366</v>
      </c>
      <c r="AG263">
        <f>SUMIF('Data - Contractor Labor Hours'!$J$5:$J$590,'Test Year 2009'!$AF263,'Data - Contractor Labor Hours'!M$5:M$590)</f>
        <v>24</v>
      </c>
      <c r="AH263">
        <f>SUMIF('Data - Contractor Labor Hours'!$J$5:$J$590,'Test Year 2009'!$AF263,'Data - Contractor Labor Hours'!N$5:N$590)</f>
        <v>0</v>
      </c>
      <c r="AI263">
        <f>SUMIF('Data - Contractor Labor Hours'!$J$5:$J$590,'Test Year 2009'!$AF263,'Data - Contractor Labor Hours'!O$5:O$590)</f>
        <v>0</v>
      </c>
      <c r="AJ263" s="60"/>
      <c r="AK263">
        <f t="shared" si="42"/>
        <v>24</v>
      </c>
      <c r="AL263">
        <f t="shared" si="43"/>
        <v>0</v>
      </c>
      <c r="AM263">
        <f t="shared" si="44"/>
        <v>0</v>
      </c>
      <c r="AO263" s="90">
        <f t="shared" si="45"/>
        <v>1</v>
      </c>
      <c r="AP263" s="90">
        <f t="shared" si="46"/>
        <v>0</v>
      </c>
      <c r="AQ263" s="90">
        <f t="shared" si="47"/>
        <v>0</v>
      </c>
      <c r="AS263" s="55">
        <f t="shared" si="48"/>
        <v>542.52</v>
      </c>
      <c r="AT263" s="55">
        <f t="shared" si="49"/>
        <v>0</v>
      </c>
      <c r="AU263" s="55">
        <f t="shared" si="50"/>
        <v>0</v>
      </c>
    </row>
    <row r="264" spans="22:47" x14ac:dyDescent="0.2">
      <c r="V264" s="7">
        <v>12393</v>
      </c>
      <c r="W264" s="7" t="s">
        <v>74</v>
      </c>
      <c r="X264" s="7">
        <v>228</v>
      </c>
      <c r="Y264" s="56" t="s">
        <v>100</v>
      </c>
      <c r="Z264" s="7" t="s">
        <v>75</v>
      </c>
      <c r="AA264" s="7">
        <v>5930000</v>
      </c>
      <c r="AB264" s="7">
        <v>197760</v>
      </c>
      <c r="AC264" s="54">
        <v>40057.318761574075</v>
      </c>
      <c r="AD264" s="55">
        <v>6740.47</v>
      </c>
      <c r="AF264">
        <f t="shared" si="41"/>
        <v>197760</v>
      </c>
      <c r="AG264">
        <f>SUMIF('Data - Contractor Labor Hours'!$J$5:$J$590,'Test Year 2009'!$AF264,'Data - Contractor Labor Hours'!M$5:M$590)</f>
        <v>191</v>
      </c>
      <c r="AH264">
        <f>SUMIF('Data - Contractor Labor Hours'!$J$5:$J$590,'Test Year 2009'!$AF264,'Data - Contractor Labor Hours'!N$5:N$590)</f>
        <v>36</v>
      </c>
      <c r="AI264">
        <f>SUMIF('Data - Contractor Labor Hours'!$J$5:$J$590,'Test Year 2009'!$AF264,'Data - Contractor Labor Hours'!O$5:O$590)</f>
        <v>0</v>
      </c>
      <c r="AJ264" s="60"/>
      <c r="AK264">
        <f t="shared" si="42"/>
        <v>191</v>
      </c>
      <c r="AL264">
        <f t="shared" si="43"/>
        <v>54</v>
      </c>
      <c r="AM264">
        <f t="shared" si="44"/>
        <v>0</v>
      </c>
      <c r="AO264" s="90">
        <f t="shared" si="45"/>
        <v>0.7795918367346939</v>
      </c>
      <c r="AP264" s="90">
        <f t="shared" si="46"/>
        <v>0.22040816326530613</v>
      </c>
      <c r="AQ264" s="90">
        <f t="shared" si="47"/>
        <v>0</v>
      </c>
      <c r="AS264" s="55">
        <f t="shared" si="48"/>
        <v>5254.8153877551022</v>
      </c>
      <c r="AT264" s="55">
        <f t="shared" si="49"/>
        <v>1485.6546122448981</v>
      </c>
      <c r="AU264" s="55">
        <f t="shared" si="50"/>
        <v>0</v>
      </c>
    </row>
    <row r="265" spans="22:47" x14ac:dyDescent="0.2">
      <c r="V265" s="7">
        <v>12393</v>
      </c>
      <c r="W265" s="7" t="s">
        <v>74</v>
      </c>
      <c r="X265" s="7">
        <v>228</v>
      </c>
      <c r="Y265" s="56" t="s">
        <v>100</v>
      </c>
      <c r="Z265" s="7" t="s">
        <v>75</v>
      </c>
      <c r="AA265" s="7">
        <v>5930000</v>
      </c>
      <c r="AB265" s="7">
        <v>197134</v>
      </c>
      <c r="AC265" s="54">
        <v>40057.405798611115</v>
      </c>
      <c r="AD265" s="55">
        <v>9024.31</v>
      </c>
      <c r="AF265">
        <f t="shared" si="41"/>
        <v>197134</v>
      </c>
      <c r="AG265">
        <f>SUMIF('Data - Contractor Labor Hours'!$J$5:$J$590,'Test Year 2009'!$AF265,'Data - Contractor Labor Hours'!M$5:M$590)</f>
        <v>186</v>
      </c>
      <c r="AH265">
        <f>SUMIF('Data - Contractor Labor Hours'!$J$5:$J$590,'Test Year 2009'!$AF265,'Data - Contractor Labor Hours'!N$5:N$590)</f>
        <v>40</v>
      </c>
      <c r="AI265">
        <f>SUMIF('Data - Contractor Labor Hours'!$J$5:$J$590,'Test Year 2009'!$AF265,'Data - Contractor Labor Hours'!O$5:O$590)</f>
        <v>61</v>
      </c>
      <c r="AJ265" s="60"/>
      <c r="AK265">
        <f t="shared" si="42"/>
        <v>186</v>
      </c>
      <c r="AL265">
        <f t="shared" si="43"/>
        <v>60</v>
      </c>
      <c r="AM265">
        <f t="shared" si="44"/>
        <v>122</v>
      </c>
      <c r="AO265" s="90">
        <f t="shared" si="45"/>
        <v>0.50543478260869568</v>
      </c>
      <c r="AP265" s="90">
        <f t="shared" si="46"/>
        <v>0.16304347826086957</v>
      </c>
      <c r="AQ265" s="90">
        <f t="shared" si="47"/>
        <v>0.33152173913043476</v>
      </c>
      <c r="AS265" s="55">
        <f t="shared" si="48"/>
        <v>4561.2001630434779</v>
      </c>
      <c r="AT265" s="55">
        <f t="shared" si="49"/>
        <v>1471.3548913043478</v>
      </c>
      <c r="AU265" s="55">
        <f t="shared" si="50"/>
        <v>2991.7549456521733</v>
      </c>
    </row>
    <row r="266" spans="22:47" x14ac:dyDescent="0.2">
      <c r="V266" s="7">
        <v>12389</v>
      </c>
      <c r="W266" s="7" t="s">
        <v>74</v>
      </c>
      <c r="X266" s="7">
        <v>228</v>
      </c>
      <c r="Y266" s="56" t="s">
        <v>100</v>
      </c>
      <c r="Z266" s="7" t="s">
        <v>75</v>
      </c>
      <c r="AA266" s="7">
        <v>5930000</v>
      </c>
      <c r="AB266" s="7">
        <v>198778</v>
      </c>
      <c r="AC266" s="54">
        <v>40065.518379629626</v>
      </c>
      <c r="AD266" s="55">
        <v>4959.62</v>
      </c>
      <c r="AF266">
        <f t="shared" si="41"/>
        <v>198778</v>
      </c>
      <c r="AG266">
        <f>SUMIF('Data - Contractor Labor Hours'!$J$5:$J$590,'Test Year 2009'!$AF266,'Data - Contractor Labor Hours'!M$5:M$590)</f>
        <v>834</v>
      </c>
      <c r="AH266">
        <f>SUMIF('Data - Contractor Labor Hours'!$J$5:$J$590,'Test Year 2009'!$AF266,'Data - Contractor Labor Hours'!N$5:N$590)</f>
        <v>205</v>
      </c>
      <c r="AI266">
        <f>SUMIF('Data - Contractor Labor Hours'!$J$5:$J$590,'Test Year 2009'!$AF266,'Data - Contractor Labor Hours'!O$5:O$590)</f>
        <v>809</v>
      </c>
      <c r="AJ266" s="60"/>
      <c r="AK266">
        <f t="shared" si="42"/>
        <v>834</v>
      </c>
      <c r="AL266">
        <f t="shared" si="43"/>
        <v>307.5</v>
      </c>
      <c r="AM266">
        <f t="shared" si="44"/>
        <v>1618</v>
      </c>
      <c r="AO266" s="90">
        <f t="shared" si="45"/>
        <v>0.30222866461315456</v>
      </c>
      <c r="AP266" s="90">
        <f t="shared" si="46"/>
        <v>0.11143323065772785</v>
      </c>
      <c r="AQ266" s="90">
        <f t="shared" si="47"/>
        <v>0.58633810472911763</v>
      </c>
      <c r="AS266" s="55">
        <f t="shared" si="48"/>
        <v>1498.9393295886937</v>
      </c>
      <c r="AT266" s="55">
        <f t="shared" si="49"/>
        <v>552.66647943468024</v>
      </c>
      <c r="AU266" s="55">
        <f t="shared" si="50"/>
        <v>2908.0141909766262</v>
      </c>
    </row>
    <row r="267" spans="22:47" x14ac:dyDescent="0.2">
      <c r="V267" s="7">
        <v>12389</v>
      </c>
      <c r="W267" s="7" t="s">
        <v>74</v>
      </c>
      <c r="X267" s="7">
        <v>228</v>
      </c>
      <c r="Y267" s="56" t="s">
        <v>96</v>
      </c>
      <c r="Z267" s="7" t="s">
        <v>97</v>
      </c>
      <c r="AA267" s="7">
        <v>5930000</v>
      </c>
      <c r="AB267" s="7">
        <v>198778</v>
      </c>
      <c r="AC267" s="54">
        <v>40065.518379629626</v>
      </c>
      <c r="AD267" s="55">
        <v>57615.45</v>
      </c>
      <c r="AF267">
        <f t="shared" si="41"/>
        <v>198778</v>
      </c>
      <c r="AG267">
        <f>SUMIF('Data - Contractor Labor Hours'!$J$5:$J$590,'Test Year 2009'!$AF267,'Data - Contractor Labor Hours'!M$5:M$590)</f>
        <v>834</v>
      </c>
      <c r="AH267">
        <f>SUMIF('Data - Contractor Labor Hours'!$J$5:$J$590,'Test Year 2009'!$AF267,'Data - Contractor Labor Hours'!N$5:N$590)</f>
        <v>205</v>
      </c>
      <c r="AI267">
        <f>SUMIF('Data - Contractor Labor Hours'!$J$5:$J$590,'Test Year 2009'!$AF267,'Data - Contractor Labor Hours'!O$5:O$590)</f>
        <v>809</v>
      </c>
      <c r="AJ267" s="60"/>
      <c r="AK267">
        <f t="shared" si="42"/>
        <v>834</v>
      </c>
      <c r="AL267">
        <f t="shared" si="43"/>
        <v>307.5</v>
      </c>
      <c r="AM267">
        <f t="shared" si="44"/>
        <v>1618</v>
      </c>
      <c r="AO267" s="90">
        <f t="shared" si="45"/>
        <v>0.30222866461315456</v>
      </c>
      <c r="AP267" s="90">
        <f t="shared" si="46"/>
        <v>0.11143323065772785</v>
      </c>
      <c r="AQ267" s="90">
        <f t="shared" si="47"/>
        <v>0.58633810472911763</v>
      </c>
      <c r="AS267" s="55">
        <f t="shared" si="48"/>
        <v>17413.040514585977</v>
      </c>
      <c r="AT267" s="55">
        <f t="shared" si="49"/>
        <v>6420.2757292987862</v>
      </c>
      <c r="AU267" s="55">
        <f t="shared" si="50"/>
        <v>33782.13375611524</v>
      </c>
    </row>
    <row r="268" spans="22:47" x14ac:dyDescent="0.2">
      <c r="V268" s="7">
        <v>11680</v>
      </c>
      <c r="W268" s="7" t="s">
        <v>74</v>
      </c>
      <c r="X268" s="7">
        <v>228</v>
      </c>
      <c r="Y268" s="56" t="s">
        <v>100</v>
      </c>
      <c r="Z268" s="7" t="s">
        <v>75</v>
      </c>
      <c r="AA268" s="7">
        <v>5930000</v>
      </c>
      <c r="AB268" s="7">
        <v>197802</v>
      </c>
      <c r="AC268" s="54">
        <v>40065.518923611111</v>
      </c>
      <c r="AD268" s="55">
        <v>1546.87</v>
      </c>
      <c r="AF268">
        <f t="shared" si="41"/>
        <v>197802</v>
      </c>
      <c r="AG268">
        <f>SUMIF('Data - Contractor Labor Hours'!$J$5:$J$590,'Test Year 2009'!$AF268,'Data - Contractor Labor Hours'!M$5:M$590)</f>
        <v>63</v>
      </c>
      <c r="AH268">
        <f>SUMIF('Data - Contractor Labor Hours'!$J$5:$J$590,'Test Year 2009'!$AF268,'Data - Contractor Labor Hours'!N$5:N$590)</f>
        <v>0</v>
      </c>
      <c r="AI268">
        <f>SUMIF('Data - Contractor Labor Hours'!$J$5:$J$590,'Test Year 2009'!$AF268,'Data - Contractor Labor Hours'!O$5:O$590)</f>
        <v>0</v>
      </c>
      <c r="AJ268" s="60"/>
      <c r="AK268">
        <f t="shared" si="42"/>
        <v>63</v>
      </c>
      <c r="AL268">
        <f t="shared" si="43"/>
        <v>0</v>
      </c>
      <c r="AM268">
        <f t="shared" si="44"/>
        <v>0</v>
      </c>
      <c r="AO268" s="90">
        <f t="shared" si="45"/>
        <v>1</v>
      </c>
      <c r="AP268" s="90">
        <f t="shared" si="46"/>
        <v>0</v>
      </c>
      <c r="AQ268" s="90">
        <f t="shared" si="47"/>
        <v>0</v>
      </c>
      <c r="AS268" s="55">
        <f t="shared" si="48"/>
        <v>1546.87</v>
      </c>
      <c r="AT268" s="55">
        <f t="shared" si="49"/>
        <v>0</v>
      </c>
      <c r="AU268" s="55">
        <f t="shared" si="50"/>
        <v>0</v>
      </c>
    </row>
    <row r="269" spans="22:47" x14ac:dyDescent="0.2">
      <c r="V269" s="7">
        <v>11680</v>
      </c>
      <c r="W269" s="7" t="s">
        <v>74</v>
      </c>
      <c r="X269" s="7">
        <v>228</v>
      </c>
      <c r="Y269" s="56" t="s">
        <v>100</v>
      </c>
      <c r="Z269" s="7" t="s">
        <v>75</v>
      </c>
      <c r="AA269" s="7">
        <v>5930000</v>
      </c>
      <c r="AB269" s="7">
        <v>197099</v>
      </c>
      <c r="AC269" s="54">
        <v>40065.519814814812</v>
      </c>
      <c r="AD269" s="55">
        <v>4717.24</v>
      </c>
      <c r="AF269">
        <f t="shared" ref="AF269:AF284" si="51">AB269</f>
        <v>197099</v>
      </c>
      <c r="AG269">
        <f>SUMIF('Data - Contractor Labor Hours'!$J$5:$J$590,'Test Year 2009'!$AF269,'Data - Contractor Labor Hours'!M$5:M$590)</f>
        <v>53</v>
      </c>
      <c r="AH269">
        <f>SUMIF('Data - Contractor Labor Hours'!$J$5:$J$590,'Test Year 2009'!$AF269,'Data - Contractor Labor Hours'!N$5:N$590)</f>
        <v>60</v>
      </c>
      <c r="AI269">
        <f>SUMIF('Data - Contractor Labor Hours'!$J$5:$J$590,'Test Year 2009'!$AF269,'Data - Contractor Labor Hours'!O$5:O$590)</f>
        <v>40.5</v>
      </c>
      <c r="AJ269" s="60"/>
      <c r="AK269">
        <f t="shared" ref="AK269:AK284" si="52">AG269</f>
        <v>53</v>
      </c>
      <c r="AL269">
        <f t="shared" ref="AL269:AL284" si="53">AH269*1.5</f>
        <v>90</v>
      </c>
      <c r="AM269">
        <f t="shared" ref="AM269:AM284" si="54">AI269*2</f>
        <v>81</v>
      </c>
      <c r="AO269" s="90">
        <f t="shared" ref="AO269:AO284" si="55">IF(SUM($AK269:$AM269)=0,0,AK269/SUM($AK269:$AM269))</f>
        <v>0.23660714285714285</v>
      </c>
      <c r="AP269" s="90">
        <f t="shared" ref="AP269:AP284" si="56">IF(SUM($AK269:$AM269)=0,0,AL269/SUM($AK269:$AM269))</f>
        <v>0.4017857142857143</v>
      </c>
      <c r="AQ269" s="90">
        <f t="shared" ref="AQ269:AQ284" si="57">IF(SUM($AK269:$AM269)=0,0,AM269/SUM($AK269:$AM269))</f>
        <v>0.36160714285714285</v>
      </c>
      <c r="AS269" s="55">
        <f t="shared" ref="AS269:AS284" si="58">AO269*$AD269</f>
        <v>1116.1326785714284</v>
      </c>
      <c r="AT269" s="55">
        <f t="shared" ref="AT269:AT284" si="59">AP269*$AD269</f>
        <v>1895.3196428571428</v>
      </c>
      <c r="AU269" s="55">
        <f t="shared" ref="AU269:AU284" si="60">AQ269*$AD269</f>
        <v>1705.7876785714284</v>
      </c>
    </row>
    <row r="270" spans="22:47" x14ac:dyDescent="0.2">
      <c r="V270" s="7">
        <v>12389</v>
      </c>
      <c r="W270" s="7" t="s">
        <v>74</v>
      </c>
      <c r="X270" s="7">
        <v>228</v>
      </c>
      <c r="Y270" s="56" t="s">
        <v>100</v>
      </c>
      <c r="Z270" s="7" t="s">
        <v>75</v>
      </c>
      <c r="AA270" s="7">
        <v>5930000</v>
      </c>
      <c r="AB270" s="7">
        <v>197585</v>
      </c>
      <c r="AC270" s="54">
        <v>40065.52207175926</v>
      </c>
      <c r="AD270" s="55">
        <v>7202.97</v>
      </c>
      <c r="AF270">
        <f t="shared" si="51"/>
        <v>197585</v>
      </c>
      <c r="AG270">
        <f>SUMIF('Data - Contractor Labor Hours'!$J$5:$J$590,'Test Year 2009'!$AF270,'Data - Contractor Labor Hours'!M$5:M$590)</f>
        <v>977.5</v>
      </c>
      <c r="AH270">
        <f>SUMIF('Data - Contractor Labor Hours'!$J$5:$J$590,'Test Year 2009'!$AF270,'Data - Contractor Labor Hours'!N$5:N$590)</f>
        <v>414.5</v>
      </c>
      <c r="AI270">
        <f>SUMIF('Data - Contractor Labor Hours'!$J$5:$J$590,'Test Year 2009'!$AF270,'Data - Contractor Labor Hours'!O$5:O$590)</f>
        <v>44</v>
      </c>
      <c r="AJ270" s="60"/>
      <c r="AK270">
        <f t="shared" si="52"/>
        <v>977.5</v>
      </c>
      <c r="AL270">
        <f t="shared" si="53"/>
        <v>621.75</v>
      </c>
      <c r="AM270">
        <f t="shared" si="54"/>
        <v>88</v>
      </c>
      <c r="AO270" s="90">
        <f t="shared" si="55"/>
        <v>0.57934508816120911</v>
      </c>
      <c r="AP270" s="90">
        <f t="shared" si="56"/>
        <v>0.3684990368943547</v>
      </c>
      <c r="AQ270" s="90">
        <f t="shared" si="57"/>
        <v>5.2155874944436215E-2</v>
      </c>
      <c r="AS270" s="55">
        <f t="shared" si="58"/>
        <v>4173.0052896725447</v>
      </c>
      <c r="AT270" s="55">
        <f t="shared" si="59"/>
        <v>2654.2875077789304</v>
      </c>
      <c r="AU270" s="55">
        <f t="shared" si="60"/>
        <v>375.67720254852571</v>
      </c>
    </row>
    <row r="271" spans="22:47" x14ac:dyDescent="0.2">
      <c r="V271" s="7">
        <v>12389</v>
      </c>
      <c r="W271" s="7" t="s">
        <v>74</v>
      </c>
      <c r="X271" s="7">
        <v>228</v>
      </c>
      <c r="Y271" s="56" t="s">
        <v>98</v>
      </c>
      <c r="Z271" s="7" t="s">
        <v>99</v>
      </c>
      <c r="AA271" s="7">
        <v>5930000</v>
      </c>
      <c r="AB271" s="7">
        <v>197585</v>
      </c>
      <c r="AC271" s="54">
        <v>40065.52207175926</v>
      </c>
      <c r="AD271" s="55">
        <v>35374.660000000003</v>
      </c>
      <c r="AF271">
        <f t="shared" si="51"/>
        <v>197585</v>
      </c>
      <c r="AG271">
        <f>SUMIF('Data - Contractor Labor Hours'!$J$5:$J$590,'Test Year 2009'!$AF271,'Data - Contractor Labor Hours'!M$5:M$590)</f>
        <v>977.5</v>
      </c>
      <c r="AH271">
        <f>SUMIF('Data - Contractor Labor Hours'!$J$5:$J$590,'Test Year 2009'!$AF271,'Data - Contractor Labor Hours'!N$5:N$590)</f>
        <v>414.5</v>
      </c>
      <c r="AI271">
        <f>SUMIF('Data - Contractor Labor Hours'!$J$5:$J$590,'Test Year 2009'!$AF271,'Data - Contractor Labor Hours'!O$5:O$590)</f>
        <v>44</v>
      </c>
      <c r="AJ271" s="60"/>
      <c r="AK271">
        <f t="shared" si="52"/>
        <v>977.5</v>
      </c>
      <c r="AL271">
        <f t="shared" si="53"/>
        <v>621.75</v>
      </c>
      <c r="AM271">
        <f t="shared" si="54"/>
        <v>88</v>
      </c>
      <c r="AO271" s="90">
        <f t="shared" si="55"/>
        <v>0.57934508816120911</v>
      </c>
      <c r="AP271" s="90">
        <f t="shared" si="56"/>
        <v>0.3684990368943547</v>
      </c>
      <c r="AQ271" s="90">
        <f t="shared" si="57"/>
        <v>5.2155874944436215E-2</v>
      </c>
      <c r="AS271" s="55">
        <f t="shared" si="58"/>
        <v>20494.1355163728</v>
      </c>
      <c r="AT271" s="55">
        <f t="shared" si="59"/>
        <v>13035.528140465254</v>
      </c>
      <c r="AU271" s="55">
        <f t="shared" si="60"/>
        <v>1844.9963431619501</v>
      </c>
    </row>
    <row r="272" spans="22:47" x14ac:dyDescent="0.2">
      <c r="V272" s="7">
        <v>11680</v>
      </c>
      <c r="W272" s="7" t="s">
        <v>74</v>
      </c>
      <c r="X272" s="7">
        <v>228</v>
      </c>
      <c r="Y272" s="56" t="s">
        <v>100</v>
      </c>
      <c r="Z272" s="7" t="s">
        <v>75</v>
      </c>
      <c r="AA272" s="7">
        <v>5930000</v>
      </c>
      <c r="AB272" s="7">
        <v>197562</v>
      </c>
      <c r="AC272" s="54">
        <v>40065.522361111114</v>
      </c>
      <c r="AD272" s="55">
        <v>1883.62</v>
      </c>
      <c r="AF272">
        <f t="shared" si="51"/>
        <v>197562</v>
      </c>
      <c r="AG272">
        <f>SUMIF('Data - Contractor Labor Hours'!$J$5:$J$590,'Test Year 2009'!$AF272,'Data - Contractor Labor Hours'!M$5:M$590)</f>
        <v>76</v>
      </c>
      <c r="AH272">
        <f>SUMIF('Data - Contractor Labor Hours'!$J$5:$J$590,'Test Year 2009'!$AF272,'Data - Contractor Labor Hours'!N$5:N$590)</f>
        <v>0</v>
      </c>
      <c r="AI272">
        <f>SUMIF('Data - Contractor Labor Hours'!$J$5:$J$590,'Test Year 2009'!$AF272,'Data - Contractor Labor Hours'!O$5:O$590)</f>
        <v>0</v>
      </c>
      <c r="AJ272" s="60"/>
      <c r="AK272">
        <f t="shared" si="52"/>
        <v>76</v>
      </c>
      <c r="AL272">
        <f t="shared" si="53"/>
        <v>0</v>
      </c>
      <c r="AM272">
        <f t="shared" si="54"/>
        <v>0</v>
      </c>
      <c r="AO272" s="90">
        <f t="shared" si="55"/>
        <v>1</v>
      </c>
      <c r="AP272" s="90">
        <f t="shared" si="56"/>
        <v>0</v>
      </c>
      <c r="AQ272" s="90">
        <f t="shared" si="57"/>
        <v>0</v>
      </c>
      <c r="AS272" s="55">
        <f t="shared" si="58"/>
        <v>1883.62</v>
      </c>
      <c r="AT272" s="55">
        <f t="shared" si="59"/>
        <v>0</v>
      </c>
      <c r="AU272" s="55">
        <f t="shared" si="60"/>
        <v>0</v>
      </c>
    </row>
    <row r="273" spans="22:47" x14ac:dyDescent="0.2">
      <c r="V273" s="7">
        <v>12393</v>
      </c>
      <c r="W273" s="7" t="s">
        <v>74</v>
      </c>
      <c r="X273" s="7">
        <v>228</v>
      </c>
      <c r="Y273" s="56" t="s">
        <v>100</v>
      </c>
      <c r="Z273" s="7" t="s">
        <v>75</v>
      </c>
      <c r="AA273" s="7">
        <v>5930000</v>
      </c>
      <c r="AB273" s="7">
        <v>199460</v>
      </c>
      <c r="AC273" s="54">
        <v>40074.296967592592</v>
      </c>
      <c r="AD273" s="55">
        <v>1187</v>
      </c>
      <c r="AF273">
        <f t="shared" si="51"/>
        <v>199460</v>
      </c>
      <c r="AG273">
        <f>SUMIF('Data - Contractor Labor Hours'!$J$5:$J$590,'Test Year 2009'!$AF273,'Data - Contractor Labor Hours'!M$5:M$590)</f>
        <v>40</v>
      </c>
      <c r="AH273">
        <f>SUMIF('Data - Contractor Labor Hours'!$J$5:$J$590,'Test Year 2009'!$AF273,'Data - Contractor Labor Hours'!N$5:N$590)</f>
        <v>0</v>
      </c>
      <c r="AI273">
        <f>SUMIF('Data - Contractor Labor Hours'!$J$5:$J$590,'Test Year 2009'!$AF273,'Data - Contractor Labor Hours'!O$5:O$590)</f>
        <v>0</v>
      </c>
      <c r="AJ273" s="60"/>
      <c r="AK273">
        <f t="shared" si="52"/>
        <v>40</v>
      </c>
      <c r="AL273">
        <f t="shared" si="53"/>
        <v>0</v>
      </c>
      <c r="AM273">
        <f t="shared" si="54"/>
        <v>0</v>
      </c>
      <c r="AO273" s="90">
        <f t="shared" si="55"/>
        <v>1</v>
      </c>
      <c r="AP273" s="90">
        <f t="shared" si="56"/>
        <v>0</v>
      </c>
      <c r="AQ273" s="90">
        <f t="shared" si="57"/>
        <v>0</v>
      </c>
      <c r="AS273" s="55">
        <f t="shared" si="58"/>
        <v>1187</v>
      </c>
      <c r="AT273" s="55">
        <f t="shared" si="59"/>
        <v>0</v>
      </c>
      <c r="AU273" s="55">
        <f t="shared" si="60"/>
        <v>0</v>
      </c>
    </row>
    <row r="274" spans="22:47" x14ac:dyDescent="0.2">
      <c r="V274" s="7">
        <v>12393</v>
      </c>
      <c r="W274" s="7" t="s">
        <v>74</v>
      </c>
      <c r="X274" s="7">
        <v>228</v>
      </c>
      <c r="Y274" s="56" t="s">
        <v>100</v>
      </c>
      <c r="Z274" s="7" t="s">
        <v>75</v>
      </c>
      <c r="AA274" s="7">
        <v>5930000</v>
      </c>
      <c r="AB274" s="7">
        <v>198283</v>
      </c>
      <c r="AC274" s="54">
        <v>40074.298090277778</v>
      </c>
      <c r="AD274" s="55">
        <v>4065.57</v>
      </c>
      <c r="AF274">
        <f t="shared" si="51"/>
        <v>198283</v>
      </c>
      <c r="AG274">
        <f>SUMIF('Data - Contractor Labor Hours'!$J$5:$J$590,'Test Year 2009'!$AF274,'Data - Contractor Labor Hours'!M$5:M$590)</f>
        <v>61</v>
      </c>
      <c r="AH274">
        <f>SUMIF('Data - Contractor Labor Hours'!$J$5:$J$590,'Test Year 2009'!$AF274,'Data - Contractor Labor Hours'!N$5:N$590)</f>
        <v>75</v>
      </c>
      <c r="AI274">
        <f>SUMIF('Data - Contractor Labor Hours'!$J$5:$J$590,'Test Year 2009'!$AF274,'Data - Contractor Labor Hours'!O$5:O$590)</f>
        <v>4</v>
      </c>
      <c r="AJ274" s="60"/>
      <c r="AK274">
        <f t="shared" si="52"/>
        <v>61</v>
      </c>
      <c r="AL274">
        <f t="shared" si="53"/>
        <v>112.5</v>
      </c>
      <c r="AM274">
        <f t="shared" si="54"/>
        <v>8</v>
      </c>
      <c r="AO274" s="90">
        <f t="shared" si="55"/>
        <v>0.33608815426997246</v>
      </c>
      <c r="AP274" s="90">
        <f t="shared" si="56"/>
        <v>0.6198347107438017</v>
      </c>
      <c r="AQ274" s="90">
        <f t="shared" si="57"/>
        <v>4.4077134986225897E-2</v>
      </c>
      <c r="AS274" s="55">
        <f t="shared" si="58"/>
        <v>1366.3899173553721</v>
      </c>
      <c r="AT274" s="55">
        <f t="shared" si="59"/>
        <v>2519.981404958678</v>
      </c>
      <c r="AU274" s="55">
        <f t="shared" si="60"/>
        <v>179.19867768595043</v>
      </c>
    </row>
    <row r="275" spans="22:47" x14ac:dyDescent="0.2">
      <c r="V275" s="7">
        <v>11680</v>
      </c>
      <c r="W275" s="7" t="s">
        <v>74</v>
      </c>
      <c r="X275" s="7">
        <v>228</v>
      </c>
      <c r="Y275" s="56" t="s">
        <v>100</v>
      </c>
      <c r="Z275" s="7" t="s">
        <v>75</v>
      </c>
      <c r="AA275" s="7">
        <v>5930000</v>
      </c>
      <c r="AB275" s="7">
        <v>198669</v>
      </c>
      <c r="AC275" s="54">
        <v>40074.35355324074</v>
      </c>
      <c r="AD275" s="55">
        <v>272.20999999999998</v>
      </c>
      <c r="AF275">
        <f t="shared" si="51"/>
        <v>198669</v>
      </c>
      <c r="AG275">
        <f>SUMIF('Data - Contractor Labor Hours'!$J$5:$J$590,'Test Year 2009'!$AF275,'Data - Contractor Labor Hours'!M$5:M$590)</f>
        <v>12</v>
      </c>
      <c r="AH275">
        <f>SUMIF('Data - Contractor Labor Hours'!$J$5:$J$590,'Test Year 2009'!$AF275,'Data - Contractor Labor Hours'!N$5:N$590)</f>
        <v>0</v>
      </c>
      <c r="AI275">
        <f>SUMIF('Data - Contractor Labor Hours'!$J$5:$J$590,'Test Year 2009'!$AF275,'Data - Contractor Labor Hours'!O$5:O$590)</f>
        <v>0</v>
      </c>
      <c r="AJ275" s="60"/>
      <c r="AK275">
        <f t="shared" si="52"/>
        <v>12</v>
      </c>
      <c r="AL275">
        <f t="shared" si="53"/>
        <v>0</v>
      </c>
      <c r="AM275">
        <f t="shared" si="54"/>
        <v>0</v>
      </c>
      <c r="AO275" s="90">
        <f t="shared" si="55"/>
        <v>1</v>
      </c>
      <c r="AP275" s="90">
        <f t="shared" si="56"/>
        <v>0</v>
      </c>
      <c r="AQ275" s="90">
        <f t="shared" si="57"/>
        <v>0</v>
      </c>
      <c r="AS275" s="55">
        <f t="shared" si="58"/>
        <v>272.20999999999998</v>
      </c>
      <c r="AT275" s="55">
        <f t="shared" si="59"/>
        <v>0</v>
      </c>
      <c r="AU275" s="55">
        <f t="shared" si="60"/>
        <v>0</v>
      </c>
    </row>
    <row r="276" spans="22:47" x14ac:dyDescent="0.2">
      <c r="V276" s="7">
        <v>11680</v>
      </c>
      <c r="W276" s="7" t="s">
        <v>74</v>
      </c>
      <c r="X276" s="7">
        <v>228</v>
      </c>
      <c r="Y276" s="56" t="s">
        <v>100</v>
      </c>
      <c r="Z276" s="7" t="s">
        <v>75</v>
      </c>
      <c r="AA276" s="7">
        <v>5930000</v>
      </c>
      <c r="AB276" s="7">
        <v>198366</v>
      </c>
      <c r="AC276" s="54">
        <v>40074.354027777779</v>
      </c>
      <c r="AD276" s="55">
        <v>1097.94</v>
      </c>
      <c r="AF276">
        <f t="shared" si="51"/>
        <v>198366</v>
      </c>
      <c r="AG276">
        <f>SUMIF('Data - Contractor Labor Hours'!$J$5:$J$590,'Test Year 2009'!$AF276,'Data - Contractor Labor Hours'!M$5:M$590)</f>
        <v>48</v>
      </c>
      <c r="AH276">
        <f>SUMIF('Data - Contractor Labor Hours'!$J$5:$J$590,'Test Year 2009'!$AF276,'Data - Contractor Labor Hours'!N$5:N$590)</f>
        <v>0</v>
      </c>
      <c r="AI276">
        <f>SUMIF('Data - Contractor Labor Hours'!$J$5:$J$590,'Test Year 2009'!$AF276,'Data - Contractor Labor Hours'!O$5:O$590)</f>
        <v>0</v>
      </c>
      <c r="AJ276" s="60"/>
      <c r="AK276">
        <f t="shared" si="52"/>
        <v>48</v>
      </c>
      <c r="AL276">
        <f t="shared" si="53"/>
        <v>0</v>
      </c>
      <c r="AM276">
        <f t="shared" si="54"/>
        <v>0</v>
      </c>
      <c r="AO276" s="90">
        <f t="shared" si="55"/>
        <v>1</v>
      </c>
      <c r="AP276" s="90">
        <f t="shared" si="56"/>
        <v>0</v>
      </c>
      <c r="AQ276" s="90">
        <f t="shared" si="57"/>
        <v>0</v>
      </c>
      <c r="AS276" s="55">
        <f t="shared" si="58"/>
        <v>1097.94</v>
      </c>
      <c r="AT276" s="55">
        <f t="shared" si="59"/>
        <v>0</v>
      </c>
      <c r="AU276" s="55">
        <f t="shared" si="60"/>
        <v>0</v>
      </c>
    </row>
    <row r="277" spans="22:47" x14ac:dyDescent="0.2">
      <c r="V277" s="7">
        <v>12393</v>
      </c>
      <c r="W277" s="7" t="s">
        <v>74</v>
      </c>
      <c r="X277" s="7">
        <v>228</v>
      </c>
      <c r="Y277" s="56" t="s">
        <v>100</v>
      </c>
      <c r="Z277" s="7" t="s">
        <v>75</v>
      </c>
      <c r="AA277" s="7">
        <v>5930000</v>
      </c>
      <c r="AB277" s="7">
        <v>199652</v>
      </c>
      <c r="AC277" s="54">
        <v>40085.323831018519</v>
      </c>
      <c r="AD277" s="55">
        <v>1170.78</v>
      </c>
      <c r="AF277">
        <f t="shared" si="51"/>
        <v>199652</v>
      </c>
      <c r="AG277">
        <f>SUMIF('Data - Contractor Labor Hours'!$J$5:$J$590,'Test Year 2009'!$AF277,'Data - Contractor Labor Hours'!M$5:M$590)</f>
        <v>44</v>
      </c>
      <c r="AH277">
        <f>SUMIF('Data - Contractor Labor Hours'!$J$5:$J$590,'Test Year 2009'!$AF277,'Data - Contractor Labor Hours'!N$5:N$590)</f>
        <v>0</v>
      </c>
      <c r="AI277">
        <f>SUMIF('Data - Contractor Labor Hours'!$J$5:$J$590,'Test Year 2009'!$AF277,'Data - Contractor Labor Hours'!O$5:O$590)</f>
        <v>0</v>
      </c>
      <c r="AJ277" s="60"/>
      <c r="AK277">
        <f t="shared" si="52"/>
        <v>44</v>
      </c>
      <c r="AL277">
        <f t="shared" si="53"/>
        <v>0</v>
      </c>
      <c r="AM277">
        <f t="shared" si="54"/>
        <v>0</v>
      </c>
      <c r="AO277" s="90">
        <f t="shared" si="55"/>
        <v>1</v>
      </c>
      <c r="AP277" s="90">
        <f t="shared" si="56"/>
        <v>0</v>
      </c>
      <c r="AQ277" s="90">
        <f t="shared" si="57"/>
        <v>0</v>
      </c>
      <c r="AS277" s="55">
        <f t="shared" si="58"/>
        <v>1170.78</v>
      </c>
      <c r="AT277" s="55">
        <f t="shared" si="59"/>
        <v>0</v>
      </c>
      <c r="AU277" s="55">
        <f t="shared" si="60"/>
        <v>0</v>
      </c>
    </row>
    <row r="278" spans="22:47" x14ac:dyDescent="0.2">
      <c r="V278" s="7">
        <v>12393</v>
      </c>
      <c r="W278" s="7" t="s">
        <v>74</v>
      </c>
      <c r="X278" s="7">
        <v>228</v>
      </c>
      <c r="Y278" s="56" t="s">
        <v>100</v>
      </c>
      <c r="Z278" s="7" t="s">
        <v>75</v>
      </c>
      <c r="AA278" s="7">
        <v>5930000</v>
      </c>
      <c r="AB278" s="7">
        <v>199649</v>
      </c>
      <c r="AC278" s="54">
        <v>40085.324444444443</v>
      </c>
      <c r="AD278" s="55">
        <v>253.82</v>
      </c>
      <c r="AF278">
        <f t="shared" si="51"/>
        <v>199649</v>
      </c>
      <c r="AG278">
        <f>SUMIF('Data - Contractor Labor Hours'!$J$5:$J$590,'Test Year 2009'!$AF278,'Data - Contractor Labor Hours'!M$5:M$590)</f>
        <v>0</v>
      </c>
      <c r="AH278">
        <f>SUMIF('Data - Contractor Labor Hours'!$J$5:$J$590,'Test Year 2009'!$AF278,'Data - Contractor Labor Hours'!N$5:N$590)</f>
        <v>9</v>
      </c>
      <c r="AI278">
        <f>SUMIF('Data - Contractor Labor Hours'!$J$5:$J$590,'Test Year 2009'!$AF278,'Data - Contractor Labor Hours'!O$5:O$590)</f>
        <v>0</v>
      </c>
      <c r="AJ278" s="60"/>
      <c r="AK278">
        <f t="shared" si="52"/>
        <v>0</v>
      </c>
      <c r="AL278">
        <f t="shared" si="53"/>
        <v>13.5</v>
      </c>
      <c r="AM278">
        <f t="shared" si="54"/>
        <v>0</v>
      </c>
      <c r="AO278" s="90">
        <f t="shared" si="55"/>
        <v>0</v>
      </c>
      <c r="AP278" s="90">
        <f t="shared" si="56"/>
        <v>1</v>
      </c>
      <c r="AQ278" s="90">
        <f t="shared" si="57"/>
        <v>0</v>
      </c>
      <c r="AS278" s="55">
        <f t="shared" si="58"/>
        <v>0</v>
      </c>
      <c r="AT278" s="55">
        <f t="shared" si="59"/>
        <v>253.82</v>
      </c>
      <c r="AU278" s="55">
        <f t="shared" si="60"/>
        <v>0</v>
      </c>
    </row>
    <row r="279" spans="22:47" x14ac:dyDescent="0.2">
      <c r="V279" s="7">
        <v>12393</v>
      </c>
      <c r="W279" s="7" t="s">
        <v>74</v>
      </c>
      <c r="X279" s="7">
        <v>228</v>
      </c>
      <c r="Y279" s="56" t="s">
        <v>100</v>
      </c>
      <c r="Z279" s="7" t="s">
        <v>75</v>
      </c>
      <c r="AA279" s="7">
        <v>5930000</v>
      </c>
      <c r="AB279" s="7">
        <v>199112</v>
      </c>
      <c r="AC279" s="54">
        <v>40085.325428240743</v>
      </c>
      <c r="AD279" s="55">
        <v>1234.99</v>
      </c>
      <c r="AF279">
        <f t="shared" si="51"/>
        <v>199112</v>
      </c>
      <c r="AG279">
        <f>SUMIF('Data - Contractor Labor Hours'!$J$5:$J$590,'Test Year 2009'!$AF279,'Data - Contractor Labor Hours'!M$5:M$590)</f>
        <v>41</v>
      </c>
      <c r="AH279">
        <f>SUMIF('Data - Contractor Labor Hours'!$J$5:$J$590,'Test Year 2009'!$AF279,'Data - Contractor Labor Hours'!N$5:N$590)</f>
        <v>2</v>
      </c>
      <c r="AI279">
        <f>SUMIF('Data - Contractor Labor Hours'!$J$5:$J$590,'Test Year 2009'!$AF279,'Data - Contractor Labor Hours'!O$5:O$590)</f>
        <v>0</v>
      </c>
      <c r="AJ279" s="60"/>
      <c r="AK279">
        <f t="shared" si="52"/>
        <v>41</v>
      </c>
      <c r="AL279">
        <f t="shared" si="53"/>
        <v>3</v>
      </c>
      <c r="AM279">
        <f t="shared" si="54"/>
        <v>0</v>
      </c>
      <c r="AO279" s="90">
        <f t="shared" si="55"/>
        <v>0.93181818181818177</v>
      </c>
      <c r="AP279" s="90">
        <f t="shared" si="56"/>
        <v>6.8181818181818177E-2</v>
      </c>
      <c r="AQ279" s="90">
        <f t="shared" si="57"/>
        <v>0</v>
      </c>
      <c r="AS279" s="55">
        <f t="shared" si="58"/>
        <v>1150.7861363636364</v>
      </c>
      <c r="AT279" s="55">
        <f t="shared" si="59"/>
        <v>84.203863636363636</v>
      </c>
      <c r="AU279" s="55">
        <f t="shared" si="60"/>
        <v>0</v>
      </c>
    </row>
    <row r="280" spans="22:47" x14ac:dyDescent="0.2">
      <c r="V280" s="7">
        <v>12389</v>
      </c>
      <c r="W280" s="7" t="s">
        <v>74</v>
      </c>
      <c r="X280" s="7">
        <v>228</v>
      </c>
      <c r="Y280" s="56" t="s">
        <v>100</v>
      </c>
      <c r="Z280" s="7" t="s">
        <v>75</v>
      </c>
      <c r="AA280" s="7">
        <v>5930000</v>
      </c>
      <c r="AB280" s="7">
        <v>200227</v>
      </c>
      <c r="AC280" s="54">
        <v>40085.669594907406</v>
      </c>
      <c r="AD280" s="55">
        <v>5026.47</v>
      </c>
      <c r="AF280">
        <f t="shared" si="51"/>
        <v>200227</v>
      </c>
      <c r="AG280">
        <f>SUMIF('Data - Contractor Labor Hours'!$J$5:$J$590,'Test Year 2009'!$AF280,'Data - Contractor Labor Hours'!M$5:M$590)</f>
        <v>190</v>
      </c>
      <c r="AH280">
        <f>SUMIF('Data - Contractor Labor Hours'!$J$5:$J$590,'Test Year 2009'!$AF280,'Data - Contractor Labor Hours'!N$5:N$590)</f>
        <v>0</v>
      </c>
      <c r="AI280">
        <f>SUMIF('Data - Contractor Labor Hours'!$J$5:$J$590,'Test Year 2009'!$AF280,'Data - Contractor Labor Hours'!O$5:O$590)</f>
        <v>0</v>
      </c>
      <c r="AJ280" s="60"/>
      <c r="AK280">
        <f t="shared" si="52"/>
        <v>190</v>
      </c>
      <c r="AL280">
        <f t="shared" si="53"/>
        <v>0</v>
      </c>
      <c r="AM280">
        <f t="shared" si="54"/>
        <v>0</v>
      </c>
      <c r="AO280" s="90">
        <f t="shared" si="55"/>
        <v>1</v>
      </c>
      <c r="AP280" s="90">
        <f t="shared" si="56"/>
        <v>0</v>
      </c>
      <c r="AQ280" s="90">
        <f t="shared" si="57"/>
        <v>0</v>
      </c>
      <c r="AS280" s="55">
        <f t="shared" si="58"/>
        <v>5026.47</v>
      </c>
      <c r="AT280" s="55">
        <f t="shared" si="59"/>
        <v>0</v>
      </c>
      <c r="AU280" s="55">
        <f t="shared" si="60"/>
        <v>0</v>
      </c>
    </row>
    <row r="281" spans="22:47" x14ac:dyDescent="0.2">
      <c r="V281" s="7">
        <v>12389</v>
      </c>
      <c r="W281" s="7" t="s">
        <v>74</v>
      </c>
      <c r="X281" s="7">
        <v>228</v>
      </c>
      <c r="Y281" s="56" t="s">
        <v>100</v>
      </c>
      <c r="Z281" s="7" t="s">
        <v>75</v>
      </c>
      <c r="AA281" s="7">
        <v>5930000</v>
      </c>
      <c r="AB281" s="7">
        <v>200226</v>
      </c>
      <c r="AC281" s="54">
        <v>40085.66988425926</v>
      </c>
      <c r="AD281" s="55">
        <v>11883.47</v>
      </c>
      <c r="AF281">
        <f t="shared" si="51"/>
        <v>200226</v>
      </c>
      <c r="AG281">
        <f>SUMIF('Data - Contractor Labor Hours'!$J$5:$J$590,'Test Year 2009'!$AF281,'Data - Contractor Labor Hours'!M$5:M$590)</f>
        <v>397</v>
      </c>
      <c r="AH281">
        <f>SUMIF('Data - Contractor Labor Hours'!$J$5:$J$590,'Test Year 2009'!$AF281,'Data - Contractor Labor Hours'!N$5:N$590)</f>
        <v>48</v>
      </c>
      <c r="AI281">
        <f>SUMIF('Data - Contractor Labor Hours'!$J$5:$J$590,'Test Year 2009'!$AF281,'Data - Contractor Labor Hours'!O$5:O$590)</f>
        <v>0</v>
      </c>
      <c r="AJ281" s="60"/>
      <c r="AK281">
        <f t="shared" si="52"/>
        <v>397</v>
      </c>
      <c r="AL281">
        <f t="shared" si="53"/>
        <v>72</v>
      </c>
      <c r="AM281">
        <f t="shared" si="54"/>
        <v>0</v>
      </c>
      <c r="AO281" s="90">
        <f t="shared" si="55"/>
        <v>0.84648187633262262</v>
      </c>
      <c r="AP281" s="90">
        <f t="shared" si="56"/>
        <v>0.15351812366737741</v>
      </c>
      <c r="AQ281" s="90">
        <f t="shared" si="57"/>
        <v>0</v>
      </c>
      <c r="AS281" s="55">
        <f t="shared" si="58"/>
        <v>10059.14198294243</v>
      </c>
      <c r="AT281" s="55">
        <f t="shared" si="59"/>
        <v>1824.3280170575692</v>
      </c>
      <c r="AU281" s="55">
        <f t="shared" si="60"/>
        <v>0</v>
      </c>
    </row>
    <row r="282" spans="22:47" x14ac:dyDescent="0.2">
      <c r="V282" s="7">
        <v>12393</v>
      </c>
      <c r="W282" s="7" t="s">
        <v>74</v>
      </c>
      <c r="X282" s="7">
        <v>228</v>
      </c>
      <c r="Y282" s="56" t="s">
        <v>100</v>
      </c>
      <c r="Z282" s="7" t="s">
        <v>75</v>
      </c>
      <c r="AA282" s="7">
        <v>5930000</v>
      </c>
      <c r="AB282" s="7">
        <v>200217</v>
      </c>
      <c r="AC282" s="54">
        <v>40085.670069444444</v>
      </c>
      <c r="AD282" s="55">
        <v>2785.46</v>
      </c>
      <c r="AF282">
        <f t="shared" si="51"/>
        <v>200217</v>
      </c>
      <c r="AG282">
        <f>SUMIF('Data - Contractor Labor Hours'!$J$5:$J$590,'Test Year 2009'!$AF282,'Data - Contractor Labor Hours'!M$5:M$590)</f>
        <v>87</v>
      </c>
      <c r="AH282">
        <f>SUMIF('Data - Contractor Labor Hours'!$J$5:$J$590,'Test Year 2009'!$AF282,'Data - Contractor Labor Hours'!N$5:N$590)</f>
        <v>15</v>
      </c>
      <c r="AI282">
        <f>SUMIF('Data - Contractor Labor Hours'!$J$5:$J$590,'Test Year 2009'!$AF282,'Data - Contractor Labor Hours'!O$5:O$590)</f>
        <v>0</v>
      </c>
      <c r="AJ282" s="60"/>
      <c r="AK282">
        <f t="shared" si="52"/>
        <v>87</v>
      </c>
      <c r="AL282">
        <f t="shared" si="53"/>
        <v>22.5</v>
      </c>
      <c r="AM282">
        <f t="shared" si="54"/>
        <v>0</v>
      </c>
      <c r="AO282" s="90">
        <f t="shared" si="55"/>
        <v>0.79452054794520544</v>
      </c>
      <c r="AP282" s="90">
        <f t="shared" si="56"/>
        <v>0.20547945205479451</v>
      </c>
      <c r="AQ282" s="90">
        <f t="shared" si="57"/>
        <v>0</v>
      </c>
      <c r="AS282" s="55">
        <f t="shared" si="58"/>
        <v>2213.1052054794518</v>
      </c>
      <c r="AT282" s="55">
        <f t="shared" si="59"/>
        <v>572.3547945205479</v>
      </c>
      <c r="AU282" s="55">
        <f t="shared" si="60"/>
        <v>0</v>
      </c>
    </row>
    <row r="283" spans="22:47" x14ac:dyDescent="0.2">
      <c r="V283" s="7">
        <v>12389</v>
      </c>
      <c r="W283" s="7" t="s">
        <v>74</v>
      </c>
      <c r="X283" s="7">
        <v>228</v>
      </c>
      <c r="Y283" s="56" t="s">
        <v>100</v>
      </c>
      <c r="Z283" s="7" t="s">
        <v>75</v>
      </c>
      <c r="AA283" s="7">
        <v>5930000</v>
      </c>
      <c r="AB283" s="7">
        <v>198388</v>
      </c>
      <c r="AC283" s="54">
        <v>40085.671493055554</v>
      </c>
      <c r="AD283" s="55">
        <v>11124.94</v>
      </c>
      <c r="AF283">
        <f t="shared" si="51"/>
        <v>198388</v>
      </c>
      <c r="AG283">
        <f>SUMIF('Data - Contractor Labor Hours'!$J$5:$J$590,'Test Year 2009'!$AF283,'Data - Contractor Labor Hours'!M$5:M$590)</f>
        <v>210</v>
      </c>
      <c r="AH283">
        <f>SUMIF('Data - Contractor Labor Hours'!$J$5:$J$590,'Test Year 2009'!$AF283,'Data - Contractor Labor Hours'!N$5:N$590)</f>
        <v>147.5</v>
      </c>
      <c r="AI283">
        <f>SUMIF('Data - Contractor Labor Hours'!$J$5:$J$590,'Test Year 2009'!$AF283,'Data - Contractor Labor Hours'!O$5:O$590)</f>
        <v>0</v>
      </c>
      <c r="AJ283" s="60"/>
      <c r="AK283">
        <f t="shared" si="52"/>
        <v>210</v>
      </c>
      <c r="AL283">
        <f t="shared" si="53"/>
        <v>221.25</v>
      </c>
      <c r="AM283">
        <f t="shared" si="54"/>
        <v>0</v>
      </c>
      <c r="AO283" s="90">
        <f t="shared" si="55"/>
        <v>0.48695652173913045</v>
      </c>
      <c r="AP283" s="90">
        <f t="shared" si="56"/>
        <v>0.5130434782608696</v>
      </c>
      <c r="AQ283" s="90">
        <f t="shared" si="57"/>
        <v>0</v>
      </c>
      <c r="AS283" s="55">
        <f t="shared" si="58"/>
        <v>5417.362086956522</v>
      </c>
      <c r="AT283" s="55">
        <f t="shared" si="59"/>
        <v>5707.5779130434785</v>
      </c>
      <c r="AU283" s="55">
        <f t="shared" si="60"/>
        <v>0</v>
      </c>
    </row>
    <row r="284" spans="22:47" x14ac:dyDescent="0.2">
      <c r="V284" s="7">
        <v>12389</v>
      </c>
      <c r="W284" s="7" t="s">
        <v>74</v>
      </c>
      <c r="X284" s="7">
        <v>228</v>
      </c>
      <c r="Y284" s="56" t="s">
        <v>100</v>
      </c>
      <c r="Z284" s="7" t="s">
        <v>75</v>
      </c>
      <c r="AA284" s="7">
        <v>5930000</v>
      </c>
      <c r="AB284" s="7">
        <v>197978</v>
      </c>
      <c r="AC284" s="54">
        <v>40085.672083333331</v>
      </c>
      <c r="AD284" s="55">
        <v>17973.759999999998</v>
      </c>
      <c r="AF284">
        <f t="shared" si="51"/>
        <v>197978</v>
      </c>
      <c r="AG284">
        <f>SUMIF('Data - Contractor Labor Hours'!$J$5:$J$590,'Test Year 2009'!$AF284,'Data - Contractor Labor Hours'!M$5:M$590)</f>
        <v>512</v>
      </c>
      <c r="AH284">
        <f>SUMIF('Data - Contractor Labor Hours'!$J$5:$J$590,'Test Year 2009'!$AF284,'Data - Contractor Labor Hours'!N$5:N$590)</f>
        <v>77</v>
      </c>
      <c r="AI284">
        <f>SUMIF('Data - Contractor Labor Hours'!$J$5:$J$590,'Test Year 2009'!$AF284,'Data - Contractor Labor Hours'!O$5:O$590)</f>
        <v>43.5</v>
      </c>
      <c r="AJ284" s="60"/>
      <c r="AK284">
        <f t="shared" si="52"/>
        <v>512</v>
      </c>
      <c r="AL284">
        <f t="shared" si="53"/>
        <v>115.5</v>
      </c>
      <c r="AM284">
        <f t="shared" si="54"/>
        <v>87</v>
      </c>
      <c r="AO284" s="90">
        <f t="shared" si="55"/>
        <v>0.71658502449265216</v>
      </c>
      <c r="AP284" s="90">
        <f t="shared" si="56"/>
        <v>0.16165150454863542</v>
      </c>
      <c r="AQ284" s="90">
        <f t="shared" si="57"/>
        <v>0.12176347095871239</v>
      </c>
      <c r="AS284" s="55">
        <f t="shared" si="58"/>
        <v>12879.727249825051</v>
      </c>
      <c r="AT284" s="55">
        <f t="shared" si="59"/>
        <v>2905.4853463960812</v>
      </c>
      <c r="AU284" s="55">
        <f t="shared" si="60"/>
        <v>2188.5474037788663</v>
      </c>
    </row>
    <row r="285" spans="22:47" x14ac:dyDescent="0.2">
      <c r="AB285" s="7" t="s">
        <v>45</v>
      </c>
      <c r="AC285" s="54"/>
      <c r="AD285" s="55">
        <v>3395647.87</v>
      </c>
      <c r="AJ285" s="60"/>
      <c r="AO285" s="90"/>
      <c r="AP285" s="90"/>
      <c r="AQ285" s="90"/>
      <c r="AS285" s="55"/>
      <c r="AT285" s="55"/>
      <c r="AU285" s="55"/>
    </row>
    <row r="286" spans="22:47" x14ac:dyDescent="0.2">
      <c r="AC286" s="54"/>
      <c r="AD286" s="55"/>
      <c r="AJ286" s="60"/>
      <c r="AO286" s="90"/>
      <c r="AP286" s="90"/>
      <c r="AQ286" s="90"/>
      <c r="AS286" s="55"/>
      <c r="AT286" s="55"/>
      <c r="AU286" s="55"/>
    </row>
    <row r="287" spans="22:47" x14ac:dyDescent="0.2">
      <c r="AC287" s="54"/>
      <c r="AD287" s="55"/>
      <c r="AJ287" s="60"/>
      <c r="AO287" s="90"/>
      <c r="AP287" s="90"/>
      <c r="AQ287" s="90"/>
      <c r="AS287" s="55"/>
      <c r="AT287" s="55"/>
      <c r="AU287" s="55"/>
    </row>
    <row r="288" spans="22:47" x14ac:dyDescent="0.2">
      <c r="AC288" s="54"/>
      <c r="AD288" s="55"/>
      <c r="AJ288" s="60"/>
      <c r="AO288" s="90"/>
      <c r="AP288" s="90"/>
      <c r="AQ288" s="90"/>
      <c r="AS288" s="55"/>
      <c r="AT288" s="55"/>
      <c r="AU288" s="55"/>
    </row>
    <row r="289" spans="29:47" x14ac:dyDescent="0.2">
      <c r="AC289" s="54"/>
      <c r="AD289" s="55"/>
      <c r="AJ289" s="60"/>
      <c r="AO289" s="90"/>
      <c r="AP289" s="90"/>
      <c r="AQ289" s="90"/>
      <c r="AS289" s="55"/>
      <c r="AT289" s="55"/>
      <c r="AU289" s="55"/>
    </row>
    <row r="290" spans="29:47" x14ac:dyDescent="0.2">
      <c r="AC290" s="54"/>
      <c r="AD290" s="55"/>
      <c r="AJ290" s="60"/>
      <c r="AO290" s="90"/>
      <c r="AP290" s="90"/>
      <c r="AQ290" s="90"/>
      <c r="AS290" s="55"/>
      <c r="AT290" s="55"/>
      <c r="AU290" s="55"/>
    </row>
    <row r="291" spans="29:47" x14ac:dyDescent="0.2">
      <c r="AC291" s="54"/>
      <c r="AD291" s="55"/>
      <c r="AJ291" s="60"/>
      <c r="AO291" s="90"/>
      <c r="AP291" s="90"/>
      <c r="AQ291" s="90"/>
      <c r="AS291" s="55"/>
      <c r="AT291" s="55"/>
      <c r="AU291" s="55"/>
    </row>
    <row r="292" spans="29:47" x14ac:dyDescent="0.2">
      <c r="AD292" s="55"/>
      <c r="AJ292" s="60"/>
      <c r="AO292" s="90"/>
      <c r="AP292" s="90"/>
      <c r="AQ292" s="90"/>
      <c r="AS292" s="55"/>
      <c r="AT292" s="55"/>
      <c r="AU292" s="55"/>
    </row>
    <row r="293" spans="29:47" x14ac:dyDescent="0.2">
      <c r="AJ293" s="60"/>
      <c r="AO293" s="90"/>
      <c r="AP293" s="90"/>
      <c r="AQ293" s="90"/>
      <c r="AS293" s="55"/>
      <c r="AT293" s="55"/>
      <c r="AU293" s="55"/>
    </row>
    <row r="294" spans="29:47" x14ac:dyDescent="0.2">
      <c r="AJ294" s="60"/>
      <c r="AO294" s="90"/>
      <c r="AP294" s="90"/>
      <c r="AQ294" s="90"/>
      <c r="AS294" s="55"/>
      <c r="AT294" s="55"/>
      <c r="AU294" s="55"/>
    </row>
    <row r="295" spans="29:47" x14ac:dyDescent="0.2">
      <c r="AJ295" s="60"/>
      <c r="AO295" s="90"/>
      <c r="AP295" s="90"/>
      <c r="AQ295" s="90"/>
      <c r="AS295" s="55"/>
      <c r="AT295" s="55"/>
      <c r="AU295" s="55"/>
    </row>
    <row r="296" spans="29:47" x14ac:dyDescent="0.2">
      <c r="AJ296" s="60"/>
      <c r="AO296" s="90"/>
      <c r="AP296" s="90"/>
      <c r="AQ296" s="90"/>
      <c r="AS296" s="55"/>
      <c r="AT296" s="55"/>
      <c r="AU296" s="55"/>
    </row>
    <row r="297" spans="29:47" x14ac:dyDescent="0.2">
      <c r="AJ297" s="60"/>
      <c r="AO297" s="90"/>
      <c r="AP297" s="90"/>
      <c r="AQ297" s="90"/>
      <c r="AS297" s="55"/>
      <c r="AT297" s="55"/>
      <c r="AU297" s="55"/>
    </row>
    <row r="298" spans="29:47" x14ac:dyDescent="0.2">
      <c r="AJ298" s="60"/>
      <c r="AO298" s="90"/>
      <c r="AP298" s="90"/>
      <c r="AQ298" s="90"/>
      <c r="AS298" s="55"/>
      <c r="AT298" s="55"/>
      <c r="AU298" s="55"/>
    </row>
    <row r="299" spans="29:47" x14ac:dyDescent="0.2">
      <c r="AJ299" s="60"/>
      <c r="AO299" s="90"/>
      <c r="AP299" s="90"/>
      <c r="AQ299" s="90"/>
      <c r="AS299" s="55"/>
      <c r="AT299" s="55"/>
      <c r="AU299" s="55"/>
    </row>
    <row r="300" spans="29:47" x14ac:dyDescent="0.2">
      <c r="AJ300" s="60"/>
      <c r="AO300" s="90"/>
      <c r="AP300" s="90"/>
      <c r="AQ300" s="90"/>
      <c r="AS300" s="55"/>
      <c r="AT300" s="55"/>
      <c r="AU300" s="55"/>
    </row>
    <row r="301" spans="29:47" x14ac:dyDescent="0.2">
      <c r="AJ301" s="60"/>
      <c r="AO301" s="90"/>
      <c r="AP301" s="90"/>
      <c r="AQ301" s="90"/>
      <c r="AS301" s="55"/>
      <c r="AT301" s="55"/>
      <c r="AU301" s="55"/>
    </row>
    <row r="302" spans="29:47" x14ac:dyDescent="0.2">
      <c r="AJ302" s="60"/>
      <c r="AO302" s="90"/>
      <c r="AP302" s="90"/>
      <c r="AQ302" s="90"/>
      <c r="AS302" s="55"/>
      <c r="AT302" s="55"/>
      <c r="AU302" s="55"/>
    </row>
    <row r="303" spans="29:47" x14ac:dyDescent="0.2">
      <c r="AJ303" s="60"/>
      <c r="AO303" s="90"/>
      <c r="AP303" s="90"/>
      <c r="AQ303" s="90"/>
      <c r="AS303" s="55"/>
      <c r="AT303" s="55"/>
      <c r="AU303" s="55"/>
    </row>
    <row r="304" spans="29:47" x14ac:dyDescent="0.2">
      <c r="AJ304" s="60"/>
      <c r="AO304" s="90"/>
      <c r="AP304" s="90"/>
      <c r="AQ304" s="90"/>
      <c r="AS304" s="55"/>
      <c r="AT304" s="55"/>
      <c r="AU304" s="55"/>
    </row>
    <row r="305" spans="36:47" x14ac:dyDescent="0.2">
      <c r="AJ305" s="60"/>
      <c r="AO305" s="90"/>
      <c r="AP305" s="90"/>
      <c r="AQ305" s="90"/>
      <c r="AS305" s="55"/>
      <c r="AT305" s="55"/>
      <c r="AU305" s="55"/>
    </row>
    <row r="306" spans="36:47" x14ac:dyDescent="0.2">
      <c r="AJ306" s="60"/>
      <c r="AO306" s="90"/>
      <c r="AP306" s="90"/>
      <c r="AQ306" s="90"/>
      <c r="AS306" s="55"/>
      <c r="AT306" s="55"/>
      <c r="AU306" s="55"/>
    </row>
    <row r="307" spans="36:47" x14ac:dyDescent="0.2">
      <c r="AJ307" s="60"/>
      <c r="AO307" s="90"/>
      <c r="AP307" s="90"/>
      <c r="AQ307" s="90"/>
      <c r="AS307" s="55"/>
      <c r="AT307" s="55"/>
      <c r="AU307" s="55"/>
    </row>
    <row r="308" spans="36:47" x14ac:dyDescent="0.2">
      <c r="AJ308" s="60"/>
      <c r="AO308" s="90"/>
      <c r="AP308" s="90"/>
      <c r="AQ308" s="90"/>
      <c r="AS308" s="55"/>
      <c r="AT308" s="55"/>
      <c r="AU308" s="55"/>
    </row>
    <row r="309" spans="36:47" x14ac:dyDescent="0.2">
      <c r="AJ309" s="60"/>
      <c r="AO309" s="90"/>
      <c r="AP309" s="90"/>
      <c r="AQ309" s="90"/>
      <c r="AS309" s="55"/>
      <c r="AT309" s="55"/>
      <c r="AU309" s="55"/>
    </row>
    <row r="310" spans="36:47" x14ac:dyDescent="0.2">
      <c r="AJ310" s="60"/>
      <c r="AO310" s="90"/>
      <c r="AP310" s="90"/>
      <c r="AQ310" s="90"/>
      <c r="AS310" s="55"/>
      <c r="AT310" s="55"/>
      <c r="AU310" s="55"/>
    </row>
    <row r="311" spans="36:47" x14ac:dyDescent="0.2">
      <c r="AJ311" s="60"/>
      <c r="AO311" s="90"/>
      <c r="AP311" s="90"/>
      <c r="AQ311" s="90"/>
      <c r="AS311" s="55"/>
      <c r="AT311" s="55"/>
      <c r="AU311" s="55"/>
    </row>
    <row r="312" spans="36:47" x14ac:dyDescent="0.2">
      <c r="AJ312" s="60"/>
      <c r="AO312" s="90"/>
      <c r="AP312" s="90"/>
      <c r="AQ312" s="90"/>
      <c r="AS312" s="55"/>
      <c r="AT312" s="55"/>
      <c r="AU312" s="55"/>
    </row>
    <row r="313" spans="36:47" x14ac:dyDescent="0.2">
      <c r="AJ313" s="60"/>
      <c r="AO313" s="90"/>
      <c r="AP313" s="90"/>
      <c r="AQ313" s="90"/>
      <c r="AS313" s="55"/>
      <c r="AT313" s="55"/>
      <c r="AU313" s="55"/>
    </row>
    <row r="314" spans="36:47" x14ac:dyDescent="0.2">
      <c r="AJ314" s="60"/>
      <c r="AO314" s="90"/>
      <c r="AP314" s="90"/>
      <c r="AQ314" s="90"/>
      <c r="AS314" s="55"/>
      <c r="AT314" s="55"/>
      <c r="AU314" s="55"/>
    </row>
    <row r="315" spans="36:47" x14ac:dyDescent="0.2">
      <c r="AJ315" s="60"/>
      <c r="AO315" s="90"/>
      <c r="AP315" s="90"/>
      <c r="AQ315" s="90"/>
      <c r="AS315" s="55"/>
      <c r="AT315" s="55"/>
      <c r="AU315" s="55"/>
    </row>
    <row r="316" spans="36:47" x14ac:dyDescent="0.2">
      <c r="AJ316" s="60"/>
      <c r="AO316" s="90"/>
      <c r="AP316" s="90"/>
      <c r="AQ316" s="90"/>
      <c r="AS316" s="55"/>
      <c r="AT316" s="55"/>
      <c r="AU316" s="55"/>
    </row>
    <row r="317" spans="36:47" x14ac:dyDescent="0.2">
      <c r="AJ317" s="60"/>
      <c r="AO317" s="90"/>
      <c r="AP317" s="90"/>
      <c r="AQ317" s="90"/>
      <c r="AS317" s="55"/>
      <c r="AT317" s="55"/>
      <c r="AU317" s="55"/>
    </row>
    <row r="318" spans="36:47" x14ac:dyDescent="0.2">
      <c r="AJ318" s="60"/>
      <c r="AO318" s="90"/>
      <c r="AP318" s="90"/>
      <c r="AQ318" s="90"/>
      <c r="AS318" s="55"/>
      <c r="AT318" s="55"/>
      <c r="AU318" s="55"/>
    </row>
    <row r="319" spans="36:47" x14ac:dyDescent="0.2">
      <c r="AJ319" s="60"/>
      <c r="AO319" s="90"/>
      <c r="AP319" s="90"/>
      <c r="AQ319" s="90"/>
      <c r="AS319" s="55"/>
      <c r="AT319" s="55"/>
      <c r="AU319" s="55"/>
    </row>
    <row r="320" spans="36:47" x14ac:dyDescent="0.2">
      <c r="AJ320" s="60"/>
      <c r="AO320" s="90"/>
      <c r="AP320" s="90"/>
      <c r="AQ320" s="90"/>
      <c r="AS320" s="55"/>
      <c r="AT320" s="55"/>
      <c r="AU320" s="55"/>
    </row>
    <row r="321" spans="36:47" x14ac:dyDescent="0.2">
      <c r="AJ321" s="60"/>
      <c r="AO321" s="90"/>
      <c r="AP321" s="90"/>
      <c r="AQ321" s="90"/>
      <c r="AS321" s="55"/>
      <c r="AT321" s="55"/>
      <c r="AU321" s="55"/>
    </row>
    <row r="322" spans="36:47" x14ac:dyDescent="0.2">
      <c r="AJ322" s="60"/>
      <c r="AO322" s="90"/>
      <c r="AP322" s="90"/>
      <c r="AQ322" s="90"/>
      <c r="AS322" s="55"/>
      <c r="AT322" s="55"/>
      <c r="AU322" s="55"/>
    </row>
    <row r="323" spans="36:47" x14ac:dyDescent="0.2">
      <c r="AJ323" s="60"/>
      <c r="AO323" s="90"/>
      <c r="AP323" s="90"/>
      <c r="AQ323" s="90"/>
      <c r="AS323" s="55"/>
      <c r="AT323" s="55"/>
      <c r="AU323" s="55"/>
    </row>
    <row r="324" spans="36:47" x14ac:dyDescent="0.2">
      <c r="AJ324" s="60"/>
      <c r="AO324" s="90"/>
      <c r="AP324" s="90"/>
      <c r="AQ324" s="90"/>
      <c r="AS324" s="55"/>
      <c r="AT324" s="55"/>
      <c r="AU324" s="55"/>
    </row>
    <row r="325" spans="36:47" x14ac:dyDescent="0.2">
      <c r="AJ325" s="60"/>
      <c r="AO325" s="90"/>
      <c r="AP325" s="90"/>
      <c r="AQ325" s="90"/>
      <c r="AS325" s="55"/>
      <c r="AT325" s="55"/>
      <c r="AU325" s="55"/>
    </row>
    <row r="326" spans="36:47" x14ac:dyDescent="0.2">
      <c r="AJ326" s="60"/>
      <c r="AO326" s="90"/>
      <c r="AP326" s="90"/>
      <c r="AQ326" s="90"/>
      <c r="AS326" s="55"/>
      <c r="AT326" s="55"/>
      <c r="AU326" s="55"/>
    </row>
    <row r="327" spans="36:47" x14ac:dyDescent="0.2">
      <c r="AJ327" s="60"/>
      <c r="AO327" s="90"/>
      <c r="AP327" s="90"/>
      <c r="AQ327" s="90"/>
      <c r="AS327" s="55"/>
      <c r="AT327" s="55"/>
      <c r="AU327" s="55"/>
    </row>
    <row r="328" spans="36:47" x14ac:dyDescent="0.2">
      <c r="AJ328" s="60"/>
      <c r="AO328" s="90"/>
      <c r="AP328" s="90"/>
      <c r="AQ328" s="90"/>
      <c r="AS328" s="55"/>
      <c r="AT328" s="55"/>
      <c r="AU328" s="55"/>
    </row>
    <row r="329" spans="36:47" x14ac:dyDescent="0.2">
      <c r="AJ329" s="60"/>
      <c r="AO329" s="90"/>
      <c r="AP329" s="90"/>
      <c r="AQ329" s="90"/>
      <c r="AS329" s="55"/>
      <c r="AT329" s="55"/>
      <c r="AU329" s="55"/>
    </row>
    <row r="330" spans="36:47" x14ac:dyDescent="0.2">
      <c r="AJ330" s="60"/>
      <c r="AO330" s="90"/>
      <c r="AP330" s="90"/>
      <c r="AQ330" s="90"/>
      <c r="AS330" s="55"/>
      <c r="AT330" s="55"/>
      <c r="AU330" s="55"/>
    </row>
    <row r="331" spans="36:47" x14ac:dyDescent="0.2">
      <c r="AJ331" s="60"/>
      <c r="AO331" s="90"/>
      <c r="AP331" s="90"/>
      <c r="AQ331" s="90"/>
      <c r="AS331" s="55"/>
      <c r="AT331" s="55"/>
      <c r="AU331" s="55"/>
    </row>
    <row r="332" spans="36:47" x14ac:dyDescent="0.2">
      <c r="AJ332" s="60"/>
      <c r="AO332" s="90"/>
      <c r="AP332" s="90"/>
      <c r="AQ332" s="90"/>
      <c r="AS332" s="55"/>
      <c r="AT332" s="55"/>
      <c r="AU332" s="55"/>
    </row>
    <row r="333" spans="36:47" x14ac:dyDescent="0.2">
      <c r="AJ333" s="60"/>
      <c r="AO333" s="90"/>
      <c r="AP333" s="90"/>
      <c r="AQ333" s="90"/>
      <c r="AS333" s="55"/>
      <c r="AT333" s="55"/>
      <c r="AU333" s="55"/>
    </row>
    <row r="334" spans="36:47" x14ac:dyDescent="0.2">
      <c r="AJ334" s="60"/>
      <c r="AO334" s="90"/>
      <c r="AP334" s="90"/>
      <c r="AQ334" s="90"/>
      <c r="AS334" s="55"/>
      <c r="AT334" s="55"/>
      <c r="AU334" s="55"/>
    </row>
    <row r="335" spans="36:47" x14ac:dyDescent="0.2">
      <c r="AJ335" s="60"/>
      <c r="AO335" s="90"/>
      <c r="AP335" s="90"/>
      <c r="AQ335" s="90"/>
      <c r="AS335" s="55"/>
      <c r="AT335" s="55"/>
      <c r="AU335" s="55"/>
    </row>
    <row r="336" spans="36:47" x14ac:dyDescent="0.2">
      <c r="AJ336" s="60"/>
      <c r="AO336" s="90"/>
      <c r="AP336" s="90"/>
      <c r="AQ336" s="90"/>
      <c r="AS336" s="55"/>
      <c r="AT336" s="55"/>
      <c r="AU336" s="55"/>
    </row>
    <row r="337" spans="36:47" x14ac:dyDescent="0.2">
      <c r="AJ337" s="60"/>
      <c r="AO337" s="90"/>
      <c r="AP337" s="90"/>
      <c r="AQ337" s="90"/>
      <c r="AS337" s="55"/>
      <c r="AT337" s="55"/>
      <c r="AU337" s="55"/>
    </row>
    <row r="338" spans="36:47" x14ac:dyDescent="0.2">
      <c r="AJ338" s="60"/>
      <c r="AO338" s="90"/>
      <c r="AP338" s="90"/>
      <c r="AQ338" s="90"/>
      <c r="AS338" s="55"/>
      <c r="AT338" s="55"/>
      <c r="AU338" s="55"/>
    </row>
    <row r="339" spans="36:47" x14ac:dyDescent="0.2">
      <c r="AJ339" s="60"/>
      <c r="AO339" s="90"/>
      <c r="AP339" s="90"/>
      <c r="AQ339" s="90"/>
      <c r="AS339" s="55"/>
      <c r="AT339" s="55"/>
      <c r="AU339" s="55"/>
    </row>
    <row r="340" spans="36:47" x14ac:dyDescent="0.2">
      <c r="AJ340" s="60"/>
      <c r="AO340" s="90"/>
      <c r="AP340" s="90"/>
      <c r="AQ340" s="90"/>
      <c r="AS340" s="55"/>
      <c r="AT340" s="55"/>
      <c r="AU340" s="55"/>
    </row>
    <row r="341" spans="36:47" x14ac:dyDescent="0.2">
      <c r="AJ341" s="60"/>
      <c r="AO341" s="90"/>
      <c r="AP341" s="90"/>
      <c r="AQ341" s="90"/>
      <c r="AS341" s="55"/>
      <c r="AT341" s="55"/>
      <c r="AU341" s="55"/>
    </row>
    <row r="342" spans="36:47" x14ac:dyDescent="0.2">
      <c r="AJ342" s="60"/>
      <c r="AO342" s="90"/>
      <c r="AP342" s="90"/>
      <c r="AQ342" s="90"/>
      <c r="AS342" s="55"/>
      <c r="AT342" s="55"/>
      <c r="AU342" s="55"/>
    </row>
    <row r="343" spans="36:47" x14ac:dyDescent="0.2">
      <c r="AJ343" s="60"/>
      <c r="AO343" s="90"/>
      <c r="AP343" s="90"/>
      <c r="AQ343" s="90"/>
      <c r="AS343" s="55"/>
      <c r="AT343" s="55"/>
      <c r="AU343" s="55"/>
    </row>
    <row r="344" spans="36:47" x14ac:dyDescent="0.2">
      <c r="AJ344" s="60"/>
      <c r="AO344" s="90"/>
      <c r="AP344" s="90"/>
      <c r="AQ344" s="90"/>
      <c r="AS344" s="55"/>
      <c r="AT344" s="55"/>
      <c r="AU344" s="55"/>
    </row>
    <row r="345" spans="36:47" x14ac:dyDescent="0.2">
      <c r="AJ345" s="60"/>
      <c r="AO345" s="90"/>
      <c r="AP345" s="90"/>
      <c r="AQ345" s="90"/>
      <c r="AS345" s="55"/>
      <c r="AT345" s="55"/>
      <c r="AU345" s="55"/>
    </row>
    <row r="346" spans="36:47" x14ac:dyDescent="0.2">
      <c r="AJ346" s="60"/>
      <c r="AO346" s="90"/>
      <c r="AP346" s="90"/>
      <c r="AQ346" s="90"/>
      <c r="AS346" s="55"/>
      <c r="AT346" s="55"/>
      <c r="AU346" s="55"/>
    </row>
    <row r="347" spans="36:47" x14ac:dyDescent="0.2">
      <c r="AJ347" s="60"/>
      <c r="AO347" s="90"/>
      <c r="AP347" s="90"/>
      <c r="AQ347" s="90"/>
      <c r="AS347" s="55"/>
      <c r="AT347" s="55"/>
      <c r="AU347" s="55"/>
    </row>
    <row r="348" spans="36:47" x14ac:dyDescent="0.2">
      <c r="AJ348" s="60"/>
      <c r="AO348" s="90"/>
      <c r="AP348" s="90"/>
      <c r="AQ348" s="90"/>
      <c r="AS348" s="55"/>
      <c r="AT348" s="55"/>
      <c r="AU348" s="55"/>
    </row>
    <row r="349" spans="36:47" x14ac:dyDescent="0.2">
      <c r="AJ349" s="60"/>
      <c r="AO349" s="90"/>
      <c r="AP349" s="90"/>
      <c r="AQ349" s="90"/>
      <c r="AS349" s="55"/>
      <c r="AT349" s="55"/>
      <c r="AU349" s="55"/>
    </row>
    <row r="350" spans="36:47" x14ac:dyDescent="0.2">
      <c r="AJ350" s="60"/>
      <c r="AO350" s="90"/>
      <c r="AP350" s="90"/>
      <c r="AQ350" s="90"/>
      <c r="AS350" s="55"/>
      <c r="AT350" s="55"/>
      <c r="AU350" s="55"/>
    </row>
    <row r="351" spans="36:47" x14ac:dyDescent="0.2">
      <c r="AJ351" s="60"/>
      <c r="AO351" s="90"/>
      <c r="AP351" s="90"/>
      <c r="AQ351" s="90"/>
      <c r="AS351" s="55"/>
      <c r="AT351" s="55"/>
      <c r="AU351" s="55"/>
    </row>
    <row r="352" spans="36:47" x14ac:dyDescent="0.2">
      <c r="AJ352" s="60"/>
      <c r="AO352" s="90"/>
      <c r="AP352" s="90"/>
      <c r="AQ352" s="90"/>
      <c r="AS352" s="55"/>
      <c r="AT352" s="55"/>
      <c r="AU352" s="55"/>
    </row>
    <row r="353" spans="36:47" x14ac:dyDescent="0.2">
      <c r="AJ353" s="60"/>
      <c r="AO353" s="90"/>
      <c r="AP353" s="90"/>
      <c r="AQ353" s="90"/>
      <c r="AS353" s="55"/>
      <c r="AT353" s="55"/>
      <c r="AU353" s="55"/>
    </row>
    <row r="354" spans="36:47" x14ac:dyDescent="0.2">
      <c r="AJ354" s="60"/>
      <c r="AO354" s="90"/>
      <c r="AP354" s="90"/>
      <c r="AQ354" s="90"/>
      <c r="AS354" s="55"/>
      <c r="AT354" s="55"/>
      <c r="AU354" s="55"/>
    </row>
    <row r="355" spans="36:47" x14ac:dyDescent="0.2">
      <c r="AJ355" s="60"/>
      <c r="AO355" s="90"/>
      <c r="AP355" s="90"/>
      <c r="AQ355" s="90"/>
      <c r="AS355" s="55"/>
      <c r="AT355" s="55"/>
      <c r="AU355" s="55"/>
    </row>
    <row r="356" spans="36:47" x14ac:dyDescent="0.2">
      <c r="AJ356" s="60"/>
      <c r="AO356" s="90"/>
      <c r="AP356" s="90"/>
      <c r="AQ356" s="90"/>
      <c r="AS356" s="55"/>
      <c r="AT356" s="55"/>
      <c r="AU356" s="55"/>
    </row>
    <row r="357" spans="36:47" x14ac:dyDescent="0.2">
      <c r="AJ357" s="60"/>
      <c r="AO357" s="90"/>
      <c r="AP357" s="90"/>
      <c r="AQ357" s="90"/>
      <c r="AS357" s="55"/>
      <c r="AT357" s="55"/>
      <c r="AU357" s="55"/>
    </row>
    <row r="358" spans="36:47" x14ac:dyDescent="0.2">
      <c r="AJ358" s="60"/>
      <c r="AO358" s="90"/>
      <c r="AP358" s="90"/>
      <c r="AQ358" s="90"/>
      <c r="AS358" s="55"/>
      <c r="AT358" s="55"/>
      <c r="AU358" s="55"/>
    </row>
    <row r="359" spans="36:47" x14ac:dyDescent="0.2">
      <c r="AJ359" s="60"/>
      <c r="AO359" s="90"/>
      <c r="AP359" s="90"/>
      <c r="AQ359" s="90"/>
      <c r="AS359" s="55"/>
      <c r="AT359" s="55"/>
      <c r="AU359" s="55"/>
    </row>
    <row r="360" spans="36:47" x14ac:dyDescent="0.2">
      <c r="AJ360" s="60"/>
      <c r="AO360" s="90"/>
      <c r="AP360" s="90"/>
      <c r="AQ360" s="90"/>
      <c r="AS360" s="55"/>
      <c r="AT360" s="55"/>
      <c r="AU360" s="55"/>
    </row>
    <row r="361" spans="36:47" x14ac:dyDescent="0.2">
      <c r="AJ361" s="60"/>
      <c r="AO361" s="90"/>
      <c r="AP361" s="90"/>
      <c r="AQ361" s="90"/>
      <c r="AS361" s="55"/>
      <c r="AT361" s="55"/>
      <c r="AU361" s="55"/>
    </row>
    <row r="362" spans="36:47" x14ac:dyDescent="0.2">
      <c r="AJ362" s="60"/>
      <c r="AO362" s="90"/>
      <c r="AP362" s="90"/>
      <c r="AQ362" s="90"/>
      <c r="AS362" s="55"/>
      <c r="AT362" s="55"/>
      <c r="AU362" s="55"/>
    </row>
    <row r="363" spans="36:47" x14ac:dyDescent="0.2">
      <c r="AJ363" s="60"/>
      <c r="AO363" s="90"/>
      <c r="AP363" s="90"/>
      <c r="AQ363" s="90"/>
      <c r="AS363" s="55"/>
      <c r="AT363" s="55"/>
      <c r="AU363" s="55"/>
    </row>
    <row r="364" spans="36:47" x14ac:dyDescent="0.2">
      <c r="AJ364" s="60"/>
      <c r="AO364" s="90"/>
      <c r="AP364" s="90"/>
      <c r="AQ364" s="90"/>
      <c r="AS364" s="55"/>
      <c r="AT364" s="55"/>
      <c r="AU364" s="55"/>
    </row>
    <row r="365" spans="36:47" x14ac:dyDescent="0.2">
      <c r="AJ365" s="60"/>
      <c r="AO365" s="90"/>
      <c r="AP365" s="90"/>
      <c r="AQ365" s="90"/>
      <c r="AS365" s="55"/>
      <c r="AT365" s="55"/>
      <c r="AU365" s="55"/>
    </row>
    <row r="366" spans="36:47" x14ac:dyDescent="0.2">
      <c r="AJ366" s="60"/>
      <c r="AO366" s="90"/>
      <c r="AP366" s="90"/>
      <c r="AQ366" s="90"/>
      <c r="AS366" s="55"/>
      <c r="AT366" s="55"/>
      <c r="AU366" s="55"/>
    </row>
    <row r="367" spans="36:47" x14ac:dyDescent="0.2">
      <c r="AJ367" s="60"/>
      <c r="AO367" s="90"/>
      <c r="AP367" s="90"/>
      <c r="AQ367" s="90"/>
      <c r="AS367" s="55"/>
      <c r="AT367" s="55"/>
      <c r="AU367" s="55"/>
    </row>
    <row r="368" spans="36:47" x14ac:dyDescent="0.2">
      <c r="AJ368" s="60"/>
      <c r="AO368" s="90"/>
      <c r="AP368" s="90"/>
      <c r="AQ368" s="90"/>
      <c r="AS368" s="55"/>
      <c r="AT368" s="55"/>
      <c r="AU368" s="55"/>
    </row>
    <row r="369" spans="36:47" x14ac:dyDescent="0.2">
      <c r="AJ369" s="60"/>
      <c r="AO369" s="90"/>
      <c r="AP369" s="90"/>
      <c r="AQ369" s="90"/>
      <c r="AS369" s="55"/>
      <c r="AT369" s="55"/>
      <c r="AU369" s="55"/>
    </row>
    <row r="370" spans="36:47" x14ac:dyDescent="0.2">
      <c r="AJ370" s="60"/>
      <c r="AO370" s="90"/>
      <c r="AP370" s="90"/>
      <c r="AQ370" s="90"/>
      <c r="AS370" s="55"/>
      <c r="AT370" s="55"/>
      <c r="AU370" s="55"/>
    </row>
    <row r="371" spans="36:47" x14ac:dyDescent="0.2">
      <c r="AJ371" s="60"/>
      <c r="AO371" s="90"/>
      <c r="AP371" s="90"/>
      <c r="AQ371" s="90"/>
      <c r="AS371" s="55"/>
      <c r="AT371" s="55"/>
      <c r="AU371" s="55"/>
    </row>
    <row r="372" spans="36:47" x14ac:dyDescent="0.2">
      <c r="AJ372" s="60"/>
      <c r="AO372" s="90"/>
      <c r="AP372" s="90"/>
      <c r="AQ372" s="90"/>
      <c r="AS372" s="55"/>
      <c r="AT372" s="55"/>
      <c r="AU372" s="55"/>
    </row>
    <row r="373" spans="36:47" x14ac:dyDescent="0.2">
      <c r="AJ373" s="60"/>
      <c r="AO373" s="90"/>
      <c r="AP373" s="90"/>
      <c r="AQ373" s="90"/>
      <c r="AS373" s="55"/>
      <c r="AT373" s="55"/>
      <c r="AU373" s="55"/>
    </row>
    <row r="374" spans="36:47" x14ac:dyDescent="0.2">
      <c r="AJ374" s="60"/>
      <c r="AO374" s="90"/>
      <c r="AP374" s="90"/>
      <c r="AQ374" s="90"/>
      <c r="AS374" s="55"/>
      <c r="AT374" s="55"/>
      <c r="AU374" s="55"/>
    </row>
    <row r="375" spans="36:47" x14ac:dyDescent="0.2">
      <c r="AJ375" s="60"/>
      <c r="AO375" s="90"/>
      <c r="AP375" s="90"/>
      <c r="AQ375" s="90"/>
      <c r="AS375" s="55"/>
      <c r="AT375" s="55"/>
      <c r="AU375" s="55"/>
    </row>
    <row r="376" spans="36:47" x14ac:dyDescent="0.2">
      <c r="AJ376" s="60"/>
      <c r="AO376" s="90"/>
      <c r="AP376" s="90"/>
      <c r="AQ376" s="90"/>
      <c r="AS376" s="55"/>
      <c r="AT376" s="55"/>
      <c r="AU376" s="55"/>
    </row>
    <row r="377" spans="36:47" x14ac:dyDescent="0.2">
      <c r="AJ377" s="60"/>
      <c r="AO377" s="90"/>
      <c r="AP377" s="90"/>
      <c r="AQ377" s="90"/>
      <c r="AS377" s="55"/>
      <c r="AT377" s="55"/>
      <c r="AU377" s="55"/>
    </row>
    <row r="378" spans="36:47" x14ac:dyDescent="0.2">
      <c r="AJ378" s="60"/>
      <c r="AO378" s="90"/>
      <c r="AP378" s="90"/>
      <c r="AQ378" s="90"/>
      <c r="AS378" s="55"/>
      <c r="AT378" s="55"/>
      <c r="AU378" s="55"/>
    </row>
    <row r="379" spans="36:47" x14ac:dyDescent="0.2">
      <c r="AJ379" s="60"/>
      <c r="AO379" s="90"/>
      <c r="AP379" s="90"/>
      <c r="AQ379" s="90"/>
      <c r="AS379" s="55"/>
      <c r="AT379" s="55"/>
      <c r="AU379" s="55"/>
    </row>
    <row r="380" spans="36:47" x14ac:dyDescent="0.2">
      <c r="AJ380" s="60"/>
      <c r="AO380" s="90"/>
      <c r="AP380" s="90"/>
      <c r="AQ380" s="90"/>
      <c r="AS380" s="55"/>
      <c r="AT380" s="55"/>
      <c r="AU380" s="55"/>
    </row>
  </sheetData>
  <mergeCells count="13">
    <mergeCell ref="I29:J29"/>
    <mergeCell ref="L29:M29"/>
    <mergeCell ref="O29:P29"/>
    <mergeCell ref="R29:S29"/>
    <mergeCell ref="G2:H2"/>
    <mergeCell ref="I6:J6"/>
    <mergeCell ref="L6:M6"/>
    <mergeCell ref="O6:P6"/>
    <mergeCell ref="R6:S6"/>
    <mergeCell ref="I13:J13"/>
    <mergeCell ref="L13:M13"/>
    <mergeCell ref="O13:P13"/>
    <mergeCell ref="R13:S13"/>
  </mergeCells>
  <pageMargins left="0.7" right="0.7" top="0.75" bottom="0.75" header="0.3" footer="0.3"/>
  <pageSetup paperSize="17" scale="105" orientation="landscape" r:id="rId1"/>
  <headerFooter>
    <oddFooter>&amp;L&amp;D&amp;C&amp;P of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heetViews>
  <sheetFormatPr defaultRowHeight="12.75" x14ac:dyDescent="0.2"/>
  <cols>
    <col min="1" max="1" width="17.7109375" style="74" bestFit="1" customWidth="1"/>
    <col min="2" max="2" width="82" style="74" customWidth="1"/>
  </cols>
  <sheetData>
    <row r="1" spans="1:2" x14ac:dyDescent="0.2">
      <c r="A1" s="74" t="s">
        <v>151</v>
      </c>
    </row>
    <row r="2" spans="1:2" x14ac:dyDescent="0.2">
      <c r="A2" s="74" t="s">
        <v>152</v>
      </c>
      <c r="B2" s="74" t="s">
        <v>158</v>
      </c>
    </row>
    <row r="3" spans="1:2" ht="25.5" x14ac:dyDescent="0.2">
      <c r="A3" s="74" t="s">
        <v>157</v>
      </c>
      <c r="B3" s="74" t="s">
        <v>208</v>
      </c>
    </row>
    <row r="4" spans="1:2" x14ac:dyDescent="0.2">
      <c r="A4" s="74" t="s">
        <v>153</v>
      </c>
      <c r="B4" s="74" t="s">
        <v>154</v>
      </c>
    </row>
    <row r="7" spans="1:2" x14ac:dyDescent="0.2">
      <c r="A7" s="74" t="s">
        <v>150</v>
      </c>
    </row>
    <row r="8" spans="1:2" x14ac:dyDescent="0.2">
      <c r="A8" s="74" t="s">
        <v>152</v>
      </c>
      <c r="B8" s="74" t="s">
        <v>155</v>
      </c>
    </row>
    <row r="9" spans="1:2" x14ac:dyDescent="0.2">
      <c r="B9" s="74" t="s">
        <v>156</v>
      </c>
    </row>
    <row r="10" spans="1:2" ht="38.25" x14ac:dyDescent="0.2">
      <c r="B10" s="74" t="s">
        <v>159</v>
      </c>
    </row>
    <row r="13" spans="1:2" ht="25.5" x14ac:dyDescent="0.2">
      <c r="A13" s="74" t="s">
        <v>157</v>
      </c>
      <c r="B13" s="74" t="s">
        <v>178</v>
      </c>
    </row>
    <row r="14" spans="1:2" x14ac:dyDescent="0.2">
      <c r="B14" s="74" t="s">
        <v>179</v>
      </c>
    </row>
    <row r="15" spans="1:2" ht="25.5" x14ac:dyDescent="0.2">
      <c r="B15" s="74" t="s">
        <v>209</v>
      </c>
    </row>
    <row r="17" spans="1:2" x14ac:dyDescent="0.2">
      <c r="B17" s="74" t="s">
        <v>180</v>
      </c>
    </row>
    <row r="18" spans="1:2" x14ac:dyDescent="0.2">
      <c r="B18" s="74" t="s">
        <v>181</v>
      </c>
    </row>
    <row r="19" spans="1:2" x14ac:dyDescent="0.2">
      <c r="B19" s="74" t="s">
        <v>182</v>
      </c>
    </row>
    <row r="20" spans="1:2" x14ac:dyDescent="0.2">
      <c r="B20" s="74" t="s">
        <v>183</v>
      </c>
    </row>
    <row r="21" spans="1:2" x14ac:dyDescent="0.2">
      <c r="B21" s="74" t="s">
        <v>184</v>
      </c>
    </row>
    <row r="22" spans="1:2" x14ac:dyDescent="0.2">
      <c r="B22" s="74" t="s">
        <v>211</v>
      </c>
    </row>
    <row r="23" spans="1:2" x14ac:dyDescent="0.2">
      <c r="B23" s="74" t="s">
        <v>210</v>
      </c>
    </row>
    <row r="26" spans="1:2" ht="38.25" x14ac:dyDescent="0.2">
      <c r="A26" s="74" t="s">
        <v>207</v>
      </c>
      <c r="B26" s="74" t="s">
        <v>160</v>
      </c>
    </row>
    <row r="27" spans="1:2" ht="25.5" x14ac:dyDescent="0.2">
      <c r="B27" s="74" t="s">
        <v>162</v>
      </c>
    </row>
    <row r="28" spans="1:2" ht="25.5" x14ac:dyDescent="0.2">
      <c r="B28" s="74" t="s">
        <v>161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1"/>
  <sheetViews>
    <sheetView zoomScaleNormal="100" workbookViewId="0">
      <pane ySplit="4" topLeftCell="A5" activePane="bottomLeft" state="frozen"/>
      <selection pane="bottomLeft" activeCell="A3" sqref="A3"/>
    </sheetView>
  </sheetViews>
  <sheetFormatPr defaultRowHeight="12.75" x14ac:dyDescent="0.2"/>
  <cols>
    <col min="1" max="2" width="15.7109375" bestFit="1" customWidth="1"/>
    <col min="3" max="3" width="10" bestFit="1" customWidth="1"/>
    <col min="4" max="4" width="14.28515625" bestFit="1" customWidth="1"/>
    <col min="5" max="5" width="13.85546875" bestFit="1" customWidth="1"/>
    <col min="6" max="6" width="13.28515625" bestFit="1" customWidth="1"/>
    <col min="7" max="7" width="13.140625" bestFit="1" customWidth="1"/>
    <col min="9" max="9" width="15.5703125" customWidth="1"/>
    <col min="10" max="10" width="15.7109375" bestFit="1" customWidth="1"/>
    <col min="11" max="11" width="10" bestFit="1" customWidth="1"/>
    <col min="12" max="12" width="14.28515625" bestFit="1" customWidth="1"/>
    <col min="13" max="13" width="13.85546875" bestFit="1" customWidth="1"/>
    <col min="14" max="14" width="13.28515625" bestFit="1" customWidth="1"/>
    <col min="15" max="15" width="13.140625" bestFit="1" customWidth="1"/>
  </cols>
  <sheetData>
    <row r="1" spans="1:15" x14ac:dyDescent="0.2">
      <c r="A1" t="s">
        <v>185</v>
      </c>
      <c r="I1" t="s">
        <v>185</v>
      </c>
    </row>
    <row r="2" spans="1:15" x14ac:dyDescent="0.2">
      <c r="A2" s="93" t="s">
        <v>186</v>
      </c>
      <c r="I2" s="93" t="s">
        <v>186</v>
      </c>
    </row>
    <row r="3" spans="1:15" x14ac:dyDescent="0.2">
      <c r="A3" s="93" t="s">
        <v>187</v>
      </c>
      <c r="I3" s="93" t="s">
        <v>189</v>
      </c>
    </row>
    <row r="4" spans="1:15" x14ac:dyDescent="0.2">
      <c r="A4" t="s">
        <v>188</v>
      </c>
      <c r="B4" t="s">
        <v>170</v>
      </c>
      <c r="C4" t="s">
        <v>171</v>
      </c>
      <c r="D4" t="s">
        <v>172</v>
      </c>
      <c r="E4" t="s">
        <v>173</v>
      </c>
      <c r="F4" t="s">
        <v>174</v>
      </c>
      <c r="G4" t="s">
        <v>175</v>
      </c>
      <c r="I4" t="s">
        <v>188</v>
      </c>
      <c r="J4" t="s">
        <v>170</v>
      </c>
      <c r="K4" t="s">
        <v>171</v>
      </c>
      <c r="L4" t="s">
        <v>172</v>
      </c>
      <c r="M4" t="s">
        <v>173</v>
      </c>
      <c r="N4" t="s">
        <v>174</v>
      </c>
      <c r="O4" t="s">
        <v>175</v>
      </c>
    </row>
    <row r="5" spans="1:15" x14ac:dyDescent="0.2">
      <c r="A5">
        <v>110</v>
      </c>
      <c r="B5">
        <v>294823</v>
      </c>
      <c r="C5">
        <v>2013</v>
      </c>
      <c r="D5" t="s">
        <v>176</v>
      </c>
      <c r="E5">
        <v>7</v>
      </c>
      <c r="F5">
        <v>0</v>
      </c>
      <c r="G5">
        <v>0</v>
      </c>
      <c r="I5">
        <v>110</v>
      </c>
      <c r="J5">
        <v>157698</v>
      </c>
      <c r="K5">
        <v>2008</v>
      </c>
      <c r="L5" t="s">
        <v>176</v>
      </c>
      <c r="M5">
        <v>94</v>
      </c>
      <c r="N5">
        <v>79</v>
      </c>
      <c r="O5">
        <v>101</v>
      </c>
    </row>
    <row r="6" spans="1:15" x14ac:dyDescent="0.2">
      <c r="A6">
        <v>110</v>
      </c>
      <c r="B6">
        <v>294826</v>
      </c>
      <c r="C6">
        <v>2013</v>
      </c>
      <c r="D6" t="s">
        <v>176</v>
      </c>
      <c r="E6">
        <v>16</v>
      </c>
      <c r="F6">
        <v>0</v>
      </c>
      <c r="G6">
        <v>0</v>
      </c>
      <c r="I6">
        <v>110</v>
      </c>
      <c r="J6">
        <v>157793</v>
      </c>
      <c r="K6">
        <v>2008</v>
      </c>
      <c r="L6" t="s">
        <v>176</v>
      </c>
      <c r="M6">
        <v>15</v>
      </c>
      <c r="O6">
        <v>16</v>
      </c>
    </row>
    <row r="7" spans="1:15" x14ac:dyDescent="0.2">
      <c r="A7">
        <v>110</v>
      </c>
      <c r="B7">
        <v>294830</v>
      </c>
      <c r="C7">
        <v>2013</v>
      </c>
      <c r="D7" t="s">
        <v>176</v>
      </c>
      <c r="E7">
        <v>0</v>
      </c>
      <c r="F7">
        <v>0</v>
      </c>
      <c r="G7">
        <v>9</v>
      </c>
      <c r="I7">
        <v>110</v>
      </c>
      <c r="J7">
        <v>158054</v>
      </c>
      <c r="K7">
        <v>2008</v>
      </c>
      <c r="L7" t="s">
        <v>176</v>
      </c>
      <c r="N7">
        <v>5</v>
      </c>
      <c r="O7">
        <v>12</v>
      </c>
    </row>
    <row r="8" spans="1:15" x14ac:dyDescent="0.2">
      <c r="A8">
        <v>110</v>
      </c>
      <c r="B8">
        <v>294835</v>
      </c>
      <c r="C8">
        <v>2013</v>
      </c>
      <c r="D8" t="s">
        <v>176</v>
      </c>
      <c r="E8">
        <v>24</v>
      </c>
      <c r="F8">
        <v>2</v>
      </c>
      <c r="G8">
        <v>16</v>
      </c>
      <c r="I8">
        <v>110</v>
      </c>
      <c r="J8">
        <v>158093</v>
      </c>
      <c r="K8">
        <v>2008</v>
      </c>
      <c r="L8" t="s">
        <v>176</v>
      </c>
      <c r="N8">
        <v>14</v>
      </c>
    </row>
    <row r="9" spans="1:15" x14ac:dyDescent="0.2">
      <c r="A9">
        <v>110</v>
      </c>
      <c r="B9">
        <v>294991</v>
      </c>
      <c r="C9">
        <v>2013</v>
      </c>
      <c r="D9" t="s">
        <v>176</v>
      </c>
      <c r="E9">
        <v>15</v>
      </c>
      <c r="F9">
        <v>21</v>
      </c>
      <c r="G9">
        <v>74.5</v>
      </c>
      <c r="I9">
        <v>110</v>
      </c>
      <c r="J9">
        <v>158875</v>
      </c>
      <c r="K9">
        <v>2008</v>
      </c>
      <c r="L9" t="s">
        <v>176</v>
      </c>
      <c r="M9">
        <v>37</v>
      </c>
      <c r="N9">
        <v>67</v>
      </c>
    </row>
    <row r="10" spans="1:15" x14ac:dyDescent="0.2">
      <c r="A10">
        <v>110</v>
      </c>
      <c r="B10">
        <v>295804</v>
      </c>
      <c r="C10">
        <v>2013</v>
      </c>
      <c r="D10" t="s">
        <v>176</v>
      </c>
      <c r="E10">
        <v>60</v>
      </c>
      <c r="F10">
        <v>4.5</v>
      </c>
      <c r="G10">
        <v>0</v>
      </c>
      <c r="I10">
        <v>110</v>
      </c>
      <c r="J10">
        <v>159120</v>
      </c>
      <c r="K10">
        <v>2008</v>
      </c>
      <c r="L10" t="s">
        <v>176</v>
      </c>
      <c r="M10">
        <v>15</v>
      </c>
    </row>
    <row r="11" spans="1:15" x14ac:dyDescent="0.2">
      <c r="A11">
        <v>110</v>
      </c>
      <c r="B11">
        <v>295808</v>
      </c>
      <c r="C11">
        <v>2013</v>
      </c>
      <c r="D11" t="s">
        <v>176</v>
      </c>
      <c r="E11">
        <v>20</v>
      </c>
      <c r="F11">
        <v>32</v>
      </c>
      <c r="G11">
        <v>0</v>
      </c>
      <c r="I11">
        <v>110</v>
      </c>
      <c r="J11">
        <v>159123</v>
      </c>
      <c r="K11">
        <v>2008</v>
      </c>
      <c r="L11" t="s">
        <v>176</v>
      </c>
      <c r="M11">
        <v>116</v>
      </c>
      <c r="N11">
        <v>18</v>
      </c>
    </row>
    <row r="12" spans="1:15" x14ac:dyDescent="0.2">
      <c r="A12">
        <v>110</v>
      </c>
      <c r="B12">
        <v>295812</v>
      </c>
      <c r="C12">
        <v>2013</v>
      </c>
      <c r="D12" t="s">
        <v>176</v>
      </c>
      <c r="E12">
        <v>37.5</v>
      </c>
      <c r="F12">
        <v>0</v>
      </c>
      <c r="G12">
        <v>0</v>
      </c>
      <c r="I12">
        <v>110</v>
      </c>
      <c r="J12">
        <v>159124</v>
      </c>
      <c r="K12">
        <v>2008</v>
      </c>
      <c r="L12" t="s">
        <v>176</v>
      </c>
      <c r="M12">
        <v>159.5</v>
      </c>
      <c r="N12">
        <v>105.5</v>
      </c>
    </row>
    <row r="13" spans="1:15" x14ac:dyDescent="0.2">
      <c r="A13">
        <v>110</v>
      </c>
      <c r="B13">
        <v>295832</v>
      </c>
      <c r="C13">
        <v>2013</v>
      </c>
      <c r="D13" t="s">
        <v>176</v>
      </c>
      <c r="E13">
        <v>663</v>
      </c>
      <c r="F13">
        <v>84</v>
      </c>
      <c r="G13">
        <v>0</v>
      </c>
      <c r="I13">
        <v>110</v>
      </c>
      <c r="J13">
        <v>159152</v>
      </c>
      <c r="K13">
        <v>2008</v>
      </c>
      <c r="L13" t="s">
        <v>176</v>
      </c>
      <c r="N13">
        <v>35</v>
      </c>
    </row>
    <row r="14" spans="1:15" x14ac:dyDescent="0.2">
      <c r="A14">
        <v>110</v>
      </c>
      <c r="B14">
        <v>295833</v>
      </c>
      <c r="C14">
        <v>2013</v>
      </c>
      <c r="D14" t="s">
        <v>176</v>
      </c>
      <c r="E14">
        <v>9</v>
      </c>
      <c r="F14">
        <v>0</v>
      </c>
      <c r="G14">
        <v>0</v>
      </c>
      <c r="I14">
        <v>110</v>
      </c>
      <c r="J14">
        <v>159280</v>
      </c>
      <c r="K14">
        <v>2008</v>
      </c>
      <c r="L14" t="s">
        <v>176</v>
      </c>
      <c r="M14">
        <v>332</v>
      </c>
      <c r="N14">
        <v>125</v>
      </c>
    </row>
    <row r="15" spans="1:15" x14ac:dyDescent="0.2">
      <c r="A15">
        <v>110</v>
      </c>
      <c r="B15">
        <v>295868</v>
      </c>
      <c r="C15">
        <v>2013</v>
      </c>
      <c r="D15" t="s">
        <v>176</v>
      </c>
      <c r="E15">
        <v>100</v>
      </c>
      <c r="F15">
        <v>8</v>
      </c>
      <c r="G15">
        <v>0</v>
      </c>
      <c r="I15">
        <v>110</v>
      </c>
      <c r="J15">
        <v>159341</v>
      </c>
      <c r="K15">
        <v>2008</v>
      </c>
      <c r="L15" t="s">
        <v>176</v>
      </c>
      <c r="M15">
        <v>75</v>
      </c>
      <c r="N15">
        <v>28.5</v>
      </c>
    </row>
    <row r="16" spans="1:15" x14ac:dyDescent="0.2">
      <c r="A16">
        <v>110</v>
      </c>
      <c r="B16">
        <v>295877</v>
      </c>
      <c r="C16">
        <v>2013</v>
      </c>
      <c r="D16" t="s">
        <v>176</v>
      </c>
      <c r="E16">
        <v>30</v>
      </c>
      <c r="F16">
        <v>0</v>
      </c>
      <c r="G16">
        <v>0</v>
      </c>
      <c r="I16">
        <v>110</v>
      </c>
      <c r="J16">
        <v>159381</v>
      </c>
      <c r="K16">
        <v>2008</v>
      </c>
      <c r="L16" t="s">
        <v>176</v>
      </c>
      <c r="M16">
        <v>10</v>
      </c>
    </row>
    <row r="17" spans="1:15" x14ac:dyDescent="0.2">
      <c r="A17">
        <v>110</v>
      </c>
      <c r="B17">
        <v>296092</v>
      </c>
      <c r="C17">
        <v>2013</v>
      </c>
      <c r="D17" t="s">
        <v>176</v>
      </c>
      <c r="E17">
        <v>155</v>
      </c>
      <c r="F17">
        <v>30</v>
      </c>
      <c r="G17">
        <v>0</v>
      </c>
      <c r="I17">
        <v>110</v>
      </c>
      <c r="J17">
        <v>159536</v>
      </c>
      <c r="K17">
        <v>2008</v>
      </c>
      <c r="L17" t="s">
        <v>176</v>
      </c>
      <c r="M17">
        <v>112</v>
      </c>
      <c r="N17">
        <v>22</v>
      </c>
    </row>
    <row r="18" spans="1:15" x14ac:dyDescent="0.2">
      <c r="A18">
        <v>110</v>
      </c>
      <c r="B18">
        <v>296094</v>
      </c>
      <c r="C18">
        <v>2013</v>
      </c>
      <c r="D18" t="s">
        <v>176</v>
      </c>
      <c r="E18">
        <v>93</v>
      </c>
      <c r="F18">
        <v>0</v>
      </c>
      <c r="G18">
        <v>0</v>
      </c>
      <c r="I18">
        <v>110</v>
      </c>
      <c r="J18">
        <v>159582</v>
      </c>
      <c r="K18">
        <v>2008</v>
      </c>
      <c r="L18" t="s">
        <v>176</v>
      </c>
      <c r="M18">
        <v>117</v>
      </c>
      <c r="N18">
        <v>14</v>
      </c>
    </row>
    <row r="19" spans="1:15" x14ac:dyDescent="0.2">
      <c r="A19">
        <v>110</v>
      </c>
      <c r="B19">
        <v>296484</v>
      </c>
      <c r="C19">
        <v>2013</v>
      </c>
      <c r="D19" t="s">
        <v>176</v>
      </c>
      <c r="E19">
        <v>9</v>
      </c>
      <c r="F19">
        <v>9</v>
      </c>
      <c r="G19">
        <v>0</v>
      </c>
      <c r="I19">
        <v>110</v>
      </c>
      <c r="J19">
        <v>159627</v>
      </c>
      <c r="K19">
        <v>2008</v>
      </c>
      <c r="L19" t="s">
        <v>176</v>
      </c>
      <c r="M19">
        <v>65.5</v>
      </c>
    </row>
    <row r="20" spans="1:15" x14ac:dyDescent="0.2">
      <c r="A20">
        <v>110</v>
      </c>
      <c r="B20">
        <v>296646</v>
      </c>
      <c r="C20">
        <v>2013</v>
      </c>
      <c r="D20" t="s">
        <v>176</v>
      </c>
      <c r="E20">
        <v>469</v>
      </c>
      <c r="F20">
        <v>10</v>
      </c>
      <c r="G20">
        <v>0</v>
      </c>
      <c r="I20">
        <v>110</v>
      </c>
      <c r="J20">
        <v>159632</v>
      </c>
      <c r="K20">
        <v>2008</v>
      </c>
      <c r="L20" t="s">
        <v>177</v>
      </c>
      <c r="M20">
        <v>582</v>
      </c>
      <c r="N20">
        <v>467.5</v>
      </c>
    </row>
    <row r="21" spans="1:15" x14ac:dyDescent="0.2">
      <c r="A21">
        <v>110</v>
      </c>
      <c r="B21">
        <v>296780</v>
      </c>
      <c r="C21">
        <v>2013</v>
      </c>
      <c r="D21" t="s">
        <v>176</v>
      </c>
      <c r="E21">
        <v>39</v>
      </c>
      <c r="F21">
        <v>0</v>
      </c>
      <c r="G21">
        <v>6</v>
      </c>
      <c r="I21">
        <v>110</v>
      </c>
      <c r="J21">
        <v>159632</v>
      </c>
      <c r="K21">
        <v>2008</v>
      </c>
      <c r="L21" t="s">
        <v>176</v>
      </c>
      <c r="M21">
        <v>265</v>
      </c>
      <c r="N21">
        <v>220</v>
      </c>
    </row>
    <row r="22" spans="1:15" x14ac:dyDescent="0.2">
      <c r="A22">
        <v>110</v>
      </c>
      <c r="B22">
        <v>296784</v>
      </c>
      <c r="C22">
        <v>2013</v>
      </c>
      <c r="D22" t="s">
        <v>176</v>
      </c>
      <c r="E22">
        <v>15</v>
      </c>
      <c r="F22">
        <v>0</v>
      </c>
      <c r="G22" s="69">
        <v>0</v>
      </c>
      <c r="I22">
        <v>110</v>
      </c>
      <c r="J22">
        <v>159744</v>
      </c>
      <c r="K22">
        <v>2008</v>
      </c>
      <c r="L22" t="s">
        <v>177</v>
      </c>
      <c r="M22">
        <v>535</v>
      </c>
      <c r="N22">
        <v>531</v>
      </c>
    </row>
    <row r="23" spans="1:15" x14ac:dyDescent="0.2">
      <c r="A23">
        <v>110</v>
      </c>
      <c r="B23">
        <v>296804</v>
      </c>
      <c r="C23">
        <v>2013</v>
      </c>
      <c r="D23" t="s">
        <v>176</v>
      </c>
      <c r="E23" s="69">
        <v>1148</v>
      </c>
      <c r="F23">
        <v>221.5</v>
      </c>
      <c r="G23">
        <v>0</v>
      </c>
      <c r="I23">
        <v>110</v>
      </c>
      <c r="J23">
        <v>159744</v>
      </c>
      <c r="K23">
        <v>2008</v>
      </c>
      <c r="L23" t="s">
        <v>176</v>
      </c>
      <c r="M23">
        <v>95</v>
      </c>
      <c r="N23">
        <v>31</v>
      </c>
    </row>
    <row r="24" spans="1:15" x14ac:dyDescent="0.2">
      <c r="A24">
        <v>110</v>
      </c>
      <c r="B24">
        <v>297006</v>
      </c>
      <c r="C24">
        <v>2013</v>
      </c>
      <c r="D24" t="s">
        <v>176</v>
      </c>
      <c r="E24">
        <v>64</v>
      </c>
      <c r="F24">
        <v>55</v>
      </c>
      <c r="G24">
        <v>0</v>
      </c>
      <c r="I24">
        <v>110</v>
      </c>
      <c r="J24">
        <v>159768</v>
      </c>
      <c r="K24">
        <v>2008</v>
      </c>
      <c r="L24" t="s">
        <v>176</v>
      </c>
      <c r="M24">
        <v>130</v>
      </c>
      <c r="N24">
        <v>54</v>
      </c>
    </row>
    <row r="25" spans="1:15" x14ac:dyDescent="0.2">
      <c r="A25">
        <v>110</v>
      </c>
      <c r="B25">
        <v>297185</v>
      </c>
      <c r="C25">
        <v>2013</v>
      </c>
      <c r="D25" t="s">
        <v>176</v>
      </c>
      <c r="E25">
        <v>167</v>
      </c>
      <c r="F25">
        <v>24</v>
      </c>
      <c r="G25">
        <v>0</v>
      </c>
      <c r="I25">
        <v>110</v>
      </c>
      <c r="J25">
        <v>159769</v>
      </c>
      <c r="K25">
        <v>2008</v>
      </c>
      <c r="L25" t="s">
        <v>176</v>
      </c>
      <c r="M25">
        <v>18</v>
      </c>
    </row>
    <row r="26" spans="1:15" x14ac:dyDescent="0.2">
      <c r="A26">
        <v>110</v>
      </c>
      <c r="B26">
        <v>297200</v>
      </c>
      <c r="C26">
        <v>2013</v>
      </c>
      <c r="D26" t="s">
        <v>176</v>
      </c>
      <c r="E26">
        <v>195</v>
      </c>
      <c r="F26">
        <v>9</v>
      </c>
      <c r="G26">
        <v>0</v>
      </c>
      <c r="I26">
        <v>110</v>
      </c>
      <c r="J26">
        <v>159819</v>
      </c>
      <c r="K26">
        <v>2008</v>
      </c>
      <c r="L26" t="s">
        <v>176</v>
      </c>
      <c r="M26">
        <v>277</v>
      </c>
      <c r="N26">
        <v>103.5</v>
      </c>
    </row>
    <row r="27" spans="1:15" x14ac:dyDescent="0.2">
      <c r="A27">
        <v>110</v>
      </c>
      <c r="B27">
        <v>297639</v>
      </c>
      <c r="C27">
        <v>2013</v>
      </c>
      <c r="D27" t="s">
        <v>176</v>
      </c>
      <c r="E27">
        <v>27</v>
      </c>
      <c r="F27">
        <v>3</v>
      </c>
      <c r="G27">
        <v>0</v>
      </c>
      <c r="I27">
        <v>110</v>
      </c>
      <c r="J27">
        <v>160208</v>
      </c>
      <c r="K27">
        <v>2008</v>
      </c>
      <c r="L27" t="s">
        <v>176</v>
      </c>
      <c r="M27">
        <v>100</v>
      </c>
      <c r="N27">
        <v>9</v>
      </c>
      <c r="O27">
        <v>36</v>
      </c>
    </row>
    <row r="28" spans="1:15" x14ac:dyDescent="0.2">
      <c r="A28">
        <v>110</v>
      </c>
      <c r="B28">
        <v>297723</v>
      </c>
      <c r="C28">
        <v>2013</v>
      </c>
      <c r="D28" t="s">
        <v>176</v>
      </c>
      <c r="E28">
        <v>57</v>
      </c>
      <c r="F28">
        <v>0</v>
      </c>
      <c r="G28">
        <v>0</v>
      </c>
      <c r="I28">
        <v>110</v>
      </c>
      <c r="J28">
        <v>160299</v>
      </c>
      <c r="K28">
        <v>2008</v>
      </c>
      <c r="L28" t="s">
        <v>176</v>
      </c>
      <c r="M28">
        <v>72</v>
      </c>
      <c r="N28">
        <v>9</v>
      </c>
    </row>
    <row r="29" spans="1:15" x14ac:dyDescent="0.2">
      <c r="A29">
        <v>110</v>
      </c>
      <c r="B29">
        <v>297724</v>
      </c>
      <c r="C29">
        <v>2013</v>
      </c>
      <c r="D29" t="s">
        <v>176</v>
      </c>
      <c r="E29">
        <v>53</v>
      </c>
      <c r="F29">
        <v>0</v>
      </c>
      <c r="G29">
        <v>0</v>
      </c>
      <c r="I29">
        <v>110</v>
      </c>
      <c r="J29">
        <v>160549</v>
      </c>
      <c r="K29">
        <v>2008</v>
      </c>
      <c r="L29" t="s">
        <v>176</v>
      </c>
      <c r="M29">
        <v>8</v>
      </c>
      <c r="N29">
        <v>18</v>
      </c>
      <c r="O29">
        <v>16</v>
      </c>
    </row>
    <row r="30" spans="1:15" x14ac:dyDescent="0.2">
      <c r="A30">
        <v>110</v>
      </c>
      <c r="B30">
        <v>297725</v>
      </c>
      <c r="C30">
        <v>2013</v>
      </c>
      <c r="D30" t="s">
        <v>176</v>
      </c>
      <c r="E30">
        <v>15</v>
      </c>
      <c r="F30">
        <v>0</v>
      </c>
      <c r="G30">
        <v>0</v>
      </c>
      <c r="I30">
        <v>110</v>
      </c>
      <c r="J30">
        <v>160763</v>
      </c>
      <c r="K30">
        <v>2008</v>
      </c>
      <c r="L30" t="s">
        <v>176</v>
      </c>
      <c r="M30">
        <v>148</v>
      </c>
      <c r="N30">
        <v>4</v>
      </c>
      <c r="O30">
        <v>119.5</v>
      </c>
    </row>
    <row r="31" spans="1:15" x14ac:dyDescent="0.2">
      <c r="A31">
        <v>110</v>
      </c>
      <c r="B31">
        <v>297729</v>
      </c>
      <c r="C31">
        <v>2013</v>
      </c>
      <c r="D31" t="s">
        <v>176</v>
      </c>
      <c r="E31">
        <v>30</v>
      </c>
      <c r="F31">
        <v>6</v>
      </c>
      <c r="G31">
        <v>0</v>
      </c>
      <c r="I31">
        <v>110</v>
      </c>
      <c r="J31">
        <v>161041</v>
      </c>
      <c r="K31">
        <v>2008</v>
      </c>
      <c r="L31" t="s">
        <v>176</v>
      </c>
      <c r="M31">
        <v>0</v>
      </c>
      <c r="N31">
        <v>12</v>
      </c>
      <c r="O31">
        <v>40</v>
      </c>
    </row>
    <row r="32" spans="1:15" x14ac:dyDescent="0.2">
      <c r="A32">
        <v>110</v>
      </c>
      <c r="B32">
        <v>297749</v>
      </c>
      <c r="C32">
        <v>2013</v>
      </c>
      <c r="D32" t="s">
        <v>176</v>
      </c>
      <c r="E32">
        <v>110</v>
      </c>
      <c r="F32">
        <v>0</v>
      </c>
      <c r="G32">
        <v>0</v>
      </c>
      <c r="I32">
        <v>110</v>
      </c>
      <c r="J32">
        <v>161128</v>
      </c>
      <c r="K32">
        <v>2008</v>
      </c>
      <c r="L32" t="s">
        <v>176</v>
      </c>
      <c r="M32">
        <v>15</v>
      </c>
      <c r="N32">
        <v>18</v>
      </c>
      <c r="O32">
        <v>0</v>
      </c>
    </row>
    <row r="33" spans="1:15" x14ac:dyDescent="0.2">
      <c r="A33">
        <v>110</v>
      </c>
      <c r="B33">
        <v>298041</v>
      </c>
      <c r="C33">
        <v>2013</v>
      </c>
      <c r="D33" t="s">
        <v>176</v>
      </c>
      <c r="E33">
        <v>78</v>
      </c>
      <c r="F33">
        <v>9</v>
      </c>
      <c r="G33">
        <v>0</v>
      </c>
      <c r="I33">
        <v>110</v>
      </c>
      <c r="J33">
        <v>161142</v>
      </c>
      <c r="K33">
        <v>2008</v>
      </c>
      <c r="L33" t="s">
        <v>176</v>
      </c>
      <c r="M33">
        <v>17</v>
      </c>
      <c r="N33">
        <v>1.5</v>
      </c>
      <c r="O33">
        <v>17</v>
      </c>
    </row>
    <row r="34" spans="1:15" x14ac:dyDescent="0.2">
      <c r="A34">
        <v>110</v>
      </c>
      <c r="B34">
        <v>298314</v>
      </c>
      <c r="C34">
        <v>2013</v>
      </c>
      <c r="D34" t="s">
        <v>176</v>
      </c>
      <c r="F34">
        <v>10.5</v>
      </c>
      <c r="I34">
        <v>110</v>
      </c>
      <c r="J34">
        <v>161193</v>
      </c>
      <c r="K34">
        <v>2008</v>
      </c>
      <c r="L34" t="s">
        <v>176</v>
      </c>
      <c r="M34">
        <v>30</v>
      </c>
      <c r="N34">
        <v>0</v>
      </c>
      <c r="O34">
        <v>0</v>
      </c>
    </row>
    <row r="35" spans="1:15" x14ac:dyDescent="0.2">
      <c r="A35">
        <v>110</v>
      </c>
      <c r="B35">
        <v>298323</v>
      </c>
      <c r="C35">
        <v>2013</v>
      </c>
      <c r="D35" t="s">
        <v>176</v>
      </c>
      <c r="E35">
        <v>15</v>
      </c>
      <c r="F35">
        <v>0</v>
      </c>
      <c r="G35">
        <v>0</v>
      </c>
      <c r="I35">
        <v>110</v>
      </c>
      <c r="J35">
        <v>161500</v>
      </c>
      <c r="K35">
        <v>2008</v>
      </c>
      <c r="L35" t="s">
        <v>176</v>
      </c>
      <c r="M35">
        <v>121.5</v>
      </c>
      <c r="N35">
        <v>188</v>
      </c>
      <c r="O35">
        <v>0</v>
      </c>
    </row>
    <row r="36" spans="1:15" x14ac:dyDescent="0.2">
      <c r="A36">
        <v>110</v>
      </c>
      <c r="B36">
        <v>298378</v>
      </c>
      <c r="C36">
        <v>2013</v>
      </c>
      <c r="D36" t="s">
        <v>176</v>
      </c>
      <c r="E36">
        <v>14</v>
      </c>
      <c r="F36">
        <v>0</v>
      </c>
      <c r="G36">
        <v>0</v>
      </c>
      <c r="I36">
        <v>110</v>
      </c>
      <c r="J36">
        <v>161585</v>
      </c>
      <c r="K36">
        <v>2008</v>
      </c>
      <c r="L36" t="s">
        <v>176</v>
      </c>
      <c r="M36">
        <v>30</v>
      </c>
      <c r="N36">
        <v>24</v>
      </c>
      <c r="O36">
        <v>0</v>
      </c>
    </row>
    <row r="37" spans="1:15" x14ac:dyDescent="0.2">
      <c r="A37">
        <v>110</v>
      </c>
      <c r="B37">
        <v>298410</v>
      </c>
      <c r="C37">
        <v>2013</v>
      </c>
      <c r="D37" t="s">
        <v>176</v>
      </c>
      <c r="E37">
        <v>18</v>
      </c>
      <c r="F37">
        <v>7.5</v>
      </c>
      <c r="G37">
        <v>0</v>
      </c>
      <c r="I37">
        <v>110</v>
      </c>
      <c r="J37">
        <v>161680</v>
      </c>
      <c r="K37">
        <v>2008</v>
      </c>
      <c r="L37" t="s">
        <v>176</v>
      </c>
      <c r="M37">
        <v>40</v>
      </c>
      <c r="N37">
        <v>36</v>
      </c>
      <c r="O37">
        <v>0</v>
      </c>
    </row>
    <row r="38" spans="1:15" x14ac:dyDescent="0.2">
      <c r="A38">
        <v>110</v>
      </c>
      <c r="B38">
        <v>298414</v>
      </c>
      <c r="C38">
        <v>2013</v>
      </c>
      <c r="D38" t="s">
        <v>176</v>
      </c>
      <c r="E38">
        <v>149</v>
      </c>
      <c r="F38">
        <v>0</v>
      </c>
      <c r="G38">
        <v>0</v>
      </c>
      <c r="I38">
        <v>110</v>
      </c>
      <c r="J38">
        <v>161844</v>
      </c>
      <c r="K38">
        <v>2008</v>
      </c>
      <c r="L38" t="s">
        <v>176</v>
      </c>
      <c r="M38">
        <v>28</v>
      </c>
      <c r="N38">
        <v>14</v>
      </c>
      <c r="O38">
        <v>36</v>
      </c>
    </row>
    <row r="39" spans="1:15" x14ac:dyDescent="0.2">
      <c r="A39">
        <v>110</v>
      </c>
      <c r="B39">
        <v>298956</v>
      </c>
      <c r="C39">
        <v>2013</v>
      </c>
      <c r="D39" t="s">
        <v>176</v>
      </c>
      <c r="E39">
        <v>9</v>
      </c>
      <c r="F39">
        <v>0</v>
      </c>
      <c r="G39">
        <v>0</v>
      </c>
      <c r="I39">
        <v>110</v>
      </c>
      <c r="J39">
        <v>161985</v>
      </c>
      <c r="K39">
        <v>2008</v>
      </c>
      <c r="L39" t="s">
        <v>176</v>
      </c>
      <c r="M39">
        <v>15</v>
      </c>
      <c r="N39">
        <v>0</v>
      </c>
      <c r="O39">
        <v>18</v>
      </c>
    </row>
    <row r="40" spans="1:15" x14ac:dyDescent="0.2">
      <c r="A40">
        <v>110</v>
      </c>
      <c r="B40">
        <v>298970</v>
      </c>
      <c r="C40">
        <v>2013</v>
      </c>
      <c r="D40" t="s">
        <v>176</v>
      </c>
      <c r="E40">
        <v>48</v>
      </c>
      <c r="F40">
        <v>0</v>
      </c>
      <c r="G40">
        <v>0</v>
      </c>
      <c r="I40">
        <v>110</v>
      </c>
      <c r="J40">
        <v>162170</v>
      </c>
      <c r="K40">
        <v>2008</v>
      </c>
      <c r="L40" t="s">
        <v>176</v>
      </c>
      <c r="M40">
        <v>35</v>
      </c>
      <c r="N40">
        <v>8</v>
      </c>
      <c r="O40">
        <v>0</v>
      </c>
    </row>
    <row r="41" spans="1:15" x14ac:dyDescent="0.2">
      <c r="A41">
        <v>110</v>
      </c>
      <c r="B41">
        <v>298986</v>
      </c>
      <c r="C41">
        <v>2013</v>
      </c>
      <c r="D41" t="s">
        <v>176</v>
      </c>
      <c r="E41">
        <v>96</v>
      </c>
      <c r="F41">
        <v>10</v>
      </c>
      <c r="G41">
        <v>18</v>
      </c>
      <c r="I41">
        <v>110</v>
      </c>
      <c r="J41">
        <v>162171</v>
      </c>
      <c r="K41">
        <v>2008</v>
      </c>
      <c r="L41" t="s">
        <v>176</v>
      </c>
      <c r="M41">
        <v>70</v>
      </c>
      <c r="N41">
        <v>18</v>
      </c>
      <c r="O41">
        <v>0</v>
      </c>
    </row>
    <row r="42" spans="1:15" x14ac:dyDescent="0.2">
      <c r="A42">
        <v>110</v>
      </c>
      <c r="B42">
        <v>299002</v>
      </c>
      <c r="C42">
        <v>2013</v>
      </c>
      <c r="D42" t="s">
        <v>176</v>
      </c>
      <c r="E42">
        <v>10</v>
      </c>
      <c r="F42">
        <v>5</v>
      </c>
      <c r="G42">
        <v>0</v>
      </c>
      <c r="I42">
        <v>110</v>
      </c>
      <c r="J42">
        <v>162469</v>
      </c>
      <c r="K42">
        <v>2008</v>
      </c>
      <c r="L42" t="s">
        <v>176</v>
      </c>
      <c r="M42">
        <v>105</v>
      </c>
      <c r="N42">
        <v>0</v>
      </c>
      <c r="O42">
        <v>0</v>
      </c>
    </row>
    <row r="43" spans="1:15" x14ac:dyDescent="0.2">
      <c r="A43">
        <v>110</v>
      </c>
      <c r="B43">
        <v>299202</v>
      </c>
      <c r="C43">
        <v>2013</v>
      </c>
      <c r="D43" t="s">
        <v>176</v>
      </c>
      <c r="E43">
        <v>54</v>
      </c>
      <c r="F43">
        <v>0</v>
      </c>
      <c r="G43">
        <v>0</v>
      </c>
      <c r="I43">
        <v>110</v>
      </c>
      <c r="J43">
        <v>162470</v>
      </c>
      <c r="K43">
        <v>2008</v>
      </c>
      <c r="L43" t="s">
        <v>176</v>
      </c>
      <c r="M43">
        <v>12</v>
      </c>
      <c r="N43">
        <v>0</v>
      </c>
      <c r="O43">
        <v>0</v>
      </c>
    </row>
    <row r="44" spans="1:15" x14ac:dyDescent="0.2">
      <c r="A44">
        <v>110</v>
      </c>
      <c r="B44">
        <v>299383</v>
      </c>
      <c r="C44">
        <v>2013</v>
      </c>
      <c r="D44" t="s">
        <v>176</v>
      </c>
      <c r="E44">
        <v>74</v>
      </c>
      <c r="F44">
        <v>0</v>
      </c>
      <c r="G44">
        <v>0</v>
      </c>
      <c r="I44">
        <v>110</v>
      </c>
      <c r="J44">
        <v>162625</v>
      </c>
      <c r="K44">
        <v>2008</v>
      </c>
      <c r="L44" t="s">
        <v>176</v>
      </c>
      <c r="M44">
        <v>107</v>
      </c>
      <c r="N44">
        <v>13.5</v>
      </c>
      <c r="O44">
        <v>0</v>
      </c>
    </row>
    <row r="45" spans="1:15" x14ac:dyDescent="0.2">
      <c r="A45">
        <v>110</v>
      </c>
      <c r="B45">
        <v>299512</v>
      </c>
      <c r="C45">
        <v>2013</v>
      </c>
      <c r="D45" t="s">
        <v>176</v>
      </c>
      <c r="E45">
        <v>16.5</v>
      </c>
      <c r="F45">
        <v>0</v>
      </c>
      <c r="G45">
        <v>0</v>
      </c>
      <c r="I45">
        <v>110</v>
      </c>
      <c r="J45">
        <v>162920</v>
      </c>
      <c r="K45">
        <v>2008</v>
      </c>
      <c r="L45" t="s">
        <v>176</v>
      </c>
      <c r="M45">
        <v>15</v>
      </c>
      <c r="N45">
        <v>0</v>
      </c>
      <c r="O45">
        <v>48</v>
      </c>
    </row>
    <row r="46" spans="1:15" x14ac:dyDescent="0.2">
      <c r="A46">
        <v>110</v>
      </c>
      <c r="B46">
        <v>299542</v>
      </c>
      <c r="C46">
        <v>2013</v>
      </c>
      <c r="D46" t="s">
        <v>176</v>
      </c>
      <c r="E46">
        <v>303</v>
      </c>
      <c r="F46">
        <v>9</v>
      </c>
      <c r="G46">
        <v>0</v>
      </c>
      <c r="I46">
        <v>110</v>
      </c>
      <c r="J46">
        <v>162921</v>
      </c>
      <c r="K46">
        <v>2008</v>
      </c>
      <c r="L46" t="s">
        <v>176</v>
      </c>
      <c r="M46">
        <v>103</v>
      </c>
      <c r="N46">
        <v>94</v>
      </c>
      <c r="O46">
        <v>0</v>
      </c>
    </row>
    <row r="47" spans="1:15" x14ac:dyDescent="0.2">
      <c r="A47">
        <v>110</v>
      </c>
      <c r="B47">
        <v>299571</v>
      </c>
      <c r="C47">
        <v>2013</v>
      </c>
      <c r="D47" t="s">
        <v>176</v>
      </c>
      <c r="E47">
        <v>31</v>
      </c>
      <c r="F47">
        <v>26</v>
      </c>
      <c r="G47">
        <v>0</v>
      </c>
      <c r="I47">
        <v>110</v>
      </c>
      <c r="J47">
        <v>163154</v>
      </c>
      <c r="K47">
        <v>2008</v>
      </c>
      <c r="L47" t="s">
        <v>176</v>
      </c>
      <c r="M47">
        <v>29</v>
      </c>
      <c r="N47">
        <v>16</v>
      </c>
      <c r="O47">
        <v>4.5</v>
      </c>
    </row>
    <row r="48" spans="1:15" x14ac:dyDescent="0.2">
      <c r="A48">
        <v>110</v>
      </c>
      <c r="B48">
        <v>300489</v>
      </c>
      <c r="C48">
        <v>2013</v>
      </c>
      <c r="D48" t="s">
        <v>176</v>
      </c>
      <c r="E48">
        <v>48</v>
      </c>
      <c r="F48">
        <v>0</v>
      </c>
      <c r="G48">
        <v>0</v>
      </c>
      <c r="I48">
        <v>110</v>
      </c>
      <c r="J48">
        <v>163209</v>
      </c>
      <c r="K48">
        <v>2008</v>
      </c>
      <c r="L48" t="s">
        <v>176</v>
      </c>
      <c r="M48">
        <v>0</v>
      </c>
      <c r="N48">
        <v>24</v>
      </c>
      <c r="O48">
        <v>0</v>
      </c>
    </row>
    <row r="49" spans="1:15" x14ac:dyDescent="0.2">
      <c r="A49">
        <v>110</v>
      </c>
      <c r="B49">
        <v>300499</v>
      </c>
      <c r="C49">
        <v>2013</v>
      </c>
      <c r="D49" t="s">
        <v>176</v>
      </c>
      <c r="E49">
        <v>15</v>
      </c>
      <c r="F49">
        <v>10.5</v>
      </c>
      <c r="G49">
        <v>0</v>
      </c>
      <c r="I49">
        <v>110</v>
      </c>
      <c r="J49">
        <v>163342</v>
      </c>
      <c r="K49">
        <v>2008</v>
      </c>
      <c r="L49" t="s">
        <v>176</v>
      </c>
      <c r="M49">
        <v>42</v>
      </c>
      <c r="N49">
        <v>299</v>
      </c>
      <c r="O49">
        <v>15</v>
      </c>
    </row>
    <row r="50" spans="1:15" x14ac:dyDescent="0.2">
      <c r="A50">
        <v>110</v>
      </c>
      <c r="B50">
        <v>300940</v>
      </c>
      <c r="C50">
        <v>2013</v>
      </c>
      <c r="D50" t="s">
        <v>176</v>
      </c>
      <c r="E50">
        <v>173</v>
      </c>
      <c r="F50">
        <v>0</v>
      </c>
      <c r="G50">
        <v>9</v>
      </c>
      <c r="I50">
        <v>110</v>
      </c>
      <c r="J50">
        <v>163345</v>
      </c>
      <c r="K50">
        <v>2008</v>
      </c>
      <c r="L50" t="s">
        <v>176</v>
      </c>
      <c r="M50">
        <v>0</v>
      </c>
      <c r="N50">
        <v>36</v>
      </c>
      <c r="O50">
        <v>0</v>
      </c>
    </row>
    <row r="51" spans="1:15" x14ac:dyDescent="0.2">
      <c r="A51">
        <v>110</v>
      </c>
      <c r="B51">
        <v>301063</v>
      </c>
      <c r="C51">
        <v>2013</v>
      </c>
      <c r="D51" t="s">
        <v>176</v>
      </c>
      <c r="E51">
        <v>36</v>
      </c>
      <c r="F51">
        <v>0</v>
      </c>
      <c r="G51">
        <v>0</v>
      </c>
      <c r="I51">
        <v>110</v>
      </c>
      <c r="J51">
        <v>163536</v>
      </c>
      <c r="K51">
        <v>2008</v>
      </c>
      <c r="L51" t="s">
        <v>176</v>
      </c>
      <c r="M51">
        <v>91</v>
      </c>
      <c r="N51">
        <v>56</v>
      </c>
      <c r="O51">
        <v>0</v>
      </c>
    </row>
    <row r="52" spans="1:15" x14ac:dyDescent="0.2">
      <c r="A52">
        <v>110</v>
      </c>
      <c r="B52">
        <v>301065</v>
      </c>
      <c r="C52">
        <v>2013</v>
      </c>
      <c r="D52" t="s">
        <v>176</v>
      </c>
      <c r="E52">
        <v>62</v>
      </c>
      <c r="F52">
        <v>13.5</v>
      </c>
      <c r="G52">
        <v>0</v>
      </c>
      <c r="I52">
        <v>110</v>
      </c>
      <c r="J52">
        <v>163944</v>
      </c>
      <c r="K52">
        <v>2008</v>
      </c>
      <c r="L52" t="s">
        <v>176</v>
      </c>
      <c r="M52">
        <v>54</v>
      </c>
      <c r="N52">
        <v>6</v>
      </c>
      <c r="O52">
        <v>0</v>
      </c>
    </row>
    <row r="53" spans="1:15" x14ac:dyDescent="0.2">
      <c r="A53">
        <v>110</v>
      </c>
      <c r="B53">
        <v>301080</v>
      </c>
      <c r="C53">
        <v>2013</v>
      </c>
      <c r="D53" t="s">
        <v>176</v>
      </c>
      <c r="E53">
        <v>23.5</v>
      </c>
      <c r="F53">
        <v>35.5</v>
      </c>
      <c r="G53">
        <v>0</v>
      </c>
      <c r="I53">
        <v>110</v>
      </c>
      <c r="J53">
        <v>164274</v>
      </c>
      <c r="K53">
        <v>2008</v>
      </c>
      <c r="L53" t="s">
        <v>176</v>
      </c>
      <c r="M53">
        <v>82</v>
      </c>
      <c r="N53">
        <v>0</v>
      </c>
      <c r="O53">
        <v>0</v>
      </c>
    </row>
    <row r="54" spans="1:15" x14ac:dyDescent="0.2">
      <c r="A54">
        <v>110</v>
      </c>
      <c r="B54">
        <v>301094</v>
      </c>
      <c r="C54">
        <v>2013</v>
      </c>
      <c r="D54" t="s">
        <v>176</v>
      </c>
      <c r="E54">
        <v>52</v>
      </c>
      <c r="F54">
        <v>0</v>
      </c>
      <c r="G54">
        <v>0</v>
      </c>
      <c r="I54">
        <v>110</v>
      </c>
      <c r="J54">
        <v>164403</v>
      </c>
      <c r="K54">
        <v>2008</v>
      </c>
      <c r="L54" t="s">
        <v>176</v>
      </c>
      <c r="M54">
        <v>95</v>
      </c>
      <c r="N54">
        <v>0</v>
      </c>
      <c r="O54">
        <v>0</v>
      </c>
    </row>
    <row r="55" spans="1:15" x14ac:dyDescent="0.2">
      <c r="A55">
        <v>110</v>
      </c>
      <c r="B55">
        <v>301528</v>
      </c>
      <c r="C55">
        <v>2013</v>
      </c>
      <c r="D55" t="s">
        <v>176</v>
      </c>
      <c r="E55">
        <v>43</v>
      </c>
      <c r="F55">
        <v>35</v>
      </c>
      <c r="G55">
        <v>10</v>
      </c>
      <c r="I55">
        <v>110</v>
      </c>
      <c r="J55">
        <v>164563</v>
      </c>
      <c r="K55">
        <v>2008</v>
      </c>
      <c r="L55" t="s">
        <v>176</v>
      </c>
      <c r="M55">
        <v>78</v>
      </c>
      <c r="N55">
        <v>0</v>
      </c>
      <c r="O55">
        <v>0</v>
      </c>
    </row>
    <row r="56" spans="1:15" x14ac:dyDescent="0.2">
      <c r="A56">
        <v>110</v>
      </c>
      <c r="B56">
        <v>301581</v>
      </c>
      <c r="C56">
        <v>2013</v>
      </c>
      <c r="D56" t="s">
        <v>176</v>
      </c>
      <c r="E56">
        <v>38</v>
      </c>
      <c r="F56">
        <v>35</v>
      </c>
      <c r="G56">
        <v>0</v>
      </c>
      <c r="I56">
        <v>110</v>
      </c>
      <c r="J56">
        <v>164565</v>
      </c>
      <c r="K56">
        <v>2008</v>
      </c>
      <c r="L56" t="s">
        <v>176</v>
      </c>
      <c r="M56">
        <v>0</v>
      </c>
      <c r="N56">
        <v>4</v>
      </c>
      <c r="O56">
        <v>20</v>
      </c>
    </row>
    <row r="57" spans="1:15" x14ac:dyDescent="0.2">
      <c r="A57">
        <v>110</v>
      </c>
      <c r="B57">
        <v>301749</v>
      </c>
      <c r="C57">
        <v>2013</v>
      </c>
      <c r="D57" t="s">
        <v>176</v>
      </c>
      <c r="E57">
        <v>120</v>
      </c>
      <c r="F57">
        <v>0</v>
      </c>
      <c r="G57">
        <v>0</v>
      </c>
      <c r="I57">
        <v>110</v>
      </c>
      <c r="J57">
        <v>164566</v>
      </c>
      <c r="K57">
        <v>2008</v>
      </c>
      <c r="L57" t="s">
        <v>176</v>
      </c>
      <c r="M57">
        <v>20</v>
      </c>
      <c r="N57">
        <v>520.5</v>
      </c>
      <c r="O57">
        <v>0</v>
      </c>
    </row>
    <row r="58" spans="1:15" x14ac:dyDescent="0.2">
      <c r="A58">
        <v>110</v>
      </c>
      <c r="B58">
        <v>303170</v>
      </c>
      <c r="C58">
        <v>2013</v>
      </c>
      <c r="D58" t="s">
        <v>176</v>
      </c>
      <c r="E58">
        <v>18</v>
      </c>
      <c r="F58">
        <v>0</v>
      </c>
      <c r="G58">
        <v>0</v>
      </c>
      <c r="I58">
        <v>110</v>
      </c>
      <c r="J58">
        <v>164765</v>
      </c>
      <c r="K58">
        <v>2008</v>
      </c>
      <c r="L58" t="s">
        <v>176</v>
      </c>
      <c r="M58">
        <v>277</v>
      </c>
      <c r="N58">
        <v>55</v>
      </c>
      <c r="O58">
        <v>0</v>
      </c>
    </row>
    <row r="59" spans="1:15" x14ac:dyDescent="0.2">
      <c r="A59">
        <v>110</v>
      </c>
      <c r="B59">
        <v>303181</v>
      </c>
      <c r="C59">
        <v>2013</v>
      </c>
      <c r="D59" t="s">
        <v>176</v>
      </c>
      <c r="E59">
        <v>12</v>
      </c>
      <c r="F59">
        <v>48.5</v>
      </c>
      <c r="G59">
        <v>0</v>
      </c>
      <c r="I59">
        <v>110</v>
      </c>
      <c r="J59">
        <v>164844</v>
      </c>
      <c r="K59">
        <v>2008</v>
      </c>
      <c r="L59" t="s">
        <v>176</v>
      </c>
      <c r="M59">
        <v>50</v>
      </c>
      <c r="N59">
        <v>51.5</v>
      </c>
      <c r="O59">
        <v>0</v>
      </c>
    </row>
    <row r="60" spans="1:15" x14ac:dyDescent="0.2">
      <c r="A60">
        <v>110</v>
      </c>
      <c r="B60">
        <v>304608</v>
      </c>
      <c r="C60">
        <v>2013</v>
      </c>
      <c r="D60" t="s">
        <v>176</v>
      </c>
      <c r="E60">
        <v>0</v>
      </c>
      <c r="F60">
        <v>16.5</v>
      </c>
      <c r="G60">
        <v>0</v>
      </c>
      <c r="I60">
        <v>110</v>
      </c>
      <c r="J60">
        <v>165116</v>
      </c>
      <c r="K60">
        <v>2008</v>
      </c>
      <c r="L60" t="s">
        <v>176</v>
      </c>
      <c r="M60">
        <v>15</v>
      </c>
      <c r="N60">
        <v>0</v>
      </c>
      <c r="O60">
        <v>0</v>
      </c>
    </row>
    <row r="61" spans="1:15" x14ac:dyDescent="0.2">
      <c r="A61">
        <v>110</v>
      </c>
      <c r="B61">
        <v>304611</v>
      </c>
      <c r="C61">
        <v>2013</v>
      </c>
      <c r="D61" t="s">
        <v>176</v>
      </c>
      <c r="E61">
        <v>34</v>
      </c>
      <c r="F61">
        <v>0</v>
      </c>
      <c r="G61">
        <v>0</v>
      </c>
      <c r="I61">
        <v>110</v>
      </c>
      <c r="J61">
        <v>165278</v>
      </c>
      <c r="K61">
        <v>2008</v>
      </c>
      <c r="L61" t="s">
        <v>176</v>
      </c>
      <c r="M61">
        <v>39</v>
      </c>
      <c r="N61">
        <v>51.5</v>
      </c>
      <c r="O61">
        <v>10</v>
      </c>
    </row>
    <row r="62" spans="1:15" x14ac:dyDescent="0.2">
      <c r="A62">
        <v>110</v>
      </c>
      <c r="B62">
        <v>304612</v>
      </c>
      <c r="C62">
        <v>2013</v>
      </c>
      <c r="D62" t="s">
        <v>176</v>
      </c>
      <c r="E62">
        <v>76</v>
      </c>
      <c r="F62">
        <v>46.5</v>
      </c>
      <c r="G62">
        <v>48</v>
      </c>
      <c r="I62">
        <v>110</v>
      </c>
      <c r="J62">
        <v>165781</v>
      </c>
      <c r="K62">
        <v>2008</v>
      </c>
      <c r="L62" t="s">
        <v>176</v>
      </c>
      <c r="M62">
        <v>30</v>
      </c>
      <c r="N62">
        <v>15</v>
      </c>
      <c r="O62">
        <v>30</v>
      </c>
    </row>
    <row r="63" spans="1:15" x14ac:dyDescent="0.2">
      <c r="A63">
        <v>110</v>
      </c>
      <c r="B63">
        <v>304646</v>
      </c>
      <c r="C63">
        <v>2013</v>
      </c>
      <c r="D63" t="s">
        <v>176</v>
      </c>
      <c r="E63">
        <v>38</v>
      </c>
      <c r="F63">
        <v>0</v>
      </c>
      <c r="G63">
        <v>18</v>
      </c>
      <c r="I63">
        <v>110</v>
      </c>
      <c r="J63">
        <v>165924</v>
      </c>
      <c r="K63">
        <v>2008</v>
      </c>
      <c r="L63" t="s">
        <v>176</v>
      </c>
      <c r="M63">
        <v>0</v>
      </c>
      <c r="N63">
        <v>36</v>
      </c>
      <c r="O63">
        <v>12</v>
      </c>
    </row>
    <row r="64" spans="1:15" x14ac:dyDescent="0.2">
      <c r="A64">
        <v>110</v>
      </c>
      <c r="B64">
        <v>304663</v>
      </c>
      <c r="C64">
        <v>2013</v>
      </c>
      <c r="D64" t="s">
        <v>176</v>
      </c>
      <c r="E64">
        <v>74</v>
      </c>
      <c r="F64">
        <v>3</v>
      </c>
      <c r="G64">
        <v>0</v>
      </c>
      <c r="I64">
        <v>110</v>
      </c>
      <c r="J64">
        <v>166146</v>
      </c>
      <c r="K64">
        <v>2008</v>
      </c>
      <c r="L64" t="s">
        <v>176</v>
      </c>
      <c r="M64">
        <v>0</v>
      </c>
      <c r="N64">
        <v>18</v>
      </c>
      <c r="O64">
        <v>0</v>
      </c>
    </row>
    <row r="65" spans="1:15" x14ac:dyDescent="0.2">
      <c r="A65">
        <v>110</v>
      </c>
      <c r="B65">
        <v>304682</v>
      </c>
      <c r="C65">
        <v>2013</v>
      </c>
      <c r="D65" t="s">
        <v>176</v>
      </c>
      <c r="E65">
        <v>15</v>
      </c>
      <c r="F65">
        <v>15</v>
      </c>
      <c r="G65">
        <v>0</v>
      </c>
      <c r="I65">
        <v>110</v>
      </c>
      <c r="J65">
        <v>166148</v>
      </c>
      <c r="K65">
        <v>2008</v>
      </c>
      <c r="L65" t="s">
        <v>176</v>
      </c>
      <c r="M65">
        <v>55</v>
      </c>
      <c r="N65">
        <v>50</v>
      </c>
      <c r="O65">
        <v>0</v>
      </c>
    </row>
    <row r="66" spans="1:15" x14ac:dyDescent="0.2">
      <c r="A66">
        <v>110</v>
      </c>
      <c r="B66">
        <v>304687</v>
      </c>
      <c r="C66">
        <v>2013</v>
      </c>
      <c r="D66" t="s">
        <v>176</v>
      </c>
      <c r="E66">
        <v>609.5</v>
      </c>
      <c r="F66">
        <v>55.5</v>
      </c>
      <c r="G66">
        <v>0</v>
      </c>
      <c r="I66">
        <v>110</v>
      </c>
      <c r="J66">
        <v>166151</v>
      </c>
      <c r="K66">
        <v>2008</v>
      </c>
      <c r="L66" t="s">
        <v>176</v>
      </c>
      <c r="M66">
        <v>82</v>
      </c>
      <c r="N66">
        <v>21</v>
      </c>
      <c r="O66">
        <v>0</v>
      </c>
    </row>
    <row r="67" spans="1:15" x14ac:dyDescent="0.2">
      <c r="A67">
        <v>110</v>
      </c>
      <c r="B67">
        <v>305123</v>
      </c>
      <c r="C67">
        <v>2013</v>
      </c>
      <c r="D67" t="s">
        <v>176</v>
      </c>
      <c r="E67">
        <v>48</v>
      </c>
      <c r="F67">
        <v>0</v>
      </c>
      <c r="G67">
        <v>0</v>
      </c>
      <c r="I67">
        <v>110</v>
      </c>
      <c r="J67">
        <v>166153</v>
      </c>
      <c r="K67">
        <v>2008</v>
      </c>
      <c r="L67" t="s">
        <v>176</v>
      </c>
      <c r="M67">
        <v>204</v>
      </c>
      <c r="N67">
        <v>161</v>
      </c>
      <c r="O67">
        <v>161</v>
      </c>
    </row>
    <row r="68" spans="1:15" x14ac:dyDescent="0.2">
      <c r="A68">
        <v>110</v>
      </c>
      <c r="B68">
        <v>305186</v>
      </c>
      <c r="C68">
        <v>2013</v>
      </c>
      <c r="D68" t="s">
        <v>176</v>
      </c>
      <c r="E68">
        <v>12</v>
      </c>
      <c r="F68">
        <v>0</v>
      </c>
      <c r="G68">
        <v>0</v>
      </c>
      <c r="I68">
        <v>110</v>
      </c>
      <c r="J68">
        <v>166155</v>
      </c>
      <c r="K68">
        <v>2008</v>
      </c>
      <c r="L68" t="s">
        <v>176</v>
      </c>
      <c r="M68">
        <v>204</v>
      </c>
      <c r="N68">
        <v>40</v>
      </c>
      <c r="O68">
        <v>147</v>
      </c>
    </row>
    <row r="69" spans="1:15" x14ac:dyDescent="0.2">
      <c r="A69">
        <v>110</v>
      </c>
      <c r="B69">
        <v>305207</v>
      </c>
      <c r="C69">
        <v>2013</v>
      </c>
      <c r="D69" t="s">
        <v>176</v>
      </c>
      <c r="E69">
        <v>27</v>
      </c>
      <c r="F69">
        <v>0</v>
      </c>
      <c r="G69">
        <v>0</v>
      </c>
      <c r="I69">
        <v>110</v>
      </c>
      <c r="J69">
        <v>166238</v>
      </c>
      <c r="K69">
        <v>2008</v>
      </c>
      <c r="L69" t="s">
        <v>176</v>
      </c>
      <c r="M69">
        <v>116</v>
      </c>
      <c r="N69">
        <v>24</v>
      </c>
      <c r="O69">
        <v>18</v>
      </c>
    </row>
    <row r="70" spans="1:15" x14ac:dyDescent="0.2">
      <c r="A70">
        <v>110</v>
      </c>
      <c r="B70">
        <v>305221</v>
      </c>
      <c r="C70">
        <v>2013</v>
      </c>
      <c r="D70" t="s">
        <v>176</v>
      </c>
      <c r="E70">
        <v>56</v>
      </c>
      <c r="F70">
        <v>13</v>
      </c>
      <c r="G70">
        <v>12</v>
      </c>
      <c r="I70">
        <v>110</v>
      </c>
      <c r="J70">
        <v>166404</v>
      </c>
      <c r="K70">
        <v>2008</v>
      </c>
      <c r="L70" t="s">
        <v>176</v>
      </c>
      <c r="M70">
        <v>0</v>
      </c>
      <c r="N70">
        <v>0</v>
      </c>
      <c r="O70">
        <v>20</v>
      </c>
    </row>
    <row r="71" spans="1:15" x14ac:dyDescent="0.2">
      <c r="A71">
        <v>110</v>
      </c>
      <c r="B71">
        <v>305226</v>
      </c>
      <c r="C71">
        <v>2013</v>
      </c>
      <c r="D71" t="s">
        <v>176</v>
      </c>
      <c r="E71">
        <v>36</v>
      </c>
      <c r="F71">
        <v>0</v>
      </c>
      <c r="G71">
        <v>0</v>
      </c>
      <c r="I71">
        <v>110</v>
      </c>
      <c r="J71">
        <v>166405</v>
      </c>
      <c r="K71">
        <v>2008</v>
      </c>
      <c r="L71" t="s">
        <v>176</v>
      </c>
      <c r="M71">
        <v>60</v>
      </c>
      <c r="N71">
        <v>0</v>
      </c>
      <c r="O71">
        <v>0</v>
      </c>
    </row>
    <row r="72" spans="1:15" x14ac:dyDescent="0.2">
      <c r="A72">
        <v>110</v>
      </c>
      <c r="B72">
        <v>305236</v>
      </c>
      <c r="C72">
        <v>2013</v>
      </c>
      <c r="D72" t="s">
        <v>176</v>
      </c>
      <c r="E72">
        <v>278</v>
      </c>
      <c r="F72">
        <v>75</v>
      </c>
      <c r="G72">
        <v>16.5</v>
      </c>
      <c r="I72">
        <v>110</v>
      </c>
      <c r="J72">
        <v>166651</v>
      </c>
      <c r="K72">
        <v>2008</v>
      </c>
      <c r="L72" t="s">
        <v>176</v>
      </c>
      <c r="M72">
        <v>40</v>
      </c>
      <c r="N72">
        <v>51</v>
      </c>
      <c r="O72">
        <v>0</v>
      </c>
    </row>
    <row r="73" spans="1:15" x14ac:dyDescent="0.2">
      <c r="A73">
        <v>110</v>
      </c>
      <c r="B73">
        <v>305815</v>
      </c>
      <c r="C73">
        <v>2013</v>
      </c>
      <c r="D73" t="s">
        <v>176</v>
      </c>
      <c r="E73">
        <v>18</v>
      </c>
      <c r="F73">
        <v>0</v>
      </c>
      <c r="G73">
        <v>0</v>
      </c>
      <c r="I73">
        <v>110</v>
      </c>
      <c r="J73">
        <v>166699</v>
      </c>
      <c r="K73">
        <v>2008</v>
      </c>
      <c r="L73" t="s">
        <v>176</v>
      </c>
      <c r="M73">
        <v>34</v>
      </c>
      <c r="N73">
        <v>33</v>
      </c>
      <c r="O73">
        <v>26</v>
      </c>
    </row>
    <row r="74" spans="1:15" x14ac:dyDescent="0.2">
      <c r="A74">
        <v>110</v>
      </c>
      <c r="B74">
        <v>305845</v>
      </c>
      <c r="C74">
        <v>2013</v>
      </c>
      <c r="D74" t="s">
        <v>176</v>
      </c>
      <c r="E74">
        <v>340</v>
      </c>
      <c r="F74">
        <v>39</v>
      </c>
      <c r="G74">
        <v>18</v>
      </c>
      <c r="I74">
        <v>110</v>
      </c>
      <c r="J74">
        <v>167037</v>
      </c>
      <c r="K74">
        <v>2008</v>
      </c>
      <c r="L74" t="s">
        <v>176</v>
      </c>
      <c r="M74">
        <v>0</v>
      </c>
      <c r="N74">
        <v>9</v>
      </c>
      <c r="O74">
        <v>0</v>
      </c>
    </row>
    <row r="75" spans="1:15" x14ac:dyDescent="0.2">
      <c r="A75">
        <v>110</v>
      </c>
      <c r="B75">
        <v>305944</v>
      </c>
      <c r="C75">
        <v>2013</v>
      </c>
      <c r="D75" t="s">
        <v>176</v>
      </c>
      <c r="E75">
        <v>0</v>
      </c>
      <c r="F75">
        <v>7.5</v>
      </c>
      <c r="G75">
        <v>0</v>
      </c>
      <c r="I75">
        <v>110</v>
      </c>
      <c r="J75">
        <v>167043</v>
      </c>
      <c r="K75">
        <v>2008</v>
      </c>
      <c r="L75" t="s">
        <v>176</v>
      </c>
      <c r="M75">
        <v>42</v>
      </c>
      <c r="N75">
        <v>79.5</v>
      </c>
      <c r="O75">
        <v>36</v>
      </c>
    </row>
    <row r="76" spans="1:15" x14ac:dyDescent="0.2">
      <c r="A76">
        <v>110</v>
      </c>
      <c r="B76">
        <v>306271</v>
      </c>
      <c r="C76">
        <v>2013</v>
      </c>
      <c r="D76" t="s">
        <v>176</v>
      </c>
      <c r="E76">
        <v>312</v>
      </c>
      <c r="F76">
        <v>55</v>
      </c>
      <c r="G76">
        <v>56</v>
      </c>
      <c r="I76">
        <v>110</v>
      </c>
      <c r="J76">
        <v>167045</v>
      </c>
      <c r="K76">
        <v>2008</v>
      </c>
      <c r="L76" t="s">
        <v>176</v>
      </c>
      <c r="M76">
        <v>9</v>
      </c>
      <c r="N76">
        <v>0</v>
      </c>
      <c r="O76">
        <v>0</v>
      </c>
    </row>
    <row r="77" spans="1:15" x14ac:dyDescent="0.2">
      <c r="A77">
        <v>110</v>
      </c>
      <c r="B77">
        <v>306273</v>
      </c>
      <c r="C77">
        <v>2013</v>
      </c>
      <c r="D77" t="s">
        <v>176</v>
      </c>
      <c r="E77">
        <v>104.5</v>
      </c>
      <c r="F77">
        <v>61.5</v>
      </c>
      <c r="G77">
        <v>0</v>
      </c>
      <c r="I77">
        <v>110</v>
      </c>
      <c r="J77">
        <v>167054</v>
      </c>
      <c r="K77">
        <v>2008</v>
      </c>
      <c r="L77" t="s">
        <v>176</v>
      </c>
      <c r="M77">
        <v>154</v>
      </c>
      <c r="N77">
        <v>108.5</v>
      </c>
      <c r="O77">
        <v>104.5</v>
      </c>
    </row>
    <row r="78" spans="1:15" x14ac:dyDescent="0.2">
      <c r="A78">
        <v>110</v>
      </c>
      <c r="B78">
        <v>306278</v>
      </c>
      <c r="C78">
        <v>2013</v>
      </c>
      <c r="D78" t="s">
        <v>176</v>
      </c>
      <c r="E78">
        <v>18</v>
      </c>
      <c r="F78">
        <v>3</v>
      </c>
      <c r="G78">
        <v>45</v>
      </c>
      <c r="I78">
        <v>110</v>
      </c>
      <c r="J78">
        <v>167287</v>
      </c>
      <c r="K78">
        <v>2008</v>
      </c>
      <c r="L78" t="s">
        <v>176</v>
      </c>
      <c r="M78">
        <v>243</v>
      </c>
      <c r="N78">
        <v>138</v>
      </c>
      <c r="O78">
        <v>280.5</v>
      </c>
    </row>
    <row r="79" spans="1:15" x14ac:dyDescent="0.2">
      <c r="A79">
        <v>110</v>
      </c>
      <c r="B79">
        <v>306305</v>
      </c>
      <c r="C79">
        <v>2013</v>
      </c>
      <c r="D79" t="s">
        <v>176</v>
      </c>
      <c r="E79">
        <v>15</v>
      </c>
      <c r="F79">
        <v>171</v>
      </c>
      <c r="G79">
        <v>15</v>
      </c>
      <c r="I79">
        <v>110</v>
      </c>
      <c r="J79">
        <v>167412</v>
      </c>
      <c r="K79">
        <v>2008</v>
      </c>
      <c r="L79" t="s">
        <v>176</v>
      </c>
      <c r="M79">
        <v>249</v>
      </c>
      <c r="N79">
        <v>60</v>
      </c>
      <c r="O79">
        <v>21</v>
      </c>
    </row>
    <row r="80" spans="1:15" x14ac:dyDescent="0.2">
      <c r="A80">
        <v>110</v>
      </c>
      <c r="B80">
        <v>306348</v>
      </c>
      <c r="C80">
        <v>2013</v>
      </c>
      <c r="D80" t="s">
        <v>176</v>
      </c>
      <c r="E80">
        <v>33</v>
      </c>
      <c r="F80">
        <v>0</v>
      </c>
      <c r="G80">
        <v>0</v>
      </c>
      <c r="I80">
        <v>110</v>
      </c>
      <c r="J80">
        <v>167689</v>
      </c>
      <c r="K80">
        <v>2008</v>
      </c>
      <c r="L80" t="s">
        <v>176</v>
      </c>
      <c r="M80">
        <v>6</v>
      </c>
      <c r="N80">
        <v>36</v>
      </c>
      <c r="O80">
        <v>0</v>
      </c>
    </row>
    <row r="81" spans="1:15" x14ac:dyDescent="0.2">
      <c r="A81">
        <v>110</v>
      </c>
      <c r="B81">
        <v>306352</v>
      </c>
      <c r="C81">
        <v>2013</v>
      </c>
      <c r="D81" t="s">
        <v>176</v>
      </c>
      <c r="E81">
        <v>51</v>
      </c>
      <c r="F81">
        <v>22.5</v>
      </c>
      <c r="G81">
        <v>0</v>
      </c>
      <c r="I81">
        <v>110</v>
      </c>
      <c r="J81">
        <v>168024</v>
      </c>
      <c r="K81">
        <v>2008</v>
      </c>
      <c r="L81" t="s">
        <v>176</v>
      </c>
      <c r="M81">
        <v>135</v>
      </c>
      <c r="N81">
        <v>181.5</v>
      </c>
      <c r="O81">
        <v>18</v>
      </c>
    </row>
    <row r="82" spans="1:15" x14ac:dyDescent="0.2">
      <c r="A82">
        <v>110</v>
      </c>
      <c r="B82">
        <v>306788</v>
      </c>
      <c r="C82">
        <v>2013</v>
      </c>
      <c r="D82" t="s">
        <v>176</v>
      </c>
      <c r="E82">
        <v>15</v>
      </c>
      <c r="F82">
        <v>3</v>
      </c>
      <c r="G82">
        <v>0</v>
      </c>
      <c r="I82">
        <v>110</v>
      </c>
      <c r="J82">
        <v>168025</v>
      </c>
      <c r="K82">
        <v>2008</v>
      </c>
      <c r="L82" t="s">
        <v>176</v>
      </c>
      <c r="M82">
        <v>239.5</v>
      </c>
      <c r="N82">
        <v>131</v>
      </c>
      <c r="O82">
        <v>3</v>
      </c>
    </row>
    <row r="83" spans="1:15" x14ac:dyDescent="0.2">
      <c r="A83">
        <v>110</v>
      </c>
      <c r="B83">
        <v>306796</v>
      </c>
      <c r="C83">
        <v>2013</v>
      </c>
      <c r="D83" t="s">
        <v>176</v>
      </c>
      <c r="E83">
        <v>10</v>
      </c>
      <c r="F83">
        <v>0</v>
      </c>
      <c r="G83">
        <v>0</v>
      </c>
      <c r="I83">
        <v>110</v>
      </c>
      <c r="J83">
        <v>168061</v>
      </c>
      <c r="K83">
        <v>2008</v>
      </c>
      <c r="L83" t="s">
        <v>176</v>
      </c>
      <c r="M83">
        <v>65</v>
      </c>
      <c r="N83">
        <v>128</v>
      </c>
      <c r="O83">
        <v>0</v>
      </c>
    </row>
    <row r="84" spans="1:15" x14ac:dyDescent="0.2">
      <c r="A84">
        <v>110</v>
      </c>
      <c r="B84">
        <v>306818</v>
      </c>
      <c r="C84">
        <v>2013</v>
      </c>
      <c r="D84" t="s">
        <v>176</v>
      </c>
      <c r="E84">
        <v>20</v>
      </c>
      <c r="F84">
        <v>4.5</v>
      </c>
      <c r="G84">
        <v>0</v>
      </c>
      <c r="I84">
        <v>110</v>
      </c>
      <c r="J84">
        <v>168062</v>
      </c>
      <c r="K84">
        <v>2008</v>
      </c>
      <c r="L84" t="s">
        <v>176</v>
      </c>
      <c r="M84">
        <v>0</v>
      </c>
      <c r="N84">
        <v>0</v>
      </c>
      <c r="O84">
        <v>18</v>
      </c>
    </row>
    <row r="85" spans="1:15" x14ac:dyDescent="0.2">
      <c r="A85">
        <v>110</v>
      </c>
      <c r="B85">
        <v>306852</v>
      </c>
      <c r="C85">
        <v>2013</v>
      </c>
      <c r="D85" t="s">
        <v>176</v>
      </c>
      <c r="E85">
        <v>0</v>
      </c>
      <c r="F85">
        <v>0</v>
      </c>
      <c r="G85">
        <v>24</v>
      </c>
      <c r="I85">
        <v>110</v>
      </c>
      <c r="J85">
        <v>168436</v>
      </c>
      <c r="K85">
        <v>2008</v>
      </c>
      <c r="L85" t="s">
        <v>176</v>
      </c>
      <c r="M85">
        <v>24</v>
      </c>
      <c r="N85">
        <v>138.5</v>
      </c>
      <c r="O85">
        <v>12</v>
      </c>
    </row>
    <row r="86" spans="1:15" x14ac:dyDescent="0.2">
      <c r="A86">
        <v>110</v>
      </c>
      <c r="B86">
        <v>306906</v>
      </c>
      <c r="C86">
        <v>2013</v>
      </c>
      <c r="D86" t="s">
        <v>176</v>
      </c>
      <c r="E86">
        <v>45</v>
      </c>
      <c r="F86">
        <v>0</v>
      </c>
      <c r="G86">
        <v>31.5</v>
      </c>
      <c r="I86">
        <v>110</v>
      </c>
      <c r="J86">
        <v>168437</v>
      </c>
      <c r="K86">
        <v>2008</v>
      </c>
      <c r="L86" t="s">
        <v>176</v>
      </c>
      <c r="M86">
        <v>0</v>
      </c>
      <c r="N86">
        <v>100</v>
      </c>
      <c r="O86">
        <v>0</v>
      </c>
    </row>
    <row r="87" spans="1:15" x14ac:dyDescent="0.2">
      <c r="A87">
        <v>110</v>
      </c>
      <c r="B87">
        <v>306907</v>
      </c>
      <c r="C87">
        <v>2013</v>
      </c>
      <c r="D87" t="s">
        <v>176</v>
      </c>
      <c r="E87">
        <v>100</v>
      </c>
      <c r="F87">
        <v>46.5</v>
      </c>
      <c r="G87">
        <v>5</v>
      </c>
      <c r="I87">
        <v>110</v>
      </c>
      <c r="J87">
        <v>168688</v>
      </c>
      <c r="K87">
        <v>2008</v>
      </c>
      <c r="L87" t="s">
        <v>176</v>
      </c>
      <c r="M87">
        <v>317</v>
      </c>
      <c r="N87">
        <v>145.5</v>
      </c>
      <c r="O87">
        <v>0</v>
      </c>
    </row>
    <row r="88" spans="1:15" x14ac:dyDescent="0.2">
      <c r="A88">
        <v>110</v>
      </c>
      <c r="B88">
        <v>306929</v>
      </c>
      <c r="C88">
        <v>2013</v>
      </c>
      <c r="D88" t="s">
        <v>176</v>
      </c>
      <c r="E88">
        <v>30</v>
      </c>
      <c r="F88">
        <v>0</v>
      </c>
      <c r="G88">
        <v>0</v>
      </c>
      <c r="I88">
        <v>110</v>
      </c>
      <c r="J88">
        <v>168692</v>
      </c>
      <c r="K88">
        <v>2008</v>
      </c>
      <c r="L88" t="s">
        <v>176</v>
      </c>
      <c r="M88">
        <v>144.5</v>
      </c>
      <c r="N88">
        <v>736.5</v>
      </c>
      <c r="O88">
        <v>0</v>
      </c>
    </row>
    <row r="89" spans="1:15" x14ac:dyDescent="0.2">
      <c r="A89">
        <v>110</v>
      </c>
      <c r="B89">
        <v>306949</v>
      </c>
      <c r="C89">
        <v>2013</v>
      </c>
      <c r="D89" t="s">
        <v>176</v>
      </c>
      <c r="E89">
        <v>49</v>
      </c>
      <c r="F89">
        <v>55</v>
      </c>
      <c r="I89">
        <v>110</v>
      </c>
      <c r="J89">
        <v>168790</v>
      </c>
      <c r="K89">
        <v>2008</v>
      </c>
      <c r="L89" t="s">
        <v>176</v>
      </c>
      <c r="M89">
        <v>107.5</v>
      </c>
      <c r="N89">
        <v>250</v>
      </c>
      <c r="O89">
        <v>21</v>
      </c>
    </row>
    <row r="90" spans="1:15" x14ac:dyDescent="0.2">
      <c r="A90">
        <v>110</v>
      </c>
      <c r="B90">
        <v>306951</v>
      </c>
      <c r="C90">
        <v>2013</v>
      </c>
      <c r="D90" t="s">
        <v>176</v>
      </c>
      <c r="F90">
        <v>28</v>
      </c>
      <c r="I90">
        <v>110</v>
      </c>
      <c r="J90">
        <v>168791</v>
      </c>
      <c r="K90">
        <v>2008</v>
      </c>
      <c r="L90" t="s">
        <v>176</v>
      </c>
      <c r="M90">
        <v>72</v>
      </c>
      <c r="N90">
        <v>38</v>
      </c>
      <c r="O90">
        <v>15.5</v>
      </c>
    </row>
    <row r="91" spans="1:15" x14ac:dyDescent="0.2">
      <c r="A91">
        <v>110</v>
      </c>
      <c r="B91">
        <v>307083</v>
      </c>
      <c r="C91">
        <v>2013</v>
      </c>
      <c r="D91" t="s">
        <v>176</v>
      </c>
      <c r="F91">
        <v>2.5</v>
      </c>
      <c r="I91">
        <v>110</v>
      </c>
      <c r="J91">
        <v>168939</v>
      </c>
      <c r="K91">
        <v>2008</v>
      </c>
      <c r="L91" t="s">
        <v>176</v>
      </c>
      <c r="M91">
        <v>217</v>
      </c>
      <c r="N91">
        <v>51</v>
      </c>
      <c r="O91">
        <v>0</v>
      </c>
    </row>
    <row r="92" spans="1:15" x14ac:dyDescent="0.2">
      <c r="A92">
        <v>110</v>
      </c>
      <c r="B92">
        <v>307362</v>
      </c>
      <c r="C92">
        <v>2013</v>
      </c>
      <c r="D92" t="s">
        <v>176</v>
      </c>
      <c r="F92">
        <v>15</v>
      </c>
      <c r="I92">
        <v>110</v>
      </c>
      <c r="J92">
        <v>168941</v>
      </c>
      <c r="K92">
        <v>2008</v>
      </c>
      <c r="L92" t="s">
        <v>176</v>
      </c>
      <c r="M92">
        <v>54</v>
      </c>
      <c r="N92">
        <v>37.5</v>
      </c>
      <c r="O92">
        <v>30</v>
      </c>
    </row>
    <row r="93" spans="1:15" x14ac:dyDescent="0.2">
      <c r="A93">
        <v>110</v>
      </c>
      <c r="B93">
        <v>307907</v>
      </c>
      <c r="C93">
        <v>2013</v>
      </c>
      <c r="D93" t="s">
        <v>177</v>
      </c>
      <c r="E93">
        <v>12</v>
      </c>
      <c r="I93">
        <v>110</v>
      </c>
      <c r="J93">
        <v>168972</v>
      </c>
      <c r="K93">
        <v>2008</v>
      </c>
      <c r="L93" t="s">
        <v>176</v>
      </c>
      <c r="M93">
        <v>0</v>
      </c>
      <c r="N93">
        <v>26</v>
      </c>
      <c r="O93">
        <v>0</v>
      </c>
    </row>
    <row r="94" spans="1:15" x14ac:dyDescent="0.2">
      <c r="A94">
        <v>110</v>
      </c>
      <c r="B94">
        <v>308093</v>
      </c>
      <c r="C94">
        <v>2013</v>
      </c>
      <c r="D94" t="s">
        <v>177</v>
      </c>
      <c r="E94">
        <v>635</v>
      </c>
      <c r="F94">
        <v>286.5</v>
      </c>
      <c r="G94">
        <v>0</v>
      </c>
      <c r="I94">
        <v>110</v>
      </c>
      <c r="J94">
        <v>168983</v>
      </c>
      <c r="K94">
        <v>2008</v>
      </c>
      <c r="L94" t="s">
        <v>176</v>
      </c>
      <c r="M94">
        <v>115</v>
      </c>
      <c r="N94">
        <v>86</v>
      </c>
      <c r="O94">
        <v>516</v>
      </c>
    </row>
    <row r="95" spans="1:15" x14ac:dyDescent="0.2">
      <c r="A95">
        <v>110</v>
      </c>
      <c r="B95">
        <v>308093</v>
      </c>
      <c r="C95">
        <v>2013</v>
      </c>
      <c r="D95" t="s">
        <v>176</v>
      </c>
      <c r="E95">
        <v>85.5</v>
      </c>
      <c r="F95">
        <v>48.5</v>
      </c>
      <c r="G95">
        <v>0</v>
      </c>
      <c r="I95">
        <v>110</v>
      </c>
      <c r="J95">
        <v>169252</v>
      </c>
      <c r="K95">
        <v>2008</v>
      </c>
      <c r="L95" t="s">
        <v>176</v>
      </c>
      <c r="M95">
        <v>178</v>
      </c>
      <c r="N95">
        <v>31</v>
      </c>
      <c r="O95">
        <v>143</v>
      </c>
    </row>
    <row r="96" spans="1:15" x14ac:dyDescent="0.2">
      <c r="A96">
        <v>110</v>
      </c>
      <c r="B96">
        <v>308116</v>
      </c>
      <c r="C96">
        <v>2013</v>
      </c>
      <c r="D96" t="s">
        <v>177</v>
      </c>
      <c r="E96">
        <v>76</v>
      </c>
      <c r="F96">
        <v>15</v>
      </c>
      <c r="G96">
        <v>0</v>
      </c>
      <c r="I96">
        <v>110</v>
      </c>
      <c r="J96">
        <v>169453</v>
      </c>
      <c r="K96">
        <v>2008</v>
      </c>
      <c r="L96" t="s">
        <v>176</v>
      </c>
      <c r="M96">
        <v>0</v>
      </c>
      <c r="N96">
        <v>0</v>
      </c>
      <c r="O96">
        <v>22</v>
      </c>
    </row>
    <row r="97" spans="1:15" x14ac:dyDescent="0.2">
      <c r="A97">
        <v>110</v>
      </c>
      <c r="B97">
        <v>308116</v>
      </c>
      <c r="C97">
        <v>2013</v>
      </c>
      <c r="D97" t="s">
        <v>176</v>
      </c>
      <c r="E97">
        <v>52</v>
      </c>
      <c r="F97">
        <v>27.5</v>
      </c>
      <c r="G97">
        <v>22.5</v>
      </c>
      <c r="I97">
        <v>110</v>
      </c>
      <c r="J97">
        <v>169654</v>
      </c>
      <c r="K97">
        <v>2008</v>
      </c>
      <c r="L97" t="s">
        <v>176</v>
      </c>
      <c r="M97">
        <v>36</v>
      </c>
      <c r="N97">
        <v>52</v>
      </c>
      <c r="O97">
        <v>0</v>
      </c>
    </row>
    <row r="98" spans="1:15" x14ac:dyDescent="0.2">
      <c r="A98">
        <v>110</v>
      </c>
      <c r="B98">
        <v>308163</v>
      </c>
      <c r="C98">
        <v>2013</v>
      </c>
      <c r="D98" t="s">
        <v>176</v>
      </c>
      <c r="E98">
        <v>8</v>
      </c>
      <c r="F98">
        <v>0</v>
      </c>
      <c r="G98">
        <v>9</v>
      </c>
      <c r="I98">
        <v>110</v>
      </c>
      <c r="J98">
        <v>169659</v>
      </c>
      <c r="K98">
        <v>2008</v>
      </c>
      <c r="L98" t="s">
        <v>176</v>
      </c>
      <c r="M98">
        <v>31</v>
      </c>
      <c r="N98">
        <v>41</v>
      </c>
      <c r="O98">
        <v>0</v>
      </c>
    </row>
    <row r="99" spans="1:15" x14ac:dyDescent="0.2">
      <c r="A99">
        <v>110</v>
      </c>
      <c r="B99">
        <v>308221</v>
      </c>
      <c r="C99">
        <v>2013</v>
      </c>
      <c r="D99" t="s">
        <v>176</v>
      </c>
      <c r="E99">
        <v>272.5</v>
      </c>
      <c r="F99">
        <v>125.5</v>
      </c>
      <c r="G99">
        <v>0</v>
      </c>
      <c r="I99">
        <v>110</v>
      </c>
      <c r="J99">
        <v>169733</v>
      </c>
      <c r="K99">
        <v>2008</v>
      </c>
      <c r="L99" t="s">
        <v>176</v>
      </c>
      <c r="M99">
        <v>780</v>
      </c>
      <c r="N99">
        <v>298</v>
      </c>
      <c r="O99">
        <v>60</v>
      </c>
    </row>
    <row r="100" spans="1:15" x14ac:dyDescent="0.2">
      <c r="A100">
        <v>110</v>
      </c>
      <c r="B100">
        <v>308297</v>
      </c>
      <c r="C100">
        <v>2013</v>
      </c>
      <c r="D100" t="s">
        <v>176</v>
      </c>
      <c r="E100">
        <v>9</v>
      </c>
      <c r="F100">
        <v>0</v>
      </c>
      <c r="G100">
        <v>0</v>
      </c>
      <c r="I100">
        <v>110</v>
      </c>
      <c r="J100">
        <v>170112</v>
      </c>
      <c r="K100">
        <v>2008</v>
      </c>
      <c r="L100" t="s">
        <v>176</v>
      </c>
      <c r="M100">
        <v>54</v>
      </c>
      <c r="N100">
        <v>23</v>
      </c>
      <c r="O100">
        <v>15</v>
      </c>
    </row>
    <row r="101" spans="1:15" x14ac:dyDescent="0.2">
      <c r="A101">
        <v>110</v>
      </c>
      <c r="B101">
        <v>308427</v>
      </c>
      <c r="C101">
        <v>2013</v>
      </c>
      <c r="D101" t="s">
        <v>176</v>
      </c>
      <c r="F101">
        <v>4.5</v>
      </c>
      <c r="I101">
        <v>110</v>
      </c>
      <c r="J101">
        <v>170327</v>
      </c>
      <c r="K101">
        <v>2008</v>
      </c>
      <c r="L101" t="s">
        <v>176</v>
      </c>
      <c r="M101">
        <v>19</v>
      </c>
      <c r="N101">
        <v>4</v>
      </c>
      <c r="O101">
        <v>0</v>
      </c>
    </row>
    <row r="102" spans="1:15" x14ac:dyDescent="0.2">
      <c r="A102">
        <v>110</v>
      </c>
      <c r="B102">
        <v>308428</v>
      </c>
      <c r="C102">
        <v>2013</v>
      </c>
      <c r="D102" t="s">
        <v>176</v>
      </c>
      <c r="E102">
        <v>66</v>
      </c>
      <c r="F102">
        <v>0</v>
      </c>
      <c r="G102">
        <v>0</v>
      </c>
      <c r="I102">
        <v>110</v>
      </c>
      <c r="J102">
        <v>170334</v>
      </c>
      <c r="K102">
        <v>2008</v>
      </c>
      <c r="L102" t="s">
        <v>176</v>
      </c>
      <c r="M102">
        <v>262</v>
      </c>
      <c r="N102">
        <v>5</v>
      </c>
      <c r="O102">
        <v>0</v>
      </c>
    </row>
    <row r="103" spans="1:15" x14ac:dyDescent="0.2">
      <c r="A103">
        <v>110</v>
      </c>
      <c r="B103">
        <v>308493</v>
      </c>
      <c r="C103">
        <v>2013</v>
      </c>
      <c r="D103" t="s">
        <v>177</v>
      </c>
      <c r="E103" s="69">
        <v>2197</v>
      </c>
      <c r="F103">
        <v>924</v>
      </c>
      <c r="G103">
        <v>0</v>
      </c>
      <c r="I103">
        <v>110</v>
      </c>
      <c r="J103">
        <v>170343</v>
      </c>
      <c r="K103">
        <v>2008</v>
      </c>
      <c r="L103" t="s">
        <v>176</v>
      </c>
      <c r="M103">
        <v>173</v>
      </c>
      <c r="N103">
        <v>96.5</v>
      </c>
      <c r="O103">
        <v>0</v>
      </c>
    </row>
    <row r="104" spans="1:15" x14ac:dyDescent="0.2">
      <c r="A104">
        <v>110</v>
      </c>
      <c r="B104">
        <v>308493</v>
      </c>
      <c r="C104">
        <v>2013</v>
      </c>
      <c r="D104" t="s">
        <v>176</v>
      </c>
      <c r="E104">
        <v>159</v>
      </c>
      <c r="F104">
        <v>44.5</v>
      </c>
      <c r="G104">
        <v>33</v>
      </c>
      <c r="I104">
        <v>110</v>
      </c>
      <c r="J104">
        <v>170615</v>
      </c>
      <c r="K104">
        <v>2008</v>
      </c>
      <c r="L104" t="s">
        <v>176</v>
      </c>
      <c r="M104">
        <v>93</v>
      </c>
      <c r="N104">
        <v>36</v>
      </c>
      <c r="O104">
        <v>0</v>
      </c>
    </row>
    <row r="105" spans="1:15" x14ac:dyDescent="0.2">
      <c r="A105">
        <v>110</v>
      </c>
      <c r="B105">
        <v>308495</v>
      </c>
      <c r="C105">
        <v>2013</v>
      </c>
      <c r="D105" t="s">
        <v>176</v>
      </c>
      <c r="E105">
        <v>124</v>
      </c>
      <c r="F105">
        <v>60</v>
      </c>
      <c r="I105">
        <v>110</v>
      </c>
      <c r="J105">
        <v>170673</v>
      </c>
      <c r="K105">
        <v>2008</v>
      </c>
      <c r="L105" t="s">
        <v>176</v>
      </c>
      <c r="M105">
        <v>461</v>
      </c>
      <c r="N105">
        <v>434</v>
      </c>
      <c r="O105">
        <v>3</v>
      </c>
    </row>
    <row r="106" spans="1:15" x14ac:dyDescent="0.2">
      <c r="A106">
        <v>110</v>
      </c>
      <c r="B106">
        <v>308496</v>
      </c>
      <c r="C106">
        <v>2013</v>
      </c>
      <c r="D106" t="s">
        <v>176</v>
      </c>
      <c r="F106">
        <v>24</v>
      </c>
      <c r="I106">
        <v>110</v>
      </c>
      <c r="J106">
        <v>170727</v>
      </c>
      <c r="K106">
        <v>2008</v>
      </c>
      <c r="L106" t="s">
        <v>176</v>
      </c>
      <c r="M106">
        <v>890.5</v>
      </c>
      <c r="N106">
        <v>927.5</v>
      </c>
      <c r="O106">
        <v>147.5</v>
      </c>
    </row>
    <row r="107" spans="1:15" x14ac:dyDescent="0.2">
      <c r="A107">
        <v>110</v>
      </c>
      <c r="B107">
        <v>308510</v>
      </c>
      <c r="C107">
        <v>2013</v>
      </c>
      <c r="D107" t="s">
        <v>176</v>
      </c>
      <c r="E107">
        <v>131.5</v>
      </c>
      <c r="F107">
        <v>73</v>
      </c>
      <c r="G107">
        <v>22</v>
      </c>
      <c r="I107">
        <v>110</v>
      </c>
      <c r="J107">
        <v>170740</v>
      </c>
      <c r="K107">
        <v>2008</v>
      </c>
      <c r="L107" t="s">
        <v>176</v>
      </c>
      <c r="M107">
        <v>589</v>
      </c>
      <c r="N107">
        <v>770.5</v>
      </c>
      <c r="O107">
        <v>26</v>
      </c>
    </row>
    <row r="108" spans="1:15" x14ac:dyDescent="0.2">
      <c r="A108">
        <v>110</v>
      </c>
      <c r="B108">
        <v>308515</v>
      </c>
      <c r="C108">
        <v>2013</v>
      </c>
      <c r="D108" t="s">
        <v>177</v>
      </c>
      <c r="E108">
        <v>103</v>
      </c>
      <c r="F108">
        <v>0</v>
      </c>
      <c r="G108">
        <v>0</v>
      </c>
      <c r="I108">
        <v>110</v>
      </c>
      <c r="J108">
        <v>170741</v>
      </c>
      <c r="K108">
        <v>2008</v>
      </c>
      <c r="L108" t="s">
        <v>176</v>
      </c>
      <c r="M108">
        <v>574.5</v>
      </c>
      <c r="N108">
        <v>135.5</v>
      </c>
      <c r="O108">
        <v>343</v>
      </c>
    </row>
    <row r="109" spans="1:15" x14ac:dyDescent="0.2">
      <c r="A109">
        <v>110</v>
      </c>
      <c r="B109">
        <v>308515</v>
      </c>
      <c r="C109">
        <v>2013</v>
      </c>
      <c r="D109" t="s">
        <v>176</v>
      </c>
      <c r="E109">
        <v>65</v>
      </c>
      <c r="F109">
        <v>0</v>
      </c>
      <c r="G109">
        <v>0</v>
      </c>
      <c r="I109">
        <v>110</v>
      </c>
      <c r="J109">
        <v>171071</v>
      </c>
      <c r="K109">
        <v>2008</v>
      </c>
      <c r="L109" t="s">
        <v>176</v>
      </c>
      <c r="M109">
        <v>308.5</v>
      </c>
      <c r="N109">
        <v>35</v>
      </c>
      <c r="O109">
        <v>0</v>
      </c>
    </row>
    <row r="110" spans="1:15" x14ac:dyDescent="0.2">
      <c r="A110">
        <v>110</v>
      </c>
      <c r="B110">
        <v>308518</v>
      </c>
      <c r="C110">
        <v>2013</v>
      </c>
      <c r="D110" t="s">
        <v>177</v>
      </c>
      <c r="E110">
        <v>96</v>
      </c>
      <c r="F110">
        <v>0</v>
      </c>
      <c r="G110">
        <v>0</v>
      </c>
      <c r="I110">
        <v>110</v>
      </c>
      <c r="J110">
        <v>171387</v>
      </c>
      <c r="K110">
        <v>2008</v>
      </c>
      <c r="L110" t="s">
        <v>176</v>
      </c>
      <c r="M110">
        <v>39</v>
      </c>
      <c r="N110">
        <v>88</v>
      </c>
      <c r="O110">
        <v>54</v>
      </c>
    </row>
    <row r="111" spans="1:15" x14ac:dyDescent="0.2">
      <c r="A111">
        <v>110</v>
      </c>
      <c r="B111">
        <v>308518</v>
      </c>
      <c r="C111">
        <v>2013</v>
      </c>
      <c r="D111" t="s">
        <v>176</v>
      </c>
      <c r="E111">
        <v>203</v>
      </c>
      <c r="F111">
        <v>109.5</v>
      </c>
      <c r="G111">
        <v>9</v>
      </c>
      <c r="I111">
        <v>110</v>
      </c>
      <c r="J111">
        <v>171393</v>
      </c>
      <c r="K111">
        <v>2008</v>
      </c>
      <c r="L111" t="s">
        <v>176</v>
      </c>
      <c r="M111">
        <v>18</v>
      </c>
      <c r="N111">
        <v>111</v>
      </c>
      <c r="O111">
        <v>108</v>
      </c>
    </row>
    <row r="112" spans="1:15" x14ac:dyDescent="0.2">
      <c r="A112">
        <v>110</v>
      </c>
      <c r="B112">
        <v>308521</v>
      </c>
      <c r="C112">
        <v>2013</v>
      </c>
      <c r="D112" t="s">
        <v>177</v>
      </c>
      <c r="E112">
        <v>38</v>
      </c>
      <c r="F112">
        <v>45</v>
      </c>
      <c r="G112">
        <v>0</v>
      </c>
      <c r="I112">
        <v>110</v>
      </c>
      <c r="J112">
        <v>171414</v>
      </c>
      <c r="K112">
        <v>2008</v>
      </c>
      <c r="L112" t="s">
        <v>176</v>
      </c>
      <c r="M112">
        <v>138</v>
      </c>
      <c r="N112">
        <v>152</v>
      </c>
      <c r="O112">
        <v>0</v>
      </c>
    </row>
    <row r="113" spans="1:15" x14ac:dyDescent="0.2">
      <c r="A113">
        <v>110</v>
      </c>
      <c r="B113">
        <v>308521</v>
      </c>
      <c r="C113">
        <v>2013</v>
      </c>
      <c r="D113" t="s">
        <v>176</v>
      </c>
      <c r="E113">
        <v>0</v>
      </c>
      <c r="F113">
        <v>42</v>
      </c>
      <c r="G113" s="69">
        <v>0</v>
      </c>
      <c r="I113">
        <v>110</v>
      </c>
      <c r="J113">
        <v>171416</v>
      </c>
      <c r="K113">
        <v>2008</v>
      </c>
      <c r="L113" t="s">
        <v>176</v>
      </c>
      <c r="M113">
        <v>28</v>
      </c>
      <c r="N113">
        <v>3</v>
      </c>
      <c r="O113">
        <v>0</v>
      </c>
    </row>
    <row r="114" spans="1:15" x14ac:dyDescent="0.2">
      <c r="A114">
        <v>110</v>
      </c>
      <c r="B114">
        <v>308539</v>
      </c>
      <c r="C114">
        <v>2013</v>
      </c>
      <c r="D114" t="s">
        <v>176</v>
      </c>
      <c r="E114">
        <v>67</v>
      </c>
      <c r="F114">
        <v>9</v>
      </c>
      <c r="G114">
        <v>0</v>
      </c>
      <c r="I114">
        <v>110</v>
      </c>
      <c r="J114">
        <v>171534</v>
      </c>
      <c r="K114">
        <v>2008</v>
      </c>
      <c r="L114" t="s">
        <v>176</v>
      </c>
      <c r="M114">
        <v>648</v>
      </c>
      <c r="N114">
        <v>394.5</v>
      </c>
      <c r="O114">
        <v>28</v>
      </c>
    </row>
    <row r="115" spans="1:15" x14ac:dyDescent="0.2">
      <c r="A115">
        <v>110</v>
      </c>
      <c r="B115">
        <v>308609</v>
      </c>
      <c r="C115">
        <v>2013</v>
      </c>
      <c r="D115" t="s">
        <v>176</v>
      </c>
      <c r="E115">
        <v>6</v>
      </c>
      <c r="F115">
        <v>0</v>
      </c>
      <c r="G115">
        <v>0</v>
      </c>
      <c r="I115">
        <v>110</v>
      </c>
      <c r="J115">
        <v>171584</v>
      </c>
      <c r="K115">
        <v>2008</v>
      </c>
      <c r="L115" t="s">
        <v>176</v>
      </c>
      <c r="M115">
        <v>110</v>
      </c>
      <c r="N115">
        <v>30</v>
      </c>
      <c r="O115">
        <v>12</v>
      </c>
    </row>
    <row r="116" spans="1:15" x14ac:dyDescent="0.2">
      <c r="A116">
        <v>110</v>
      </c>
      <c r="B116">
        <v>308610</v>
      </c>
      <c r="C116">
        <v>2013</v>
      </c>
      <c r="D116" t="s">
        <v>177</v>
      </c>
      <c r="E116">
        <v>0</v>
      </c>
      <c r="F116">
        <v>7</v>
      </c>
      <c r="G116">
        <v>0</v>
      </c>
      <c r="I116">
        <v>110</v>
      </c>
      <c r="J116">
        <v>171590</v>
      </c>
      <c r="K116">
        <v>2008</v>
      </c>
      <c r="L116" t="s">
        <v>176</v>
      </c>
      <c r="M116">
        <v>15</v>
      </c>
      <c r="N116">
        <v>0</v>
      </c>
      <c r="O116">
        <v>0</v>
      </c>
    </row>
    <row r="117" spans="1:15" x14ac:dyDescent="0.2">
      <c r="A117">
        <v>110</v>
      </c>
      <c r="B117">
        <v>308611</v>
      </c>
      <c r="C117">
        <v>2013</v>
      </c>
      <c r="D117" t="s">
        <v>177</v>
      </c>
      <c r="E117">
        <v>0</v>
      </c>
      <c r="F117">
        <v>9</v>
      </c>
      <c r="G117">
        <v>0</v>
      </c>
      <c r="I117">
        <v>110</v>
      </c>
      <c r="J117">
        <v>171643</v>
      </c>
      <c r="K117">
        <v>2008</v>
      </c>
      <c r="L117" t="s">
        <v>176</v>
      </c>
      <c r="M117">
        <v>249</v>
      </c>
      <c r="N117">
        <v>198</v>
      </c>
      <c r="O117">
        <v>24</v>
      </c>
    </row>
    <row r="118" spans="1:15" x14ac:dyDescent="0.2">
      <c r="A118">
        <v>110</v>
      </c>
      <c r="B118">
        <v>309061</v>
      </c>
      <c r="C118">
        <v>2013</v>
      </c>
      <c r="D118" t="s">
        <v>176</v>
      </c>
      <c r="E118">
        <v>601</v>
      </c>
      <c r="F118">
        <v>56</v>
      </c>
      <c r="G118">
        <v>280</v>
      </c>
      <c r="I118">
        <v>110</v>
      </c>
      <c r="J118">
        <v>172017</v>
      </c>
      <c r="K118">
        <v>2008</v>
      </c>
      <c r="L118" t="s">
        <v>176</v>
      </c>
      <c r="M118">
        <v>186</v>
      </c>
      <c r="N118">
        <v>73</v>
      </c>
      <c r="O118">
        <v>0</v>
      </c>
    </row>
    <row r="119" spans="1:15" x14ac:dyDescent="0.2">
      <c r="A119">
        <v>110</v>
      </c>
      <c r="B119">
        <v>309102</v>
      </c>
      <c r="C119">
        <v>2013</v>
      </c>
      <c r="D119" t="s">
        <v>176</v>
      </c>
      <c r="E119">
        <v>121.5</v>
      </c>
      <c r="F119">
        <v>3</v>
      </c>
      <c r="G119">
        <v>27</v>
      </c>
      <c r="I119">
        <v>110</v>
      </c>
      <c r="J119">
        <v>172170</v>
      </c>
      <c r="K119">
        <v>2008</v>
      </c>
      <c r="L119" t="s">
        <v>176</v>
      </c>
      <c r="M119">
        <v>84</v>
      </c>
      <c r="N119">
        <v>12</v>
      </c>
      <c r="O119">
        <v>24</v>
      </c>
    </row>
    <row r="120" spans="1:15" x14ac:dyDescent="0.2">
      <c r="A120">
        <v>110</v>
      </c>
      <c r="B120">
        <v>309160</v>
      </c>
      <c r="C120">
        <v>2013</v>
      </c>
      <c r="D120" t="s">
        <v>177</v>
      </c>
      <c r="E120">
        <v>100</v>
      </c>
      <c r="F120">
        <v>0</v>
      </c>
      <c r="G120">
        <v>0</v>
      </c>
      <c r="I120">
        <v>110</v>
      </c>
      <c r="J120">
        <v>172282</v>
      </c>
      <c r="K120">
        <v>2008</v>
      </c>
      <c r="L120" t="s">
        <v>176</v>
      </c>
      <c r="M120">
        <v>77</v>
      </c>
      <c r="N120">
        <v>16.5</v>
      </c>
      <c r="O120">
        <v>9</v>
      </c>
    </row>
    <row r="121" spans="1:15" x14ac:dyDescent="0.2">
      <c r="A121">
        <v>110</v>
      </c>
      <c r="B121">
        <v>309160</v>
      </c>
      <c r="C121">
        <v>2013</v>
      </c>
      <c r="D121" t="s">
        <v>176</v>
      </c>
      <c r="E121">
        <v>256</v>
      </c>
      <c r="F121">
        <v>4</v>
      </c>
      <c r="G121">
        <v>24</v>
      </c>
      <c r="I121">
        <v>110</v>
      </c>
      <c r="J121">
        <v>172697</v>
      </c>
      <c r="K121">
        <v>2008</v>
      </c>
      <c r="L121" t="s">
        <v>176</v>
      </c>
      <c r="M121">
        <v>45</v>
      </c>
      <c r="N121">
        <v>0</v>
      </c>
      <c r="O121">
        <v>0</v>
      </c>
    </row>
    <row r="122" spans="1:15" x14ac:dyDescent="0.2">
      <c r="A122">
        <v>110</v>
      </c>
      <c r="B122">
        <v>309161</v>
      </c>
      <c r="C122">
        <v>2013</v>
      </c>
      <c r="D122" t="s">
        <v>177</v>
      </c>
      <c r="E122">
        <v>18</v>
      </c>
      <c r="F122">
        <v>0</v>
      </c>
      <c r="G122">
        <v>0</v>
      </c>
      <c r="I122">
        <v>110</v>
      </c>
      <c r="J122">
        <v>172733</v>
      </c>
      <c r="K122">
        <v>2008</v>
      </c>
      <c r="L122" t="s">
        <v>176</v>
      </c>
      <c r="M122">
        <v>12</v>
      </c>
      <c r="N122">
        <v>0</v>
      </c>
      <c r="O122">
        <v>0</v>
      </c>
    </row>
    <row r="123" spans="1:15" x14ac:dyDescent="0.2">
      <c r="A123">
        <v>110</v>
      </c>
      <c r="B123">
        <v>309161</v>
      </c>
      <c r="C123">
        <v>2013</v>
      </c>
      <c r="D123" t="s">
        <v>176</v>
      </c>
      <c r="E123">
        <v>9</v>
      </c>
      <c r="F123">
        <v>0</v>
      </c>
      <c r="G123">
        <v>0</v>
      </c>
      <c r="I123">
        <v>110</v>
      </c>
      <c r="J123">
        <v>172736</v>
      </c>
      <c r="K123">
        <v>2008</v>
      </c>
      <c r="L123" t="s">
        <v>176</v>
      </c>
      <c r="M123">
        <v>60</v>
      </c>
      <c r="N123">
        <v>36</v>
      </c>
      <c r="O123">
        <v>6</v>
      </c>
    </row>
    <row r="124" spans="1:15" x14ac:dyDescent="0.2">
      <c r="A124">
        <v>110</v>
      </c>
      <c r="B124">
        <v>309185</v>
      </c>
      <c r="C124">
        <v>2013</v>
      </c>
      <c r="D124" t="s">
        <v>176</v>
      </c>
      <c r="E124">
        <v>4</v>
      </c>
      <c r="F124">
        <v>0</v>
      </c>
      <c r="G124">
        <v>0</v>
      </c>
      <c r="I124">
        <v>110</v>
      </c>
      <c r="J124">
        <v>173303</v>
      </c>
      <c r="K124">
        <v>2008</v>
      </c>
      <c r="L124" t="s">
        <v>176</v>
      </c>
      <c r="M124">
        <v>325</v>
      </c>
      <c r="N124">
        <v>36</v>
      </c>
      <c r="O124">
        <v>8</v>
      </c>
    </row>
    <row r="125" spans="1:15" x14ac:dyDescent="0.2">
      <c r="A125">
        <v>110</v>
      </c>
      <c r="B125">
        <v>309249</v>
      </c>
      <c r="C125">
        <v>2013</v>
      </c>
      <c r="D125" t="s">
        <v>176</v>
      </c>
      <c r="E125">
        <v>42</v>
      </c>
      <c r="F125">
        <v>0</v>
      </c>
      <c r="G125">
        <v>0</v>
      </c>
      <c r="I125">
        <v>110</v>
      </c>
      <c r="J125">
        <v>173310</v>
      </c>
      <c r="K125">
        <v>2008</v>
      </c>
      <c r="L125" t="s">
        <v>176</v>
      </c>
      <c r="M125">
        <v>43</v>
      </c>
      <c r="N125">
        <v>21</v>
      </c>
      <c r="O125">
        <v>0</v>
      </c>
    </row>
    <row r="126" spans="1:15" x14ac:dyDescent="0.2">
      <c r="A126">
        <v>110</v>
      </c>
      <c r="B126">
        <v>309482</v>
      </c>
      <c r="C126">
        <v>2013</v>
      </c>
      <c r="D126" t="s">
        <v>176</v>
      </c>
      <c r="E126">
        <v>0</v>
      </c>
      <c r="F126">
        <v>18</v>
      </c>
      <c r="G126">
        <v>0</v>
      </c>
      <c r="I126">
        <v>110</v>
      </c>
      <c r="J126">
        <v>173356</v>
      </c>
      <c r="K126">
        <v>2008</v>
      </c>
      <c r="L126" t="s">
        <v>176</v>
      </c>
      <c r="M126">
        <v>30</v>
      </c>
      <c r="N126">
        <v>0</v>
      </c>
      <c r="O126">
        <v>0</v>
      </c>
    </row>
    <row r="127" spans="1:15" x14ac:dyDescent="0.2">
      <c r="A127">
        <v>110</v>
      </c>
      <c r="B127">
        <v>310261</v>
      </c>
      <c r="C127">
        <v>2013</v>
      </c>
      <c r="D127" t="s">
        <v>176</v>
      </c>
      <c r="E127">
        <v>42</v>
      </c>
      <c r="F127">
        <v>16</v>
      </c>
      <c r="I127">
        <v>110</v>
      </c>
      <c r="J127">
        <v>173917</v>
      </c>
      <c r="K127">
        <v>2008</v>
      </c>
      <c r="L127" t="s">
        <v>176</v>
      </c>
      <c r="M127">
        <v>90</v>
      </c>
      <c r="N127">
        <v>0</v>
      </c>
      <c r="O127">
        <v>0</v>
      </c>
    </row>
    <row r="128" spans="1:15" x14ac:dyDescent="0.2">
      <c r="A128">
        <v>110</v>
      </c>
      <c r="B128">
        <v>310521</v>
      </c>
      <c r="C128">
        <v>2013</v>
      </c>
      <c r="D128" t="s">
        <v>176</v>
      </c>
      <c r="E128">
        <v>0</v>
      </c>
      <c r="F128">
        <v>1</v>
      </c>
      <c r="I128">
        <v>110</v>
      </c>
      <c r="J128">
        <v>174100</v>
      </c>
      <c r="K128">
        <v>2008</v>
      </c>
      <c r="L128" t="s">
        <v>176</v>
      </c>
      <c r="M128">
        <v>0</v>
      </c>
      <c r="N128">
        <v>0</v>
      </c>
      <c r="O128">
        <v>12</v>
      </c>
    </row>
    <row r="129" spans="1:15" x14ac:dyDescent="0.2">
      <c r="A129">
        <v>110</v>
      </c>
      <c r="B129">
        <v>311482</v>
      </c>
      <c r="C129">
        <v>2013</v>
      </c>
      <c r="D129" t="s">
        <v>176</v>
      </c>
      <c r="E129">
        <v>442</v>
      </c>
      <c r="F129">
        <v>149</v>
      </c>
      <c r="G129">
        <v>43</v>
      </c>
      <c r="I129">
        <v>110</v>
      </c>
      <c r="J129">
        <v>174255</v>
      </c>
      <c r="K129">
        <v>2008</v>
      </c>
      <c r="L129" t="s">
        <v>176</v>
      </c>
      <c r="M129">
        <v>208</v>
      </c>
      <c r="N129">
        <v>0</v>
      </c>
      <c r="O129">
        <v>39</v>
      </c>
    </row>
    <row r="130" spans="1:15" x14ac:dyDescent="0.2">
      <c r="A130">
        <v>110</v>
      </c>
      <c r="B130">
        <v>311540</v>
      </c>
      <c r="C130">
        <v>2013</v>
      </c>
      <c r="D130" t="s">
        <v>176</v>
      </c>
      <c r="E130">
        <v>121.5</v>
      </c>
      <c r="F130">
        <v>86.5</v>
      </c>
      <c r="G130">
        <v>0</v>
      </c>
      <c r="I130">
        <v>110</v>
      </c>
      <c r="J130">
        <v>174260</v>
      </c>
      <c r="K130">
        <v>2008</v>
      </c>
      <c r="L130" t="s">
        <v>176</v>
      </c>
      <c r="M130">
        <v>637</v>
      </c>
      <c r="N130">
        <v>207</v>
      </c>
      <c r="O130">
        <v>38</v>
      </c>
    </row>
    <row r="131" spans="1:15" x14ac:dyDescent="0.2">
      <c r="A131">
        <v>110</v>
      </c>
      <c r="B131">
        <v>311765</v>
      </c>
      <c r="C131">
        <v>2013</v>
      </c>
      <c r="D131" t="s">
        <v>176</v>
      </c>
      <c r="E131">
        <v>573</v>
      </c>
      <c r="F131">
        <v>629</v>
      </c>
      <c r="G131">
        <v>19</v>
      </c>
      <c r="I131">
        <v>110</v>
      </c>
      <c r="J131">
        <v>174393</v>
      </c>
      <c r="K131">
        <v>2008</v>
      </c>
      <c r="L131" t="s">
        <v>176</v>
      </c>
      <c r="M131">
        <v>314</v>
      </c>
      <c r="N131">
        <v>62</v>
      </c>
      <c r="O131">
        <v>0</v>
      </c>
    </row>
    <row r="132" spans="1:15" x14ac:dyDescent="0.2">
      <c r="A132">
        <v>110</v>
      </c>
      <c r="B132">
        <v>311957</v>
      </c>
      <c r="C132">
        <v>2013</v>
      </c>
      <c r="D132" t="s">
        <v>176</v>
      </c>
      <c r="E132">
        <v>57</v>
      </c>
      <c r="F132">
        <v>15</v>
      </c>
      <c r="G132">
        <v>0</v>
      </c>
      <c r="I132">
        <v>110</v>
      </c>
      <c r="J132">
        <v>174460</v>
      </c>
      <c r="K132">
        <v>2008</v>
      </c>
      <c r="L132" t="s">
        <v>176</v>
      </c>
      <c r="M132">
        <v>54</v>
      </c>
      <c r="N132">
        <v>0</v>
      </c>
      <c r="O132">
        <v>0</v>
      </c>
    </row>
    <row r="133" spans="1:15" x14ac:dyDescent="0.2">
      <c r="A133">
        <v>110</v>
      </c>
      <c r="B133">
        <v>312650</v>
      </c>
      <c r="C133">
        <v>2013</v>
      </c>
      <c r="D133" t="s">
        <v>176</v>
      </c>
      <c r="E133">
        <v>794</v>
      </c>
      <c r="F133">
        <v>362</v>
      </c>
      <c r="G133">
        <v>122.5</v>
      </c>
      <c r="I133">
        <v>110</v>
      </c>
      <c r="J133">
        <v>174756</v>
      </c>
      <c r="K133">
        <v>2008</v>
      </c>
      <c r="L133" t="s">
        <v>176</v>
      </c>
      <c r="M133">
        <v>0</v>
      </c>
      <c r="N133">
        <v>21</v>
      </c>
      <c r="O133">
        <v>0</v>
      </c>
    </row>
    <row r="134" spans="1:15" x14ac:dyDescent="0.2">
      <c r="A134">
        <v>110</v>
      </c>
      <c r="B134">
        <v>312702</v>
      </c>
      <c r="C134">
        <v>2013</v>
      </c>
      <c r="D134" t="s">
        <v>176</v>
      </c>
      <c r="E134">
        <v>15</v>
      </c>
      <c r="F134">
        <v>0</v>
      </c>
      <c r="G134">
        <v>30</v>
      </c>
      <c r="I134">
        <v>110</v>
      </c>
      <c r="J134">
        <v>174935</v>
      </c>
      <c r="K134">
        <v>2008</v>
      </c>
      <c r="L134" t="s">
        <v>176</v>
      </c>
      <c r="M134">
        <v>0</v>
      </c>
      <c r="N134">
        <v>60</v>
      </c>
      <c r="O134">
        <v>0</v>
      </c>
    </row>
    <row r="135" spans="1:15" x14ac:dyDescent="0.2">
      <c r="A135">
        <v>110</v>
      </c>
      <c r="B135">
        <v>312960</v>
      </c>
      <c r="C135">
        <v>2013</v>
      </c>
      <c r="D135" t="s">
        <v>176</v>
      </c>
      <c r="E135">
        <v>873.5</v>
      </c>
      <c r="F135">
        <v>73</v>
      </c>
      <c r="G135">
        <v>15</v>
      </c>
      <c r="I135">
        <v>110</v>
      </c>
      <c r="J135">
        <v>174939</v>
      </c>
      <c r="K135">
        <v>2008</v>
      </c>
      <c r="L135" t="s">
        <v>176</v>
      </c>
      <c r="M135">
        <v>0</v>
      </c>
      <c r="N135">
        <v>12</v>
      </c>
      <c r="O135">
        <v>0</v>
      </c>
    </row>
    <row r="136" spans="1:15" x14ac:dyDescent="0.2">
      <c r="A136">
        <v>110</v>
      </c>
      <c r="B136">
        <v>312980</v>
      </c>
      <c r="C136">
        <v>2013</v>
      </c>
      <c r="D136" t="s">
        <v>176</v>
      </c>
      <c r="E136">
        <v>263</v>
      </c>
      <c r="F136">
        <v>43</v>
      </c>
      <c r="G136">
        <v>21.5</v>
      </c>
      <c r="I136">
        <v>110</v>
      </c>
      <c r="J136">
        <v>175012</v>
      </c>
      <c r="K136">
        <v>2008</v>
      </c>
      <c r="L136" t="s">
        <v>176</v>
      </c>
      <c r="M136">
        <v>404</v>
      </c>
      <c r="N136">
        <v>191</v>
      </c>
      <c r="O136">
        <v>121.5</v>
      </c>
    </row>
    <row r="137" spans="1:15" x14ac:dyDescent="0.2">
      <c r="A137">
        <v>110</v>
      </c>
      <c r="B137">
        <v>313108</v>
      </c>
      <c r="C137">
        <v>2013</v>
      </c>
      <c r="D137" t="s">
        <v>176</v>
      </c>
      <c r="E137">
        <v>189</v>
      </c>
      <c r="F137">
        <v>36</v>
      </c>
      <c r="G137">
        <v>0</v>
      </c>
      <c r="I137">
        <v>110</v>
      </c>
      <c r="J137">
        <v>175028</v>
      </c>
      <c r="K137">
        <v>2008</v>
      </c>
      <c r="L137" t="s">
        <v>176</v>
      </c>
      <c r="M137">
        <v>0</v>
      </c>
      <c r="N137">
        <v>0</v>
      </c>
      <c r="O137">
        <v>18</v>
      </c>
    </row>
    <row r="138" spans="1:15" x14ac:dyDescent="0.2">
      <c r="A138">
        <v>110</v>
      </c>
      <c r="B138">
        <v>313321</v>
      </c>
      <c r="C138">
        <v>2013</v>
      </c>
      <c r="D138" t="s">
        <v>176</v>
      </c>
      <c r="E138">
        <v>10.5</v>
      </c>
      <c r="F138">
        <v>19.5</v>
      </c>
      <c r="G138">
        <v>0</v>
      </c>
      <c r="I138">
        <v>110</v>
      </c>
      <c r="J138">
        <v>175034</v>
      </c>
      <c r="K138">
        <v>2008</v>
      </c>
      <c r="L138" t="s">
        <v>176</v>
      </c>
      <c r="M138">
        <v>10</v>
      </c>
      <c r="N138">
        <v>24</v>
      </c>
      <c r="O138">
        <v>16</v>
      </c>
    </row>
    <row r="139" spans="1:15" x14ac:dyDescent="0.2">
      <c r="A139">
        <v>110</v>
      </c>
      <c r="B139">
        <v>313403</v>
      </c>
      <c r="C139">
        <v>2013</v>
      </c>
      <c r="D139" t="s">
        <v>176</v>
      </c>
      <c r="E139">
        <v>395.5</v>
      </c>
      <c r="F139">
        <v>64.5</v>
      </c>
      <c r="G139">
        <v>0</v>
      </c>
      <c r="I139">
        <v>110</v>
      </c>
      <c r="J139">
        <v>175044</v>
      </c>
      <c r="K139">
        <v>2008</v>
      </c>
      <c r="L139" t="s">
        <v>176</v>
      </c>
      <c r="M139">
        <v>3.5</v>
      </c>
      <c r="N139">
        <v>36</v>
      </c>
      <c r="O139">
        <v>32</v>
      </c>
    </row>
    <row r="140" spans="1:15" x14ac:dyDescent="0.2">
      <c r="A140">
        <v>110</v>
      </c>
      <c r="B140">
        <v>313406</v>
      </c>
      <c r="C140">
        <v>2013</v>
      </c>
      <c r="D140" t="s">
        <v>176</v>
      </c>
      <c r="E140">
        <v>62.5</v>
      </c>
      <c r="F140">
        <v>7</v>
      </c>
      <c r="G140">
        <v>0</v>
      </c>
      <c r="I140">
        <v>110</v>
      </c>
      <c r="J140">
        <v>175616</v>
      </c>
      <c r="K140">
        <v>2008</v>
      </c>
      <c r="L140" t="s">
        <v>176</v>
      </c>
      <c r="M140">
        <v>16</v>
      </c>
      <c r="N140">
        <v>0</v>
      </c>
      <c r="O140">
        <v>0</v>
      </c>
    </row>
    <row r="141" spans="1:15" x14ac:dyDescent="0.2">
      <c r="A141">
        <v>110</v>
      </c>
      <c r="B141">
        <v>313407</v>
      </c>
      <c r="C141">
        <v>2013</v>
      </c>
      <c r="D141" t="s">
        <v>176</v>
      </c>
      <c r="E141">
        <v>420</v>
      </c>
      <c r="F141">
        <v>107.5</v>
      </c>
      <c r="G141">
        <v>0</v>
      </c>
      <c r="I141">
        <v>110</v>
      </c>
      <c r="J141">
        <v>175829</v>
      </c>
      <c r="K141">
        <v>2008</v>
      </c>
      <c r="L141" t="s">
        <v>176</v>
      </c>
      <c r="M141">
        <v>24</v>
      </c>
      <c r="N141">
        <v>32</v>
      </c>
      <c r="O141">
        <v>0</v>
      </c>
    </row>
    <row r="142" spans="1:15" x14ac:dyDescent="0.2">
      <c r="A142">
        <v>110</v>
      </c>
      <c r="B142">
        <v>313704</v>
      </c>
      <c r="C142">
        <v>2013</v>
      </c>
      <c r="D142" t="s">
        <v>176</v>
      </c>
      <c r="E142">
        <v>388</v>
      </c>
      <c r="F142">
        <v>99.5</v>
      </c>
      <c r="G142">
        <v>0</v>
      </c>
      <c r="I142">
        <v>110</v>
      </c>
      <c r="J142">
        <v>176428</v>
      </c>
      <c r="K142">
        <v>2008</v>
      </c>
      <c r="L142" t="s">
        <v>176</v>
      </c>
      <c r="M142">
        <v>0</v>
      </c>
      <c r="N142">
        <v>0</v>
      </c>
      <c r="O142">
        <v>27</v>
      </c>
    </row>
    <row r="143" spans="1:15" x14ac:dyDescent="0.2">
      <c r="A143">
        <v>110</v>
      </c>
      <c r="B143">
        <v>314305</v>
      </c>
      <c r="C143">
        <v>2013</v>
      </c>
      <c r="D143" t="s">
        <v>176</v>
      </c>
      <c r="E143">
        <v>628.5</v>
      </c>
      <c r="F143">
        <v>335.5</v>
      </c>
      <c r="G143">
        <v>59</v>
      </c>
      <c r="I143">
        <v>110</v>
      </c>
      <c r="J143">
        <v>176553</v>
      </c>
      <c r="K143">
        <v>2008</v>
      </c>
      <c r="L143" t="s">
        <v>176</v>
      </c>
      <c r="M143">
        <v>10</v>
      </c>
      <c r="N143">
        <v>0</v>
      </c>
      <c r="O143">
        <v>0</v>
      </c>
    </row>
    <row r="144" spans="1:15" x14ac:dyDescent="0.2">
      <c r="A144">
        <v>110</v>
      </c>
      <c r="B144">
        <v>314315</v>
      </c>
      <c r="C144">
        <v>2013</v>
      </c>
      <c r="D144" t="s">
        <v>176</v>
      </c>
      <c r="E144">
        <v>157.5</v>
      </c>
      <c r="F144">
        <v>47.5</v>
      </c>
      <c r="G144">
        <v>6</v>
      </c>
      <c r="I144">
        <v>110</v>
      </c>
      <c r="J144">
        <v>176755</v>
      </c>
      <c r="K144">
        <v>2008</v>
      </c>
      <c r="L144" t="s">
        <v>176</v>
      </c>
      <c r="M144">
        <v>94</v>
      </c>
      <c r="N144">
        <v>18</v>
      </c>
      <c r="O144">
        <v>0</v>
      </c>
    </row>
    <row r="145" spans="1:15" x14ac:dyDescent="0.2">
      <c r="A145">
        <v>110</v>
      </c>
      <c r="B145">
        <v>314602</v>
      </c>
      <c r="C145">
        <v>2013</v>
      </c>
      <c r="D145" t="s">
        <v>176</v>
      </c>
      <c r="E145">
        <v>91</v>
      </c>
      <c r="F145">
        <v>0</v>
      </c>
      <c r="G145">
        <v>0</v>
      </c>
      <c r="I145">
        <v>110</v>
      </c>
      <c r="J145">
        <v>177079</v>
      </c>
      <c r="K145">
        <v>2008</v>
      </c>
      <c r="L145" t="s">
        <v>177</v>
      </c>
      <c r="M145">
        <v>280</v>
      </c>
      <c r="N145">
        <v>396</v>
      </c>
      <c r="O145">
        <v>0</v>
      </c>
    </row>
    <row r="146" spans="1:15" x14ac:dyDescent="0.2">
      <c r="A146">
        <v>110</v>
      </c>
      <c r="B146">
        <v>314631</v>
      </c>
      <c r="C146">
        <v>2013</v>
      </c>
      <c r="D146" t="s">
        <v>176</v>
      </c>
      <c r="E146">
        <v>28</v>
      </c>
      <c r="F146">
        <v>66</v>
      </c>
      <c r="G146">
        <v>0</v>
      </c>
      <c r="I146">
        <v>110</v>
      </c>
      <c r="J146">
        <v>177146</v>
      </c>
      <c r="K146">
        <v>2008</v>
      </c>
      <c r="L146" t="s">
        <v>176</v>
      </c>
      <c r="M146">
        <v>61</v>
      </c>
      <c r="N146">
        <v>8</v>
      </c>
      <c r="O146">
        <v>0</v>
      </c>
    </row>
    <row r="147" spans="1:15" x14ac:dyDescent="0.2">
      <c r="A147">
        <v>110</v>
      </c>
      <c r="B147">
        <v>314643</v>
      </c>
      <c r="C147">
        <v>2013</v>
      </c>
      <c r="D147" t="s">
        <v>176</v>
      </c>
      <c r="E147">
        <v>258.5</v>
      </c>
      <c r="F147">
        <v>319.5</v>
      </c>
      <c r="G147">
        <v>44.5</v>
      </c>
      <c r="I147">
        <v>110</v>
      </c>
      <c r="J147">
        <v>177175</v>
      </c>
      <c r="K147">
        <v>2008</v>
      </c>
      <c r="L147" t="s">
        <v>176</v>
      </c>
      <c r="M147">
        <v>6</v>
      </c>
      <c r="N147">
        <v>4.5</v>
      </c>
      <c r="O147">
        <v>0</v>
      </c>
    </row>
    <row r="148" spans="1:15" x14ac:dyDescent="0.2">
      <c r="A148">
        <v>110</v>
      </c>
      <c r="B148">
        <v>314782</v>
      </c>
      <c r="C148">
        <v>2013</v>
      </c>
      <c r="D148" t="s">
        <v>176</v>
      </c>
      <c r="E148">
        <v>8.5</v>
      </c>
      <c r="I148">
        <v>110</v>
      </c>
      <c r="J148">
        <v>177303</v>
      </c>
      <c r="K148">
        <v>2008</v>
      </c>
      <c r="L148" t="s">
        <v>176</v>
      </c>
      <c r="M148">
        <v>74</v>
      </c>
      <c r="N148">
        <v>0</v>
      </c>
      <c r="O148">
        <v>4</v>
      </c>
    </row>
    <row r="149" spans="1:15" x14ac:dyDescent="0.2">
      <c r="A149">
        <v>110</v>
      </c>
      <c r="B149">
        <v>315904</v>
      </c>
      <c r="C149">
        <v>2013</v>
      </c>
      <c r="D149" t="s">
        <v>176</v>
      </c>
      <c r="E149">
        <v>14</v>
      </c>
      <c r="F149">
        <v>6</v>
      </c>
      <c r="G149">
        <v>21</v>
      </c>
      <c r="I149">
        <v>110</v>
      </c>
      <c r="J149">
        <v>177413</v>
      </c>
      <c r="K149">
        <v>2008</v>
      </c>
      <c r="L149" t="s">
        <v>176</v>
      </c>
      <c r="M149">
        <v>10</v>
      </c>
      <c r="N149">
        <v>3</v>
      </c>
      <c r="O149">
        <v>9</v>
      </c>
    </row>
    <row r="150" spans="1:15" x14ac:dyDescent="0.2">
      <c r="A150">
        <v>110</v>
      </c>
      <c r="B150">
        <v>315980</v>
      </c>
      <c r="C150">
        <v>2013</v>
      </c>
      <c r="D150" t="s">
        <v>176</v>
      </c>
      <c r="E150">
        <v>984</v>
      </c>
      <c r="F150">
        <v>544</v>
      </c>
      <c r="G150">
        <v>298.5</v>
      </c>
      <c r="I150">
        <v>110</v>
      </c>
      <c r="J150">
        <v>177424</v>
      </c>
      <c r="K150">
        <v>2008</v>
      </c>
      <c r="L150" t="s">
        <v>176</v>
      </c>
      <c r="M150">
        <v>70</v>
      </c>
      <c r="N150">
        <v>9</v>
      </c>
      <c r="O150">
        <v>12</v>
      </c>
    </row>
    <row r="151" spans="1:15" x14ac:dyDescent="0.2">
      <c r="A151">
        <v>110</v>
      </c>
      <c r="B151">
        <v>316102</v>
      </c>
      <c r="C151">
        <v>2013</v>
      </c>
      <c r="D151" t="s">
        <v>176</v>
      </c>
      <c r="E151">
        <v>190</v>
      </c>
      <c r="F151">
        <v>78</v>
      </c>
      <c r="G151">
        <v>21</v>
      </c>
      <c r="I151">
        <v>110</v>
      </c>
      <c r="J151">
        <v>177498</v>
      </c>
      <c r="K151">
        <v>2008</v>
      </c>
      <c r="L151" t="s">
        <v>176</v>
      </c>
      <c r="M151">
        <v>0</v>
      </c>
      <c r="N151">
        <v>1</v>
      </c>
      <c r="O151">
        <v>0</v>
      </c>
    </row>
    <row r="152" spans="1:15" x14ac:dyDescent="0.2">
      <c r="A152">
        <v>110</v>
      </c>
      <c r="B152">
        <v>316341</v>
      </c>
      <c r="C152">
        <v>2013</v>
      </c>
      <c r="D152" t="s">
        <v>176</v>
      </c>
      <c r="F152">
        <v>45</v>
      </c>
      <c r="I152">
        <v>110</v>
      </c>
      <c r="J152">
        <v>177687</v>
      </c>
      <c r="K152">
        <v>2008</v>
      </c>
      <c r="L152" t="s">
        <v>177</v>
      </c>
      <c r="M152">
        <v>683</v>
      </c>
      <c r="N152" s="69">
        <v>1100</v>
      </c>
      <c r="O152">
        <v>0</v>
      </c>
    </row>
    <row r="153" spans="1:15" x14ac:dyDescent="0.2">
      <c r="A153">
        <v>110</v>
      </c>
      <c r="B153">
        <v>317461</v>
      </c>
      <c r="C153">
        <v>2013</v>
      </c>
      <c r="D153" t="s">
        <v>176</v>
      </c>
      <c r="E153">
        <v>300.5</v>
      </c>
      <c r="F153">
        <v>118</v>
      </c>
      <c r="G153">
        <v>0</v>
      </c>
      <c r="I153">
        <v>110</v>
      </c>
      <c r="J153">
        <v>177713</v>
      </c>
      <c r="K153">
        <v>2008</v>
      </c>
      <c r="L153" t="s">
        <v>177</v>
      </c>
      <c r="M153">
        <v>380</v>
      </c>
      <c r="N153">
        <v>100</v>
      </c>
      <c r="O153">
        <v>320</v>
      </c>
    </row>
    <row r="154" spans="1:15" x14ac:dyDescent="0.2">
      <c r="A154">
        <v>110</v>
      </c>
      <c r="B154">
        <v>317480</v>
      </c>
      <c r="C154">
        <v>2013</v>
      </c>
      <c r="D154" t="s">
        <v>176</v>
      </c>
      <c r="E154">
        <v>28</v>
      </c>
      <c r="F154">
        <v>36</v>
      </c>
      <c r="G154">
        <v>0</v>
      </c>
      <c r="I154">
        <v>110</v>
      </c>
      <c r="J154">
        <v>177852</v>
      </c>
      <c r="K154">
        <v>2008</v>
      </c>
      <c r="L154" t="s">
        <v>176</v>
      </c>
      <c r="M154">
        <v>15</v>
      </c>
      <c r="N154">
        <v>0</v>
      </c>
      <c r="O154">
        <v>0</v>
      </c>
    </row>
    <row r="155" spans="1:15" x14ac:dyDescent="0.2">
      <c r="A155">
        <v>110</v>
      </c>
      <c r="B155">
        <v>317481</v>
      </c>
      <c r="C155">
        <v>2013</v>
      </c>
      <c r="D155" t="s">
        <v>176</v>
      </c>
      <c r="E155">
        <v>20</v>
      </c>
      <c r="F155">
        <v>6</v>
      </c>
      <c r="G155">
        <v>0</v>
      </c>
      <c r="I155">
        <v>110</v>
      </c>
      <c r="J155">
        <v>178178</v>
      </c>
      <c r="K155">
        <v>2008</v>
      </c>
      <c r="L155" t="s">
        <v>176</v>
      </c>
      <c r="M155">
        <v>30</v>
      </c>
      <c r="N155">
        <v>24</v>
      </c>
      <c r="O155">
        <v>63</v>
      </c>
    </row>
    <row r="156" spans="1:15" x14ac:dyDescent="0.2">
      <c r="A156">
        <v>110</v>
      </c>
      <c r="B156">
        <v>317507</v>
      </c>
      <c r="C156">
        <v>2013</v>
      </c>
      <c r="D156" t="s">
        <v>176</v>
      </c>
      <c r="E156">
        <v>42</v>
      </c>
      <c r="F156">
        <v>57</v>
      </c>
      <c r="G156">
        <v>0</v>
      </c>
      <c r="I156">
        <v>110</v>
      </c>
      <c r="J156">
        <v>178286</v>
      </c>
      <c r="K156">
        <v>2008</v>
      </c>
      <c r="L156" t="s">
        <v>177</v>
      </c>
      <c r="M156">
        <v>173</v>
      </c>
      <c r="N156">
        <v>84</v>
      </c>
      <c r="O156">
        <v>116</v>
      </c>
    </row>
    <row r="157" spans="1:15" x14ac:dyDescent="0.2">
      <c r="A157">
        <v>110</v>
      </c>
      <c r="B157">
        <v>317561</v>
      </c>
      <c r="C157">
        <v>2013</v>
      </c>
      <c r="D157" t="s">
        <v>176</v>
      </c>
      <c r="E157">
        <v>227</v>
      </c>
      <c r="F157">
        <v>173</v>
      </c>
      <c r="G157">
        <v>147</v>
      </c>
      <c r="I157">
        <v>110</v>
      </c>
      <c r="J157">
        <v>178481</v>
      </c>
      <c r="K157">
        <v>2008</v>
      </c>
      <c r="L157" t="s">
        <v>176</v>
      </c>
      <c r="M157">
        <v>21</v>
      </c>
      <c r="N157">
        <v>20</v>
      </c>
      <c r="O157">
        <v>18</v>
      </c>
    </row>
    <row r="158" spans="1:15" x14ac:dyDescent="0.2">
      <c r="A158">
        <v>110</v>
      </c>
      <c r="B158">
        <v>317581</v>
      </c>
      <c r="C158">
        <v>2013</v>
      </c>
      <c r="D158" t="s">
        <v>176</v>
      </c>
      <c r="F158">
        <v>15</v>
      </c>
      <c r="I158">
        <v>110</v>
      </c>
      <c r="J158">
        <v>178501</v>
      </c>
      <c r="K158">
        <v>2008</v>
      </c>
      <c r="L158" t="s">
        <v>176</v>
      </c>
      <c r="M158">
        <v>6</v>
      </c>
      <c r="N158">
        <v>0</v>
      </c>
      <c r="O158">
        <v>0</v>
      </c>
    </row>
    <row r="159" spans="1:15" x14ac:dyDescent="0.2">
      <c r="A159">
        <v>110</v>
      </c>
      <c r="B159">
        <v>319582</v>
      </c>
      <c r="C159">
        <v>2013</v>
      </c>
      <c r="D159" t="s">
        <v>176</v>
      </c>
      <c r="E159">
        <v>56</v>
      </c>
      <c r="F159">
        <v>0</v>
      </c>
      <c r="G159">
        <v>0</v>
      </c>
      <c r="I159">
        <v>110</v>
      </c>
      <c r="J159">
        <v>178629</v>
      </c>
      <c r="K159">
        <v>2008</v>
      </c>
      <c r="L159" t="s">
        <v>176</v>
      </c>
      <c r="M159">
        <v>0</v>
      </c>
      <c r="N159">
        <v>0</v>
      </c>
      <c r="O159">
        <v>15</v>
      </c>
    </row>
    <row r="160" spans="1:15" x14ac:dyDescent="0.2">
      <c r="A160">
        <v>110</v>
      </c>
      <c r="B160">
        <v>319741</v>
      </c>
      <c r="C160">
        <v>2013</v>
      </c>
      <c r="D160" t="s">
        <v>176</v>
      </c>
      <c r="E160">
        <v>40</v>
      </c>
      <c r="F160">
        <v>36</v>
      </c>
      <c r="G160">
        <v>21</v>
      </c>
      <c r="I160">
        <v>110</v>
      </c>
      <c r="J160">
        <v>178822</v>
      </c>
      <c r="K160">
        <v>2008</v>
      </c>
      <c r="L160" t="s">
        <v>176</v>
      </c>
      <c r="M160">
        <v>0</v>
      </c>
      <c r="N160">
        <v>0</v>
      </c>
      <c r="O160">
        <v>18</v>
      </c>
    </row>
    <row r="161" spans="1:15" x14ac:dyDescent="0.2">
      <c r="A161">
        <v>110</v>
      </c>
      <c r="B161">
        <v>319840</v>
      </c>
      <c r="C161">
        <v>2013</v>
      </c>
      <c r="D161" t="s">
        <v>176</v>
      </c>
      <c r="E161">
        <v>370</v>
      </c>
      <c r="F161">
        <v>276.5</v>
      </c>
      <c r="G161">
        <v>28</v>
      </c>
      <c r="I161">
        <v>110</v>
      </c>
      <c r="J161">
        <v>179141</v>
      </c>
      <c r="K161">
        <v>2008</v>
      </c>
      <c r="L161" t="s">
        <v>176</v>
      </c>
      <c r="M161">
        <v>6</v>
      </c>
      <c r="N161">
        <v>0</v>
      </c>
      <c r="O161">
        <v>0</v>
      </c>
    </row>
    <row r="162" spans="1:15" x14ac:dyDescent="0.2">
      <c r="A162">
        <v>110</v>
      </c>
      <c r="B162">
        <v>320073</v>
      </c>
      <c r="C162">
        <v>2013</v>
      </c>
      <c r="D162" t="s">
        <v>176</v>
      </c>
      <c r="E162">
        <v>261</v>
      </c>
      <c r="F162">
        <v>122</v>
      </c>
      <c r="G162">
        <v>20</v>
      </c>
      <c r="I162">
        <v>110</v>
      </c>
      <c r="J162">
        <v>179230</v>
      </c>
      <c r="K162">
        <v>2008</v>
      </c>
      <c r="L162" t="s">
        <v>176</v>
      </c>
      <c r="M162">
        <v>0</v>
      </c>
      <c r="N162">
        <v>8</v>
      </c>
      <c r="O162">
        <v>0</v>
      </c>
    </row>
    <row r="163" spans="1:15" x14ac:dyDescent="0.2">
      <c r="A163">
        <v>110</v>
      </c>
      <c r="B163">
        <v>320081</v>
      </c>
      <c r="C163">
        <v>2013</v>
      </c>
      <c r="D163" t="s">
        <v>176</v>
      </c>
      <c r="E163">
        <v>54</v>
      </c>
      <c r="F163">
        <v>42</v>
      </c>
      <c r="G163">
        <v>15</v>
      </c>
      <c r="I163">
        <v>110</v>
      </c>
      <c r="J163">
        <v>179798</v>
      </c>
      <c r="K163">
        <v>2008</v>
      </c>
      <c r="L163" t="s">
        <v>176</v>
      </c>
      <c r="M163">
        <v>0</v>
      </c>
      <c r="N163">
        <v>9</v>
      </c>
      <c r="O163">
        <v>0</v>
      </c>
    </row>
    <row r="164" spans="1:15" x14ac:dyDescent="0.2">
      <c r="A164">
        <v>110</v>
      </c>
      <c r="B164">
        <v>320220</v>
      </c>
      <c r="C164">
        <v>2013</v>
      </c>
      <c r="D164" t="s">
        <v>176</v>
      </c>
      <c r="E164">
        <v>251</v>
      </c>
      <c r="F164">
        <v>56</v>
      </c>
      <c r="I164">
        <v>110</v>
      </c>
      <c r="J164">
        <v>179835</v>
      </c>
      <c r="K164">
        <v>2008</v>
      </c>
      <c r="L164" t="s">
        <v>176</v>
      </c>
      <c r="M164">
        <v>8</v>
      </c>
      <c r="N164">
        <v>0</v>
      </c>
      <c r="O164">
        <v>0</v>
      </c>
    </row>
    <row r="165" spans="1:15" x14ac:dyDescent="0.2">
      <c r="A165">
        <v>110</v>
      </c>
      <c r="B165">
        <v>320322</v>
      </c>
      <c r="C165">
        <v>2013</v>
      </c>
      <c r="D165" t="s">
        <v>176</v>
      </c>
      <c r="E165">
        <v>21</v>
      </c>
      <c r="I165">
        <v>110</v>
      </c>
      <c r="J165">
        <v>179921</v>
      </c>
      <c r="K165">
        <v>2008</v>
      </c>
      <c r="L165" t="s">
        <v>176</v>
      </c>
      <c r="M165">
        <v>0</v>
      </c>
      <c r="N165">
        <v>0</v>
      </c>
      <c r="O165">
        <v>18</v>
      </c>
    </row>
    <row r="166" spans="1:15" x14ac:dyDescent="0.2">
      <c r="A166">
        <v>110</v>
      </c>
      <c r="B166">
        <v>324100</v>
      </c>
      <c r="C166">
        <v>2013</v>
      </c>
      <c r="D166" t="s">
        <v>176</v>
      </c>
      <c r="E166">
        <v>0</v>
      </c>
      <c r="F166">
        <v>6</v>
      </c>
      <c r="G166">
        <v>15</v>
      </c>
      <c r="I166">
        <v>110</v>
      </c>
      <c r="J166">
        <v>180007</v>
      </c>
      <c r="K166">
        <v>2008</v>
      </c>
      <c r="L166" t="s">
        <v>176</v>
      </c>
      <c r="M166">
        <v>110</v>
      </c>
      <c r="N166">
        <v>0</v>
      </c>
      <c r="O166">
        <v>0</v>
      </c>
    </row>
    <row r="167" spans="1:15" x14ac:dyDescent="0.2">
      <c r="A167">
        <v>110</v>
      </c>
      <c r="B167">
        <v>324240</v>
      </c>
      <c r="C167">
        <v>2013</v>
      </c>
      <c r="D167" t="s">
        <v>176</v>
      </c>
      <c r="E167">
        <v>147</v>
      </c>
      <c r="F167">
        <v>79</v>
      </c>
      <c r="G167">
        <v>0</v>
      </c>
      <c r="I167">
        <v>110</v>
      </c>
      <c r="J167">
        <v>180095</v>
      </c>
      <c r="K167">
        <v>2008</v>
      </c>
      <c r="L167" t="s">
        <v>176</v>
      </c>
      <c r="M167">
        <v>30</v>
      </c>
      <c r="N167">
        <v>0</v>
      </c>
      <c r="O167">
        <v>0</v>
      </c>
    </row>
    <row r="168" spans="1:15" x14ac:dyDescent="0.2">
      <c r="A168">
        <v>110</v>
      </c>
      <c r="B168">
        <v>324320</v>
      </c>
      <c r="C168">
        <v>2013</v>
      </c>
      <c r="D168" t="s">
        <v>176</v>
      </c>
      <c r="E168">
        <v>132</v>
      </c>
      <c r="F168">
        <v>0</v>
      </c>
      <c r="G168">
        <v>36</v>
      </c>
      <c r="I168">
        <v>110</v>
      </c>
      <c r="J168">
        <v>180332</v>
      </c>
      <c r="K168">
        <v>2008</v>
      </c>
      <c r="L168" t="s">
        <v>176</v>
      </c>
      <c r="M168">
        <v>33</v>
      </c>
      <c r="N168">
        <v>14</v>
      </c>
      <c r="O168">
        <v>0</v>
      </c>
    </row>
    <row r="169" spans="1:15" x14ac:dyDescent="0.2">
      <c r="A169">
        <v>110</v>
      </c>
      <c r="B169">
        <v>324640</v>
      </c>
      <c r="C169">
        <v>2013</v>
      </c>
      <c r="D169" t="s">
        <v>176</v>
      </c>
      <c r="E169">
        <v>21</v>
      </c>
      <c r="F169">
        <v>0</v>
      </c>
      <c r="G169">
        <v>0</v>
      </c>
      <c r="I169">
        <v>110</v>
      </c>
      <c r="J169">
        <v>180365</v>
      </c>
      <c r="K169">
        <v>2008</v>
      </c>
      <c r="L169" t="s">
        <v>176</v>
      </c>
      <c r="M169">
        <v>46</v>
      </c>
      <c r="N169">
        <v>34</v>
      </c>
      <c r="O169">
        <v>0</v>
      </c>
    </row>
    <row r="170" spans="1:15" x14ac:dyDescent="0.2">
      <c r="A170">
        <v>110</v>
      </c>
      <c r="B170">
        <v>324860</v>
      </c>
      <c r="C170">
        <v>2013</v>
      </c>
      <c r="D170" t="s">
        <v>176</v>
      </c>
      <c r="E170">
        <v>18</v>
      </c>
      <c r="I170">
        <v>110</v>
      </c>
      <c r="J170">
        <v>181165</v>
      </c>
      <c r="K170">
        <v>2008</v>
      </c>
      <c r="L170" t="s">
        <v>176</v>
      </c>
      <c r="M170">
        <v>106</v>
      </c>
      <c r="N170">
        <v>6</v>
      </c>
      <c r="O170">
        <v>0</v>
      </c>
    </row>
    <row r="171" spans="1:15" x14ac:dyDescent="0.2">
      <c r="A171">
        <v>110</v>
      </c>
      <c r="B171">
        <v>329704</v>
      </c>
      <c r="C171">
        <v>2013</v>
      </c>
      <c r="D171" t="s">
        <v>176</v>
      </c>
      <c r="E171">
        <v>16</v>
      </c>
      <c r="F171">
        <v>12</v>
      </c>
      <c r="G171">
        <v>0</v>
      </c>
      <c r="I171">
        <v>110</v>
      </c>
      <c r="J171">
        <v>181167</v>
      </c>
      <c r="K171">
        <v>2008</v>
      </c>
      <c r="L171" t="s">
        <v>176</v>
      </c>
      <c r="M171">
        <v>10</v>
      </c>
      <c r="N171">
        <v>0</v>
      </c>
      <c r="O171">
        <v>0</v>
      </c>
    </row>
    <row r="172" spans="1:15" x14ac:dyDescent="0.2">
      <c r="A172">
        <v>110</v>
      </c>
      <c r="B172">
        <v>329707</v>
      </c>
      <c r="C172">
        <v>2013</v>
      </c>
      <c r="D172" t="s">
        <v>176</v>
      </c>
      <c r="E172">
        <v>219.5</v>
      </c>
      <c r="F172">
        <v>144</v>
      </c>
      <c r="G172">
        <v>48</v>
      </c>
      <c r="I172">
        <v>110</v>
      </c>
      <c r="J172">
        <v>181186</v>
      </c>
      <c r="K172">
        <v>2008</v>
      </c>
      <c r="L172" t="s">
        <v>176</v>
      </c>
      <c r="M172">
        <v>294</v>
      </c>
      <c r="N172">
        <v>550.5</v>
      </c>
      <c r="O172">
        <v>0</v>
      </c>
    </row>
    <row r="173" spans="1:15" x14ac:dyDescent="0.2">
      <c r="A173">
        <v>110</v>
      </c>
      <c r="B173">
        <v>329785</v>
      </c>
      <c r="C173">
        <v>2013</v>
      </c>
      <c r="D173" t="s">
        <v>176</v>
      </c>
      <c r="F173">
        <v>18</v>
      </c>
      <c r="I173">
        <v>110</v>
      </c>
      <c r="J173">
        <v>181626</v>
      </c>
      <c r="K173">
        <v>2008</v>
      </c>
      <c r="L173" t="s">
        <v>176</v>
      </c>
      <c r="M173">
        <v>58</v>
      </c>
      <c r="N173">
        <v>57</v>
      </c>
      <c r="O173">
        <v>0</v>
      </c>
    </row>
    <row r="174" spans="1:15" x14ac:dyDescent="0.2">
      <c r="A174">
        <v>110</v>
      </c>
      <c r="B174">
        <v>329802</v>
      </c>
      <c r="C174">
        <v>2013</v>
      </c>
      <c r="D174" t="s">
        <v>176</v>
      </c>
      <c r="E174">
        <v>266</v>
      </c>
      <c r="F174">
        <v>50</v>
      </c>
      <c r="G174">
        <v>0</v>
      </c>
      <c r="I174">
        <v>110</v>
      </c>
      <c r="J174">
        <v>181628</v>
      </c>
      <c r="K174">
        <v>2008</v>
      </c>
      <c r="L174" t="s">
        <v>176</v>
      </c>
      <c r="M174">
        <v>0</v>
      </c>
      <c r="N174">
        <v>60</v>
      </c>
      <c r="O174">
        <v>0</v>
      </c>
    </row>
    <row r="175" spans="1:15" x14ac:dyDescent="0.2">
      <c r="A175">
        <v>110</v>
      </c>
      <c r="B175">
        <v>329820</v>
      </c>
      <c r="C175">
        <v>2013</v>
      </c>
      <c r="D175" t="s">
        <v>176</v>
      </c>
      <c r="E175">
        <v>121</v>
      </c>
      <c r="F175">
        <v>43</v>
      </c>
      <c r="G175">
        <v>21</v>
      </c>
      <c r="I175">
        <v>110</v>
      </c>
      <c r="J175">
        <v>181822</v>
      </c>
      <c r="K175">
        <v>2008</v>
      </c>
      <c r="L175" t="s">
        <v>176</v>
      </c>
      <c r="M175">
        <v>48</v>
      </c>
      <c r="N175">
        <v>57</v>
      </c>
      <c r="O175">
        <v>0</v>
      </c>
    </row>
    <row r="176" spans="1:15" x14ac:dyDescent="0.2">
      <c r="A176">
        <v>110</v>
      </c>
      <c r="B176">
        <v>331500</v>
      </c>
      <c r="C176">
        <v>2013</v>
      </c>
      <c r="D176" t="s">
        <v>176</v>
      </c>
      <c r="E176">
        <v>43.5</v>
      </c>
      <c r="F176">
        <v>6</v>
      </c>
      <c r="G176">
        <v>30</v>
      </c>
      <c r="I176">
        <v>110</v>
      </c>
      <c r="J176">
        <v>181840</v>
      </c>
      <c r="K176">
        <v>2008</v>
      </c>
      <c r="L176" t="s">
        <v>176</v>
      </c>
      <c r="M176">
        <v>267</v>
      </c>
      <c r="N176">
        <v>251</v>
      </c>
      <c r="O176">
        <v>101</v>
      </c>
    </row>
    <row r="177" spans="1:15" x14ac:dyDescent="0.2">
      <c r="A177">
        <v>110</v>
      </c>
      <c r="B177">
        <v>331520</v>
      </c>
      <c r="C177">
        <v>2013</v>
      </c>
      <c r="D177" t="s">
        <v>176</v>
      </c>
      <c r="E177">
        <v>198</v>
      </c>
      <c r="F177">
        <v>4.5</v>
      </c>
      <c r="G177">
        <v>0</v>
      </c>
      <c r="I177">
        <v>110</v>
      </c>
      <c r="J177">
        <v>181843</v>
      </c>
      <c r="K177">
        <v>2008</v>
      </c>
      <c r="L177" t="s">
        <v>176</v>
      </c>
      <c r="M177">
        <v>30</v>
      </c>
      <c r="N177">
        <v>0</v>
      </c>
      <c r="O177">
        <v>0</v>
      </c>
    </row>
    <row r="178" spans="1:15" x14ac:dyDescent="0.2">
      <c r="A178">
        <v>110</v>
      </c>
      <c r="B178">
        <v>331640</v>
      </c>
      <c r="C178">
        <v>2013</v>
      </c>
      <c r="D178" t="s">
        <v>176</v>
      </c>
      <c r="E178">
        <v>184</v>
      </c>
      <c r="F178">
        <v>8</v>
      </c>
      <c r="G178">
        <v>2</v>
      </c>
      <c r="I178">
        <v>110</v>
      </c>
      <c r="J178">
        <v>181936</v>
      </c>
      <c r="K178">
        <v>2008</v>
      </c>
      <c r="L178" t="s">
        <v>176</v>
      </c>
      <c r="M178">
        <v>19</v>
      </c>
      <c r="N178">
        <v>72</v>
      </c>
      <c r="O178">
        <v>24</v>
      </c>
    </row>
    <row r="179" spans="1:15" x14ac:dyDescent="0.2">
      <c r="A179">
        <v>110</v>
      </c>
      <c r="B179">
        <v>331993</v>
      </c>
      <c r="C179">
        <v>2013</v>
      </c>
      <c r="D179" t="s">
        <v>176</v>
      </c>
      <c r="E179">
        <v>63</v>
      </c>
      <c r="F179">
        <v>0</v>
      </c>
      <c r="G179">
        <v>0</v>
      </c>
      <c r="I179">
        <v>110</v>
      </c>
      <c r="J179">
        <v>181966</v>
      </c>
      <c r="K179">
        <v>2008</v>
      </c>
      <c r="L179" t="s">
        <v>176</v>
      </c>
      <c r="M179">
        <v>16</v>
      </c>
      <c r="N179">
        <v>0</v>
      </c>
      <c r="O179">
        <v>0</v>
      </c>
    </row>
    <row r="180" spans="1:15" x14ac:dyDescent="0.2">
      <c r="A180">
        <v>110</v>
      </c>
      <c r="B180">
        <v>332009</v>
      </c>
      <c r="C180">
        <v>2013</v>
      </c>
      <c r="D180" t="s">
        <v>176</v>
      </c>
      <c r="F180">
        <v>10</v>
      </c>
      <c r="I180">
        <v>110</v>
      </c>
      <c r="J180">
        <v>181972</v>
      </c>
      <c r="K180">
        <v>2008</v>
      </c>
      <c r="L180" t="s">
        <v>176</v>
      </c>
      <c r="M180">
        <v>86</v>
      </c>
      <c r="N180">
        <v>0</v>
      </c>
      <c r="O180">
        <v>0</v>
      </c>
    </row>
    <row r="181" spans="1:15" x14ac:dyDescent="0.2">
      <c r="A181">
        <v>110</v>
      </c>
      <c r="B181">
        <v>332360</v>
      </c>
      <c r="C181">
        <v>2013</v>
      </c>
      <c r="D181" t="s">
        <v>176</v>
      </c>
      <c r="E181">
        <v>30</v>
      </c>
      <c r="F181">
        <v>32.5</v>
      </c>
      <c r="G181">
        <v>0</v>
      </c>
      <c r="I181">
        <v>110</v>
      </c>
      <c r="J181">
        <v>181986</v>
      </c>
      <c r="K181">
        <v>2008</v>
      </c>
      <c r="L181" t="s">
        <v>176</v>
      </c>
      <c r="M181">
        <v>12</v>
      </c>
      <c r="N181">
        <v>2</v>
      </c>
      <c r="O181">
        <v>0</v>
      </c>
    </row>
    <row r="182" spans="1:15" x14ac:dyDescent="0.2">
      <c r="A182">
        <v>110</v>
      </c>
      <c r="B182">
        <v>332361</v>
      </c>
      <c r="C182">
        <v>2013</v>
      </c>
      <c r="D182" t="s">
        <v>176</v>
      </c>
      <c r="E182">
        <v>108</v>
      </c>
      <c r="F182">
        <v>0</v>
      </c>
      <c r="G182">
        <v>0</v>
      </c>
      <c r="I182">
        <v>110</v>
      </c>
      <c r="J182">
        <v>182011</v>
      </c>
      <c r="K182">
        <v>2008</v>
      </c>
      <c r="L182" t="s">
        <v>176</v>
      </c>
      <c r="M182">
        <v>0</v>
      </c>
      <c r="N182">
        <v>14</v>
      </c>
      <c r="O182">
        <v>0</v>
      </c>
    </row>
    <row r="183" spans="1:15" x14ac:dyDescent="0.2">
      <c r="A183">
        <v>110</v>
      </c>
      <c r="B183">
        <v>333180</v>
      </c>
      <c r="C183">
        <v>2013</v>
      </c>
      <c r="D183" t="s">
        <v>176</v>
      </c>
      <c r="E183">
        <v>120</v>
      </c>
      <c r="F183">
        <v>0</v>
      </c>
      <c r="G183">
        <v>0</v>
      </c>
      <c r="I183">
        <v>110</v>
      </c>
      <c r="J183">
        <v>182019</v>
      </c>
      <c r="K183">
        <v>2008</v>
      </c>
      <c r="L183" t="s">
        <v>176</v>
      </c>
      <c r="M183">
        <v>119</v>
      </c>
      <c r="N183">
        <v>43</v>
      </c>
      <c r="O183">
        <v>14</v>
      </c>
    </row>
    <row r="184" spans="1:15" x14ac:dyDescent="0.2">
      <c r="A184">
        <v>110</v>
      </c>
      <c r="B184">
        <v>335161</v>
      </c>
      <c r="C184">
        <v>2013</v>
      </c>
      <c r="D184" t="s">
        <v>176</v>
      </c>
      <c r="E184">
        <v>769</v>
      </c>
      <c r="F184">
        <v>205</v>
      </c>
      <c r="G184">
        <v>75</v>
      </c>
      <c r="I184">
        <v>110</v>
      </c>
      <c r="J184">
        <v>182055</v>
      </c>
      <c r="K184">
        <v>2008</v>
      </c>
      <c r="L184" t="s">
        <v>176</v>
      </c>
      <c r="M184">
        <v>95</v>
      </c>
      <c r="N184">
        <v>168.5</v>
      </c>
      <c r="O184">
        <v>51.5</v>
      </c>
    </row>
    <row r="185" spans="1:15" x14ac:dyDescent="0.2">
      <c r="A185">
        <v>110</v>
      </c>
      <c r="B185">
        <v>336502</v>
      </c>
      <c r="C185">
        <v>2013</v>
      </c>
      <c r="D185" t="s">
        <v>176</v>
      </c>
      <c r="E185">
        <v>0</v>
      </c>
      <c r="F185">
        <v>28.5</v>
      </c>
      <c r="G185">
        <v>0</v>
      </c>
      <c r="I185">
        <v>110</v>
      </c>
      <c r="J185">
        <v>182381</v>
      </c>
      <c r="K185">
        <v>2008</v>
      </c>
      <c r="L185" t="s">
        <v>176</v>
      </c>
      <c r="M185">
        <v>58</v>
      </c>
      <c r="N185">
        <v>0</v>
      </c>
      <c r="O185">
        <v>10</v>
      </c>
    </row>
    <row r="186" spans="1:15" x14ac:dyDescent="0.2">
      <c r="A186">
        <v>110</v>
      </c>
      <c r="B186">
        <v>336503</v>
      </c>
      <c r="C186">
        <v>2013</v>
      </c>
      <c r="D186" t="s">
        <v>176</v>
      </c>
      <c r="E186">
        <v>249</v>
      </c>
      <c r="F186">
        <v>156.5</v>
      </c>
      <c r="G186">
        <v>0</v>
      </c>
      <c r="I186">
        <v>110</v>
      </c>
      <c r="J186">
        <v>182527</v>
      </c>
      <c r="K186">
        <v>2008</v>
      </c>
      <c r="L186" t="s">
        <v>176</v>
      </c>
      <c r="M186">
        <v>24</v>
      </c>
      <c r="N186">
        <v>0</v>
      </c>
      <c r="O186">
        <v>0</v>
      </c>
    </row>
    <row r="187" spans="1:15" x14ac:dyDescent="0.2">
      <c r="A187">
        <v>110</v>
      </c>
      <c r="B187">
        <v>336562</v>
      </c>
      <c r="C187">
        <v>2013</v>
      </c>
      <c r="D187" t="s">
        <v>176</v>
      </c>
      <c r="E187">
        <v>44</v>
      </c>
      <c r="F187">
        <v>6</v>
      </c>
      <c r="G187">
        <v>0</v>
      </c>
      <c r="I187">
        <v>110</v>
      </c>
      <c r="J187">
        <v>182611</v>
      </c>
      <c r="K187">
        <v>2008</v>
      </c>
      <c r="L187" t="s">
        <v>176</v>
      </c>
      <c r="M187">
        <v>60</v>
      </c>
      <c r="N187">
        <v>0</v>
      </c>
      <c r="O187">
        <v>30</v>
      </c>
    </row>
    <row r="188" spans="1:15" x14ac:dyDescent="0.2">
      <c r="A188">
        <v>110</v>
      </c>
      <c r="B188">
        <v>340743</v>
      </c>
      <c r="C188">
        <v>2013</v>
      </c>
      <c r="D188" t="s">
        <v>176</v>
      </c>
      <c r="E188">
        <v>13</v>
      </c>
      <c r="F188">
        <v>15</v>
      </c>
      <c r="G188">
        <v>0</v>
      </c>
      <c r="I188">
        <v>110</v>
      </c>
      <c r="J188">
        <v>182612</v>
      </c>
      <c r="K188">
        <v>2008</v>
      </c>
      <c r="L188" t="s">
        <v>176</v>
      </c>
      <c r="M188">
        <v>6</v>
      </c>
      <c r="N188">
        <v>0</v>
      </c>
      <c r="O188">
        <v>0</v>
      </c>
    </row>
    <row r="189" spans="1:15" x14ac:dyDescent="0.2">
      <c r="A189">
        <v>110</v>
      </c>
      <c r="B189">
        <v>340760</v>
      </c>
      <c r="C189">
        <v>2013</v>
      </c>
      <c r="D189" t="s">
        <v>176</v>
      </c>
      <c r="E189">
        <v>45</v>
      </c>
      <c r="F189">
        <v>93</v>
      </c>
      <c r="G189">
        <v>0</v>
      </c>
      <c r="I189">
        <v>110</v>
      </c>
      <c r="J189">
        <v>182825</v>
      </c>
      <c r="K189">
        <v>2008</v>
      </c>
      <c r="L189" t="s">
        <v>176</v>
      </c>
      <c r="M189">
        <v>6</v>
      </c>
      <c r="N189">
        <v>0</v>
      </c>
      <c r="O189">
        <v>19</v>
      </c>
    </row>
    <row r="190" spans="1:15" x14ac:dyDescent="0.2">
      <c r="A190">
        <v>110</v>
      </c>
      <c r="B190">
        <v>340929</v>
      </c>
      <c r="C190">
        <v>2013</v>
      </c>
      <c r="D190" t="s">
        <v>176</v>
      </c>
      <c r="E190">
        <v>6</v>
      </c>
      <c r="F190">
        <v>9</v>
      </c>
      <c r="G190">
        <v>0</v>
      </c>
      <c r="I190">
        <v>110</v>
      </c>
      <c r="J190">
        <v>183139</v>
      </c>
      <c r="K190">
        <v>2009</v>
      </c>
      <c r="L190" t="s">
        <v>176</v>
      </c>
      <c r="M190">
        <v>184</v>
      </c>
      <c r="N190">
        <v>24</v>
      </c>
      <c r="O190">
        <v>0</v>
      </c>
    </row>
    <row r="191" spans="1:15" x14ac:dyDescent="0.2">
      <c r="A191">
        <v>110</v>
      </c>
      <c r="B191">
        <v>340939</v>
      </c>
      <c r="C191">
        <v>2013</v>
      </c>
      <c r="D191" t="s">
        <v>176</v>
      </c>
      <c r="E191">
        <v>127</v>
      </c>
      <c r="F191">
        <v>0</v>
      </c>
      <c r="G191">
        <v>52</v>
      </c>
      <c r="I191">
        <v>110</v>
      </c>
      <c r="J191">
        <v>183204</v>
      </c>
      <c r="K191">
        <v>2009</v>
      </c>
      <c r="L191" t="s">
        <v>176</v>
      </c>
      <c r="M191">
        <v>35</v>
      </c>
      <c r="N191">
        <v>55</v>
      </c>
      <c r="O191">
        <v>10</v>
      </c>
    </row>
    <row r="192" spans="1:15" x14ac:dyDescent="0.2">
      <c r="A192">
        <v>110</v>
      </c>
      <c r="B192">
        <v>340961</v>
      </c>
      <c r="C192">
        <v>2013</v>
      </c>
      <c r="D192" t="s">
        <v>176</v>
      </c>
      <c r="E192">
        <v>42</v>
      </c>
      <c r="F192">
        <v>18</v>
      </c>
      <c r="G192">
        <v>0</v>
      </c>
      <c r="I192">
        <v>110</v>
      </c>
      <c r="J192">
        <v>183260</v>
      </c>
      <c r="K192">
        <v>2009</v>
      </c>
      <c r="L192" t="s">
        <v>176</v>
      </c>
      <c r="M192">
        <v>45</v>
      </c>
      <c r="N192">
        <v>0</v>
      </c>
      <c r="O192">
        <v>0</v>
      </c>
    </row>
    <row r="193" spans="1:15" x14ac:dyDescent="0.2">
      <c r="A193">
        <v>110</v>
      </c>
      <c r="B193">
        <v>343640</v>
      </c>
      <c r="C193">
        <v>2013</v>
      </c>
      <c r="D193" t="s">
        <v>176</v>
      </c>
      <c r="E193">
        <v>375</v>
      </c>
      <c r="F193">
        <v>218</v>
      </c>
      <c r="G193">
        <v>27.5</v>
      </c>
      <c r="I193">
        <v>110</v>
      </c>
      <c r="J193">
        <v>183261</v>
      </c>
      <c r="K193">
        <v>2009</v>
      </c>
      <c r="L193" t="s">
        <v>176</v>
      </c>
      <c r="M193">
        <v>15</v>
      </c>
      <c r="N193">
        <v>0</v>
      </c>
      <c r="O193">
        <v>0</v>
      </c>
    </row>
    <row r="194" spans="1:15" x14ac:dyDescent="0.2">
      <c r="A194">
        <v>110</v>
      </c>
      <c r="B194">
        <v>344740</v>
      </c>
      <c r="C194">
        <v>2013</v>
      </c>
      <c r="D194" t="s">
        <v>176</v>
      </c>
      <c r="E194">
        <v>266</v>
      </c>
      <c r="F194">
        <v>100</v>
      </c>
      <c r="G194">
        <v>18</v>
      </c>
      <c r="I194">
        <v>110</v>
      </c>
      <c r="J194">
        <v>183522</v>
      </c>
      <c r="K194">
        <v>2009</v>
      </c>
      <c r="L194" t="s">
        <v>176</v>
      </c>
      <c r="M194">
        <v>12</v>
      </c>
      <c r="N194">
        <v>4</v>
      </c>
      <c r="O194">
        <v>0</v>
      </c>
    </row>
    <row r="195" spans="1:15" x14ac:dyDescent="0.2">
      <c r="A195">
        <v>110</v>
      </c>
      <c r="B195">
        <v>346701</v>
      </c>
      <c r="C195">
        <v>2013</v>
      </c>
      <c r="D195" t="s">
        <v>176</v>
      </c>
      <c r="E195">
        <v>38</v>
      </c>
      <c r="F195">
        <v>213</v>
      </c>
      <c r="G195">
        <v>0</v>
      </c>
      <c r="I195">
        <v>110</v>
      </c>
      <c r="J195">
        <v>183572</v>
      </c>
      <c r="K195">
        <v>2009</v>
      </c>
      <c r="L195" t="s">
        <v>176</v>
      </c>
      <c r="M195">
        <v>90</v>
      </c>
      <c r="N195">
        <v>12</v>
      </c>
      <c r="O195">
        <v>3</v>
      </c>
    </row>
    <row r="196" spans="1:15" x14ac:dyDescent="0.2">
      <c r="A196">
        <v>110</v>
      </c>
      <c r="B196">
        <v>346762</v>
      </c>
      <c r="C196">
        <v>2013</v>
      </c>
      <c r="D196" t="s">
        <v>176</v>
      </c>
      <c r="E196">
        <v>33</v>
      </c>
      <c r="F196">
        <v>34.5</v>
      </c>
      <c r="G196">
        <v>0</v>
      </c>
      <c r="I196">
        <v>110</v>
      </c>
      <c r="J196">
        <v>183700</v>
      </c>
      <c r="K196">
        <v>2008</v>
      </c>
      <c r="L196" t="s">
        <v>177</v>
      </c>
      <c r="M196">
        <v>360</v>
      </c>
      <c r="N196">
        <v>360</v>
      </c>
      <c r="O196">
        <v>240</v>
      </c>
    </row>
    <row r="197" spans="1:15" x14ac:dyDescent="0.2">
      <c r="A197">
        <v>110</v>
      </c>
      <c r="B197">
        <v>346860</v>
      </c>
      <c r="C197">
        <v>2013</v>
      </c>
      <c r="D197" t="s">
        <v>176</v>
      </c>
      <c r="E197">
        <v>12</v>
      </c>
      <c r="F197">
        <v>12</v>
      </c>
      <c r="I197">
        <v>110</v>
      </c>
      <c r="J197">
        <v>183700</v>
      </c>
      <c r="K197">
        <v>2008</v>
      </c>
      <c r="L197" t="s">
        <v>176</v>
      </c>
      <c r="M197">
        <v>24</v>
      </c>
      <c r="N197">
        <v>24</v>
      </c>
      <c r="O197">
        <v>16</v>
      </c>
    </row>
    <row r="198" spans="1:15" x14ac:dyDescent="0.2">
      <c r="A198">
        <v>110</v>
      </c>
      <c r="B198">
        <v>347221</v>
      </c>
      <c r="C198">
        <v>2013</v>
      </c>
      <c r="D198" t="s">
        <v>176</v>
      </c>
      <c r="E198">
        <v>45</v>
      </c>
      <c r="F198">
        <v>144.5</v>
      </c>
      <c r="G198">
        <v>0</v>
      </c>
      <c r="I198">
        <v>110</v>
      </c>
      <c r="J198">
        <v>184065</v>
      </c>
      <c r="K198">
        <v>2009</v>
      </c>
      <c r="L198" t="s">
        <v>176</v>
      </c>
      <c r="M198">
        <v>0</v>
      </c>
      <c r="N198">
        <v>0</v>
      </c>
      <c r="O198">
        <v>6</v>
      </c>
    </row>
    <row r="199" spans="1:15" x14ac:dyDescent="0.2">
      <c r="A199">
        <v>110</v>
      </c>
      <c r="B199">
        <v>348400</v>
      </c>
      <c r="C199">
        <v>2013</v>
      </c>
      <c r="D199" t="s">
        <v>176</v>
      </c>
      <c r="F199">
        <v>2</v>
      </c>
      <c r="I199">
        <v>110</v>
      </c>
      <c r="J199">
        <v>184094</v>
      </c>
      <c r="K199">
        <v>2009</v>
      </c>
      <c r="L199" t="s">
        <v>177</v>
      </c>
      <c r="M199">
        <v>30</v>
      </c>
      <c r="N199">
        <v>35</v>
      </c>
    </row>
    <row r="200" spans="1:15" x14ac:dyDescent="0.2">
      <c r="A200">
        <v>110</v>
      </c>
      <c r="B200">
        <v>348474</v>
      </c>
      <c r="C200">
        <v>2013</v>
      </c>
      <c r="D200" t="s">
        <v>176</v>
      </c>
      <c r="E200">
        <v>50</v>
      </c>
      <c r="F200">
        <v>63</v>
      </c>
      <c r="G200">
        <v>0</v>
      </c>
      <c r="I200">
        <v>110</v>
      </c>
      <c r="J200">
        <v>184300</v>
      </c>
      <c r="K200">
        <v>2009</v>
      </c>
      <c r="L200" t="s">
        <v>176</v>
      </c>
      <c r="M200">
        <v>5</v>
      </c>
      <c r="N200">
        <v>0</v>
      </c>
      <c r="O200">
        <v>0</v>
      </c>
    </row>
    <row r="201" spans="1:15" x14ac:dyDescent="0.2">
      <c r="A201">
        <v>110</v>
      </c>
      <c r="B201">
        <v>349061</v>
      </c>
      <c r="C201">
        <v>2013</v>
      </c>
      <c r="D201" t="s">
        <v>176</v>
      </c>
      <c r="E201">
        <v>15</v>
      </c>
      <c r="F201">
        <v>0</v>
      </c>
      <c r="G201">
        <v>0</v>
      </c>
      <c r="I201">
        <v>110</v>
      </c>
      <c r="J201">
        <v>184369</v>
      </c>
      <c r="K201">
        <v>2009</v>
      </c>
      <c r="L201" t="s">
        <v>177</v>
      </c>
      <c r="M201">
        <v>224</v>
      </c>
      <c r="N201">
        <v>510</v>
      </c>
      <c r="O201">
        <v>0</v>
      </c>
    </row>
    <row r="202" spans="1:15" x14ac:dyDescent="0.2">
      <c r="A202">
        <v>110</v>
      </c>
      <c r="B202">
        <v>349063</v>
      </c>
      <c r="C202">
        <v>2013</v>
      </c>
      <c r="D202" t="s">
        <v>176</v>
      </c>
      <c r="E202">
        <v>69</v>
      </c>
      <c r="F202">
        <v>0</v>
      </c>
      <c r="G202">
        <v>0</v>
      </c>
      <c r="I202">
        <v>110</v>
      </c>
      <c r="J202">
        <v>184370</v>
      </c>
      <c r="K202">
        <v>2009</v>
      </c>
      <c r="L202" t="s">
        <v>177</v>
      </c>
      <c r="M202">
        <v>392</v>
      </c>
      <c r="N202">
        <v>798</v>
      </c>
      <c r="O202">
        <v>0</v>
      </c>
    </row>
    <row r="203" spans="1:15" x14ac:dyDescent="0.2">
      <c r="A203">
        <v>110</v>
      </c>
      <c r="B203">
        <v>349065</v>
      </c>
      <c r="C203">
        <v>2013</v>
      </c>
      <c r="D203" t="s">
        <v>176</v>
      </c>
      <c r="E203">
        <v>89</v>
      </c>
      <c r="F203">
        <v>0</v>
      </c>
      <c r="G203">
        <v>0</v>
      </c>
      <c r="I203">
        <v>110</v>
      </c>
      <c r="J203">
        <v>184384</v>
      </c>
      <c r="K203">
        <v>2009</v>
      </c>
      <c r="L203" t="s">
        <v>177</v>
      </c>
      <c r="M203">
        <v>769.5</v>
      </c>
      <c r="N203" s="69">
        <v>3303.5</v>
      </c>
      <c r="O203">
        <v>0</v>
      </c>
    </row>
    <row r="204" spans="1:15" x14ac:dyDescent="0.2">
      <c r="A204">
        <v>110</v>
      </c>
      <c r="B204">
        <v>349078</v>
      </c>
      <c r="C204">
        <v>2013</v>
      </c>
      <c r="D204" t="s">
        <v>176</v>
      </c>
      <c r="E204">
        <v>15</v>
      </c>
      <c r="F204">
        <v>0</v>
      </c>
      <c r="G204">
        <v>0</v>
      </c>
      <c r="I204">
        <v>110</v>
      </c>
      <c r="J204">
        <v>184454</v>
      </c>
      <c r="K204">
        <v>2009</v>
      </c>
      <c r="L204" t="s">
        <v>177</v>
      </c>
      <c r="M204">
        <v>10</v>
      </c>
      <c r="N204">
        <v>20</v>
      </c>
      <c r="O204">
        <v>15.5</v>
      </c>
    </row>
    <row r="205" spans="1:15" x14ac:dyDescent="0.2">
      <c r="A205">
        <v>110</v>
      </c>
      <c r="B205">
        <v>349105</v>
      </c>
      <c r="C205">
        <v>2013</v>
      </c>
      <c r="D205" t="s">
        <v>176</v>
      </c>
      <c r="E205">
        <v>323</v>
      </c>
      <c r="F205">
        <v>108.5</v>
      </c>
      <c r="G205">
        <v>0</v>
      </c>
      <c r="I205">
        <v>110</v>
      </c>
      <c r="J205">
        <v>184619</v>
      </c>
      <c r="K205">
        <v>2009</v>
      </c>
      <c r="L205" t="s">
        <v>177</v>
      </c>
      <c r="M205">
        <v>364</v>
      </c>
      <c r="N205">
        <v>156</v>
      </c>
      <c r="O205">
        <v>363</v>
      </c>
    </row>
    <row r="206" spans="1:15" x14ac:dyDescent="0.2">
      <c r="A206">
        <v>110</v>
      </c>
      <c r="B206">
        <v>349192</v>
      </c>
      <c r="C206">
        <v>2013</v>
      </c>
      <c r="D206" t="s">
        <v>176</v>
      </c>
      <c r="F206">
        <v>0.5</v>
      </c>
      <c r="I206">
        <v>110</v>
      </c>
      <c r="J206">
        <v>184629</v>
      </c>
      <c r="K206">
        <v>2009</v>
      </c>
      <c r="L206" t="s">
        <v>177</v>
      </c>
      <c r="M206">
        <v>224</v>
      </c>
      <c r="N206">
        <v>112</v>
      </c>
      <c r="O206">
        <v>210</v>
      </c>
    </row>
    <row r="207" spans="1:15" x14ac:dyDescent="0.2">
      <c r="A207">
        <v>110</v>
      </c>
      <c r="B207">
        <v>349336</v>
      </c>
      <c r="C207">
        <v>2013</v>
      </c>
      <c r="D207" t="s">
        <v>176</v>
      </c>
      <c r="E207">
        <v>198</v>
      </c>
      <c r="F207">
        <v>32.5</v>
      </c>
      <c r="G207">
        <v>111</v>
      </c>
      <c r="I207">
        <v>110</v>
      </c>
      <c r="J207">
        <v>184647</v>
      </c>
      <c r="K207">
        <v>2009</v>
      </c>
      <c r="L207" t="s">
        <v>177</v>
      </c>
      <c r="M207">
        <v>0</v>
      </c>
      <c r="N207">
        <v>448</v>
      </c>
      <c r="O207">
        <v>0</v>
      </c>
    </row>
    <row r="208" spans="1:15" x14ac:dyDescent="0.2">
      <c r="A208">
        <v>110</v>
      </c>
      <c r="B208">
        <v>349617</v>
      </c>
      <c r="C208">
        <v>2013</v>
      </c>
      <c r="D208" t="s">
        <v>176</v>
      </c>
      <c r="E208">
        <v>0</v>
      </c>
      <c r="F208">
        <v>0</v>
      </c>
      <c r="G208">
        <v>25.5</v>
      </c>
      <c r="I208">
        <v>110</v>
      </c>
      <c r="J208">
        <v>184672</v>
      </c>
      <c r="K208">
        <v>2009</v>
      </c>
      <c r="L208" t="s">
        <v>176</v>
      </c>
      <c r="M208">
        <v>60</v>
      </c>
      <c r="N208">
        <v>16</v>
      </c>
      <c r="O208">
        <v>12</v>
      </c>
    </row>
    <row r="209" spans="1:15" x14ac:dyDescent="0.2">
      <c r="A209">
        <v>110</v>
      </c>
      <c r="B209">
        <v>350055</v>
      </c>
      <c r="C209">
        <v>2013</v>
      </c>
      <c r="D209" t="s">
        <v>176</v>
      </c>
      <c r="E209">
        <v>50</v>
      </c>
      <c r="F209">
        <v>36</v>
      </c>
      <c r="G209">
        <v>21</v>
      </c>
      <c r="I209">
        <v>110</v>
      </c>
      <c r="J209">
        <v>184673</v>
      </c>
      <c r="K209">
        <v>2009</v>
      </c>
      <c r="L209" t="s">
        <v>177</v>
      </c>
      <c r="M209">
        <v>952</v>
      </c>
      <c r="N209">
        <v>355</v>
      </c>
      <c r="O209">
        <v>8</v>
      </c>
    </row>
    <row r="210" spans="1:15" x14ac:dyDescent="0.2">
      <c r="A210">
        <v>110</v>
      </c>
      <c r="B210">
        <v>350093</v>
      </c>
      <c r="C210">
        <v>2013</v>
      </c>
      <c r="D210" t="s">
        <v>176</v>
      </c>
      <c r="E210">
        <v>21</v>
      </c>
      <c r="F210">
        <v>0</v>
      </c>
      <c r="G210">
        <v>0</v>
      </c>
      <c r="I210">
        <v>110</v>
      </c>
      <c r="J210">
        <v>184673</v>
      </c>
      <c r="K210">
        <v>2009</v>
      </c>
      <c r="L210" t="s">
        <v>176</v>
      </c>
      <c r="M210">
        <v>40.5</v>
      </c>
      <c r="N210">
        <v>0</v>
      </c>
      <c r="O210">
        <v>0</v>
      </c>
    </row>
    <row r="211" spans="1:15" x14ac:dyDescent="0.2">
      <c r="A211">
        <v>110</v>
      </c>
      <c r="B211">
        <v>350095</v>
      </c>
      <c r="C211">
        <v>2013</v>
      </c>
      <c r="D211" t="s">
        <v>176</v>
      </c>
      <c r="E211">
        <v>21</v>
      </c>
      <c r="F211">
        <v>12</v>
      </c>
      <c r="G211">
        <v>0</v>
      </c>
      <c r="I211">
        <v>110</v>
      </c>
      <c r="J211">
        <v>184850</v>
      </c>
      <c r="K211">
        <v>2009</v>
      </c>
      <c r="L211" t="s">
        <v>177</v>
      </c>
      <c r="M211" s="69">
        <v>2430.5</v>
      </c>
      <c r="N211" s="69">
        <v>2926</v>
      </c>
      <c r="O211">
        <v>0</v>
      </c>
    </row>
    <row r="212" spans="1:15" x14ac:dyDescent="0.2">
      <c r="A212">
        <v>110</v>
      </c>
      <c r="B212">
        <v>350291</v>
      </c>
      <c r="C212">
        <v>2013</v>
      </c>
      <c r="D212" t="s">
        <v>176</v>
      </c>
      <c r="E212">
        <v>435</v>
      </c>
      <c r="F212">
        <v>69</v>
      </c>
      <c r="G212">
        <v>26</v>
      </c>
      <c r="I212">
        <v>110</v>
      </c>
      <c r="J212">
        <v>184850</v>
      </c>
      <c r="K212">
        <v>2009</v>
      </c>
      <c r="L212" t="s">
        <v>176</v>
      </c>
      <c r="M212">
        <v>92</v>
      </c>
      <c r="N212">
        <v>48</v>
      </c>
      <c r="O212">
        <v>0</v>
      </c>
    </row>
    <row r="213" spans="1:15" x14ac:dyDescent="0.2">
      <c r="A213">
        <v>110</v>
      </c>
      <c r="B213">
        <v>350921</v>
      </c>
      <c r="C213">
        <v>2013</v>
      </c>
      <c r="D213" t="s">
        <v>176</v>
      </c>
      <c r="E213">
        <v>3</v>
      </c>
      <c r="F213">
        <v>4.5</v>
      </c>
      <c r="G213">
        <v>0</v>
      </c>
      <c r="I213">
        <v>110</v>
      </c>
      <c r="J213">
        <v>185051</v>
      </c>
      <c r="K213">
        <v>2009</v>
      </c>
      <c r="L213" t="s">
        <v>177</v>
      </c>
      <c r="M213">
        <v>213</v>
      </c>
      <c r="N213">
        <v>995.5</v>
      </c>
      <c r="O213">
        <v>0</v>
      </c>
    </row>
    <row r="214" spans="1:15" x14ac:dyDescent="0.2">
      <c r="A214">
        <v>110</v>
      </c>
      <c r="B214">
        <v>351025</v>
      </c>
      <c r="C214">
        <v>2013</v>
      </c>
      <c r="D214" t="s">
        <v>176</v>
      </c>
      <c r="E214">
        <v>115</v>
      </c>
      <c r="F214">
        <v>60</v>
      </c>
      <c r="G214">
        <v>0</v>
      </c>
      <c r="I214">
        <v>110</v>
      </c>
      <c r="J214">
        <v>185077</v>
      </c>
      <c r="K214">
        <v>2009</v>
      </c>
      <c r="L214" t="s">
        <v>177</v>
      </c>
      <c r="M214" s="69">
        <v>1507.5</v>
      </c>
      <c r="N214">
        <v>589.5</v>
      </c>
      <c r="O214" s="69">
        <v>1435</v>
      </c>
    </row>
    <row r="215" spans="1:15" x14ac:dyDescent="0.2">
      <c r="A215">
        <v>110</v>
      </c>
      <c r="B215">
        <v>351052</v>
      </c>
      <c r="C215">
        <v>2013</v>
      </c>
      <c r="D215" t="s">
        <v>176</v>
      </c>
      <c r="E215">
        <v>0</v>
      </c>
      <c r="F215">
        <v>12</v>
      </c>
      <c r="G215">
        <v>0</v>
      </c>
      <c r="I215">
        <v>110</v>
      </c>
      <c r="J215">
        <v>185096</v>
      </c>
      <c r="K215">
        <v>2009</v>
      </c>
      <c r="L215" t="s">
        <v>177</v>
      </c>
      <c r="M215" s="69">
        <v>1976</v>
      </c>
      <c r="N215">
        <v>798</v>
      </c>
      <c r="O215" s="69">
        <v>1275</v>
      </c>
    </row>
    <row r="216" spans="1:15" x14ac:dyDescent="0.2">
      <c r="A216">
        <v>110</v>
      </c>
      <c r="B216">
        <v>351114</v>
      </c>
      <c r="C216">
        <v>2013</v>
      </c>
      <c r="D216" t="s">
        <v>176</v>
      </c>
      <c r="E216">
        <v>125</v>
      </c>
      <c r="F216">
        <v>24</v>
      </c>
      <c r="G216">
        <v>50</v>
      </c>
      <c r="I216">
        <v>110</v>
      </c>
      <c r="J216">
        <v>185096</v>
      </c>
      <c r="K216">
        <v>2009</v>
      </c>
      <c r="L216" t="s">
        <v>176</v>
      </c>
      <c r="M216">
        <v>102</v>
      </c>
      <c r="N216">
        <v>40</v>
      </c>
      <c r="O216">
        <v>74</v>
      </c>
    </row>
    <row r="217" spans="1:15" x14ac:dyDescent="0.2">
      <c r="A217">
        <v>110</v>
      </c>
      <c r="B217">
        <v>351157</v>
      </c>
      <c r="C217">
        <v>2013</v>
      </c>
      <c r="D217" t="s">
        <v>176</v>
      </c>
      <c r="E217">
        <v>30</v>
      </c>
      <c r="F217">
        <v>3</v>
      </c>
      <c r="G217">
        <v>0</v>
      </c>
      <c r="I217">
        <v>110</v>
      </c>
      <c r="J217">
        <v>185198</v>
      </c>
      <c r="K217">
        <v>2009</v>
      </c>
      <c r="L217" t="s">
        <v>176</v>
      </c>
      <c r="M217">
        <v>44</v>
      </c>
      <c r="N217">
        <v>0</v>
      </c>
      <c r="O217">
        <v>0</v>
      </c>
    </row>
    <row r="218" spans="1:15" x14ac:dyDescent="0.2">
      <c r="A218">
        <v>110</v>
      </c>
      <c r="B218">
        <v>351323</v>
      </c>
      <c r="C218">
        <v>2013</v>
      </c>
      <c r="D218" t="s">
        <v>176</v>
      </c>
      <c r="E218">
        <v>90</v>
      </c>
      <c r="F218">
        <v>66</v>
      </c>
      <c r="G218">
        <v>0</v>
      </c>
      <c r="I218">
        <v>110</v>
      </c>
      <c r="J218">
        <v>185228</v>
      </c>
      <c r="K218">
        <v>2009</v>
      </c>
      <c r="L218" t="s">
        <v>177</v>
      </c>
      <c r="M218">
        <v>146</v>
      </c>
      <c r="N218">
        <v>150</v>
      </c>
      <c r="O218">
        <v>240</v>
      </c>
    </row>
    <row r="219" spans="1:15" x14ac:dyDescent="0.2">
      <c r="A219">
        <v>110</v>
      </c>
      <c r="B219">
        <v>351483</v>
      </c>
      <c r="C219">
        <v>2013</v>
      </c>
      <c r="D219" t="s">
        <v>176</v>
      </c>
      <c r="E219">
        <v>24</v>
      </c>
      <c r="I219">
        <v>110</v>
      </c>
      <c r="J219">
        <v>185240</v>
      </c>
      <c r="K219">
        <v>2009</v>
      </c>
      <c r="L219" t="s">
        <v>177</v>
      </c>
      <c r="M219">
        <v>269</v>
      </c>
      <c r="N219">
        <v>570</v>
      </c>
      <c r="O219">
        <v>0</v>
      </c>
    </row>
    <row r="220" spans="1:15" x14ac:dyDescent="0.2">
      <c r="A220">
        <v>110</v>
      </c>
      <c r="B220">
        <v>351777</v>
      </c>
      <c r="C220">
        <v>2013</v>
      </c>
      <c r="D220" t="s">
        <v>176</v>
      </c>
      <c r="E220">
        <v>72</v>
      </c>
      <c r="F220">
        <v>0</v>
      </c>
      <c r="G220">
        <v>0</v>
      </c>
      <c r="I220">
        <v>110</v>
      </c>
      <c r="J220">
        <v>185346</v>
      </c>
      <c r="K220">
        <v>2009</v>
      </c>
      <c r="L220" t="s">
        <v>177</v>
      </c>
      <c r="M220">
        <v>583</v>
      </c>
      <c r="N220">
        <v>356.5</v>
      </c>
      <c r="O220">
        <v>719.5</v>
      </c>
    </row>
    <row r="221" spans="1:15" x14ac:dyDescent="0.2">
      <c r="A221">
        <v>110</v>
      </c>
      <c r="B221">
        <v>351779</v>
      </c>
      <c r="C221">
        <v>2013</v>
      </c>
      <c r="D221" t="s">
        <v>176</v>
      </c>
      <c r="E221">
        <v>166</v>
      </c>
      <c r="F221">
        <v>28</v>
      </c>
      <c r="G221">
        <v>38</v>
      </c>
      <c r="I221">
        <v>110</v>
      </c>
      <c r="J221">
        <v>185365</v>
      </c>
      <c r="K221">
        <v>2009</v>
      </c>
      <c r="L221" t="s">
        <v>177</v>
      </c>
      <c r="M221" s="69">
        <v>1037</v>
      </c>
      <c r="N221" s="69">
        <v>1278</v>
      </c>
      <c r="O221">
        <v>0</v>
      </c>
    </row>
    <row r="222" spans="1:15" x14ac:dyDescent="0.2">
      <c r="A222">
        <v>110</v>
      </c>
      <c r="B222">
        <v>351782</v>
      </c>
      <c r="C222">
        <v>2013</v>
      </c>
      <c r="D222" t="s">
        <v>176</v>
      </c>
      <c r="E222">
        <v>0</v>
      </c>
      <c r="F222">
        <v>12</v>
      </c>
      <c r="G222">
        <v>0</v>
      </c>
      <c r="I222">
        <v>110</v>
      </c>
      <c r="J222">
        <v>185365</v>
      </c>
      <c r="K222">
        <v>2009</v>
      </c>
      <c r="L222" t="s">
        <v>176</v>
      </c>
      <c r="M222">
        <v>30</v>
      </c>
      <c r="N222">
        <v>0</v>
      </c>
      <c r="O222">
        <v>0</v>
      </c>
    </row>
    <row r="223" spans="1:15" x14ac:dyDescent="0.2">
      <c r="A223">
        <v>110</v>
      </c>
      <c r="B223">
        <v>352163</v>
      </c>
      <c r="C223">
        <v>2013</v>
      </c>
      <c r="D223" t="s">
        <v>176</v>
      </c>
      <c r="E223">
        <v>15</v>
      </c>
      <c r="F223">
        <v>0</v>
      </c>
      <c r="G223">
        <v>0</v>
      </c>
      <c r="I223">
        <v>110</v>
      </c>
      <c r="J223">
        <v>185667</v>
      </c>
      <c r="K223">
        <v>2009</v>
      </c>
      <c r="L223" t="s">
        <v>177</v>
      </c>
      <c r="M223">
        <v>215</v>
      </c>
      <c r="N223">
        <v>6</v>
      </c>
      <c r="O223">
        <v>0</v>
      </c>
    </row>
    <row r="224" spans="1:15" x14ac:dyDescent="0.2">
      <c r="A224">
        <v>110</v>
      </c>
      <c r="B224">
        <v>352303</v>
      </c>
      <c r="C224">
        <v>2013</v>
      </c>
      <c r="D224" t="s">
        <v>176</v>
      </c>
      <c r="E224">
        <v>0</v>
      </c>
      <c r="F224">
        <v>0</v>
      </c>
      <c r="G224">
        <v>33</v>
      </c>
      <c r="I224">
        <v>110</v>
      </c>
      <c r="J224">
        <v>185667</v>
      </c>
      <c r="K224">
        <v>2009</v>
      </c>
      <c r="L224" t="s">
        <v>176</v>
      </c>
      <c r="M224">
        <v>9</v>
      </c>
      <c r="N224">
        <v>0</v>
      </c>
      <c r="O224">
        <v>0</v>
      </c>
    </row>
    <row r="225" spans="1:15" x14ac:dyDescent="0.2">
      <c r="A225">
        <v>110</v>
      </c>
      <c r="B225">
        <v>352344</v>
      </c>
      <c r="C225">
        <v>2013</v>
      </c>
      <c r="D225" t="s">
        <v>176</v>
      </c>
      <c r="E225">
        <v>10</v>
      </c>
      <c r="I225">
        <v>110</v>
      </c>
      <c r="J225">
        <v>185725</v>
      </c>
      <c r="K225">
        <v>2009</v>
      </c>
      <c r="L225" t="s">
        <v>177</v>
      </c>
      <c r="M225">
        <v>0</v>
      </c>
      <c r="N225">
        <v>325.5</v>
      </c>
      <c r="O225">
        <v>0</v>
      </c>
    </row>
    <row r="226" spans="1:15" x14ac:dyDescent="0.2">
      <c r="A226">
        <v>110</v>
      </c>
      <c r="B226">
        <v>352499</v>
      </c>
      <c r="C226">
        <v>2013</v>
      </c>
      <c r="D226" t="s">
        <v>176</v>
      </c>
      <c r="E226">
        <v>90</v>
      </c>
      <c r="F226">
        <v>13.5</v>
      </c>
      <c r="G226">
        <v>0</v>
      </c>
      <c r="I226">
        <v>110</v>
      </c>
      <c r="J226">
        <v>185729</v>
      </c>
      <c r="K226">
        <v>2009</v>
      </c>
      <c r="L226" t="s">
        <v>177</v>
      </c>
      <c r="M226">
        <v>758</v>
      </c>
      <c r="N226" s="69">
        <v>1623.5</v>
      </c>
      <c r="O226">
        <v>0</v>
      </c>
    </row>
    <row r="227" spans="1:15" x14ac:dyDescent="0.2">
      <c r="A227">
        <v>110</v>
      </c>
      <c r="B227">
        <v>352781</v>
      </c>
      <c r="C227">
        <v>2013</v>
      </c>
      <c r="D227" t="s">
        <v>176</v>
      </c>
      <c r="E227">
        <v>268</v>
      </c>
      <c r="F227">
        <v>73</v>
      </c>
      <c r="G227">
        <v>0</v>
      </c>
      <c r="I227">
        <v>110</v>
      </c>
      <c r="J227">
        <v>185796</v>
      </c>
      <c r="K227">
        <v>2009</v>
      </c>
      <c r="L227" t="s">
        <v>177</v>
      </c>
      <c r="M227">
        <v>110</v>
      </c>
      <c r="N227">
        <v>664.5</v>
      </c>
      <c r="O227">
        <v>0</v>
      </c>
    </row>
    <row r="228" spans="1:15" x14ac:dyDescent="0.2">
      <c r="A228">
        <v>110</v>
      </c>
      <c r="B228">
        <v>353078</v>
      </c>
      <c r="C228">
        <v>2013</v>
      </c>
      <c r="D228" t="s">
        <v>177</v>
      </c>
      <c r="E228">
        <v>46</v>
      </c>
      <c r="F228">
        <v>0</v>
      </c>
      <c r="G228">
        <v>12</v>
      </c>
      <c r="I228">
        <v>110</v>
      </c>
      <c r="J228">
        <v>185797</v>
      </c>
      <c r="K228">
        <v>2009</v>
      </c>
      <c r="L228" t="s">
        <v>177</v>
      </c>
      <c r="M228">
        <v>0</v>
      </c>
      <c r="N228">
        <v>370</v>
      </c>
      <c r="O228">
        <v>0</v>
      </c>
    </row>
    <row r="229" spans="1:15" x14ac:dyDescent="0.2">
      <c r="A229">
        <v>110</v>
      </c>
      <c r="B229">
        <v>353078</v>
      </c>
      <c r="C229">
        <v>2013</v>
      </c>
      <c r="D229" t="s">
        <v>176</v>
      </c>
      <c r="E229">
        <v>49</v>
      </c>
      <c r="F229">
        <v>3</v>
      </c>
      <c r="G229">
        <v>0</v>
      </c>
      <c r="I229">
        <v>110</v>
      </c>
      <c r="J229">
        <v>185802</v>
      </c>
      <c r="K229">
        <v>2009</v>
      </c>
      <c r="L229" t="s">
        <v>177</v>
      </c>
      <c r="M229">
        <v>10</v>
      </c>
      <c r="N229">
        <v>0</v>
      </c>
      <c r="O229">
        <v>0</v>
      </c>
    </row>
    <row r="230" spans="1:15" x14ac:dyDescent="0.2">
      <c r="A230">
        <v>110</v>
      </c>
      <c r="B230">
        <v>353090</v>
      </c>
      <c r="C230">
        <v>2013</v>
      </c>
      <c r="D230" t="s">
        <v>176</v>
      </c>
      <c r="E230">
        <v>419</v>
      </c>
      <c r="F230">
        <v>88.5</v>
      </c>
      <c r="G230">
        <v>24</v>
      </c>
      <c r="I230">
        <v>110</v>
      </c>
      <c r="J230">
        <v>185802</v>
      </c>
      <c r="K230">
        <v>2009</v>
      </c>
      <c r="L230" t="s">
        <v>176</v>
      </c>
      <c r="M230">
        <v>64</v>
      </c>
      <c r="N230">
        <v>0</v>
      </c>
      <c r="O230">
        <v>16</v>
      </c>
    </row>
    <row r="231" spans="1:15" x14ac:dyDescent="0.2">
      <c r="A231">
        <v>110</v>
      </c>
      <c r="B231">
        <v>353109</v>
      </c>
      <c r="C231">
        <v>2013</v>
      </c>
      <c r="D231" t="s">
        <v>176</v>
      </c>
      <c r="E231">
        <v>78</v>
      </c>
      <c r="F231">
        <v>6</v>
      </c>
      <c r="G231">
        <v>0</v>
      </c>
      <c r="I231">
        <v>110</v>
      </c>
      <c r="J231">
        <v>185823</v>
      </c>
      <c r="K231">
        <v>2009</v>
      </c>
      <c r="L231" t="s">
        <v>177</v>
      </c>
      <c r="M231">
        <v>65</v>
      </c>
      <c r="N231">
        <v>0</v>
      </c>
      <c r="O231">
        <v>166.5</v>
      </c>
    </row>
    <row r="232" spans="1:15" x14ac:dyDescent="0.2">
      <c r="A232">
        <v>110</v>
      </c>
      <c r="B232">
        <v>353333</v>
      </c>
      <c r="C232">
        <v>2013</v>
      </c>
      <c r="D232" t="s">
        <v>176</v>
      </c>
      <c r="E232">
        <v>0</v>
      </c>
      <c r="F232">
        <v>12</v>
      </c>
      <c r="G232">
        <v>0</v>
      </c>
      <c r="I232">
        <v>110</v>
      </c>
      <c r="J232">
        <v>185827</v>
      </c>
      <c r="K232">
        <v>2009</v>
      </c>
      <c r="L232" t="s">
        <v>177</v>
      </c>
      <c r="M232">
        <v>390</v>
      </c>
      <c r="N232">
        <v>0</v>
      </c>
      <c r="O232">
        <v>161</v>
      </c>
    </row>
    <row r="233" spans="1:15" x14ac:dyDescent="0.2">
      <c r="A233">
        <v>110</v>
      </c>
      <c r="B233">
        <v>353360</v>
      </c>
      <c r="C233">
        <v>2013</v>
      </c>
      <c r="D233" t="s">
        <v>176</v>
      </c>
      <c r="E233">
        <v>142</v>
      </c>
      <c r="F233">
        <v>9.5</v>
      </c>
      <c r="G233">
        <v>0</v>
      </c>
      <c r="I233">
        <v>110</v>
      </c>
      <c r="J233">
        <v>185961</v>
      </c>
      <c r="K233">
        <v>2009</v>
      </c>
      <c r="L233" t="s">
        <v>177</v>
      </c>
      <c r="M233">
        <v>54</v>
      </c>
      <c r="N233">
        <v>6</v>
      </c>
      <c r="O233">
        <v>160</v>
      </c>
    </row>
    <row r="234" spans="1:15" x14ac:dyDescent="0.2">
      <c r="A234">
        <v>110</v>
      </c>
      <c r="B234">
        <v>353419</v>
      </c>
      <c r="C234">
        <v>2013</v>
      </c>
      <c r="D234" t="s">
        <v>176</v>
      </c>
      <c r="E234">
        <v>0</v>
      </c>
      <c r="F234">
        <v>0</v>
      </c>
      <c r="G234">
        <v>13.5</v>
      </c>
      <c r="I234">
        <v>110</v>
      </c>
      <c r="J234">
        <v>185971</v>
      </c>
      <c r="K234">
        <v>2009</v>
      </c>
      <c r="L234" t="s">
        <v>177</v>
      </c>
      <c r="M234">
        <v>430.5</v>
      </c>
      <c r="N234">
        <v>258</v>
      </c>
      <c r="O234">
        <v>464</v>
      </c>
    </row>
    <row r="235" spans="1:15" x14ac:dyDescent="0.2">
      <c r="A235">
        <v>110</v>
      </c>
      <c r="B235">
        <v>353489</v>
      </c>
      <c r="C235">
        <v>2013</v>
      </c>
      <c r="D235" t="s">
        <v>177</v>
      </c>
      <c r="E235">
        <v>15</v>
      </c>
      <c r="I235">
        <v>110</v>
      </c>
      <c r="J235">
        <v>186023</v>
      </c>
      <c r="K235">
        <v>2009</v>
      </c>
      <c r="L235" t="s">
        <v>177</v>
      </c>
      <c r="M235">
        <v>20</v>
      </c>
      <c r="N235" s="69">
        <v>1282.5</v>
      </c>
      <c r="O235">
        <v>0</v>
      </c>
    </row>
    <row r="236" spans="1:15" x14ac:dyDescent="0.2">
      <c r="A236">
        <v>110</v>
      </c>
      <c r="B236">
        <v>353489</v>
      </c>
      <c r="C236">
        <v>2013</v>
      </c>
      <c r="D236" t="s">
        <v>176</v>
      </c>
      <c r="E236">
        <v>9</v>
      </c>
      <c r="I236">
        <v>110</v>
      </c>
      <c r="J236">
        <v>186024</v>
      </c>
      <c r="K236">
        <v>2009</v>
      </c>
      <c r="L236" t="s">
        <v>177</v>
      </c>
      <c r="M236" s="69">
        <v>1112.5</v>
      </c>
      <c r="N236" s="69">
        <v>2998</v>
      </c>
      <c r="O236">
        <v>0</v>
      </c>
    </row>
    <row r="237" spans="1:15" x14ac:dyDescent="0.2">
      <c r="A237">
        <v>110</v>
      </c>
      <c r="B237">
        <v>353490</v>
      </c>
      <c r="C237">
        <v>2013</v>
      </c>
      <c r="D237" t="s">
        <v>176</v>
      </c>
      <c r="E237">
        <v>100</v>
      </c>
      <c r="F237">
        <v>0</v>
      </c>
      <c r="G237">
        <v>0</v>
      </c>
      <c r="I237">
        <v>110</v>
      </c>
      <c r="J237">
        <v>186024</v>
      </c>
      <c r="K237">
        <v>2009</v>
      </c>
      <c r="L237" t="s">
        <v>176</v>
      </c>
      <c r="M237">
        <v>100</v>
      </c>
      <c r="N237">
        <v>13</v>
      </c>
      <c r="O237">
        <v>0</v>
      </c>
    </row>
    <row r="238" spans="1:15" x14ac:dyDescent="0.2">
      <c r="A238">
        <v>110</v>
      </c>
      <c r="B238">
        <v>353886</v>
      </c>
      <c r="C238">
        <v>2013</v>
      </c>
      <c r="D238" t="s">
        <v>176</v>
      </c>
      <c r="E238">
        <v>79</v>
      </c>
      <c r="F238">
        <v>0</v>
      </c>
      <c r="G238">
        <v>0</v>
      </c>
      <c r="I238">
        <v>110</v>
      </c>
      <c r="J238">
        <v>186026</v>
      </c>
      <c r="K238">
        <v>2009</v>
      </c>
      <c r="L238" t="s">
        <v>177</v>
      </c>
      <c r="M238">
        <v>30</v>
      </c>
      <c r="N238">
        <v>19.5</v>
      </c>
    </row>
    <row r="239" spans="1:15" x14ac:dyDescent="0.2">
      <c r="A239">
        <v>110</v>
      </c>
      <c r="B239">
        <v>353887</v>
      </c>
      <c r="C239">
        <v>2013</v>
      </c>
      <c r="D239" t="s">
        <v>176</v>
      </c>
      <c r="E239">
        <v>185</v>
      </c>
      <c r="F239">
        <v>48</v>
      </c>
      <c r="G239">
        <v>0</v>
      </c>
      <c r="I239">
        <v>110</v>
      </c>
      <c r="J239">
        <v>186224</v>
      </c>
      <c r="K239">
        <v>2009</v>
      </c>
      <c r="L239" t="s">
        <v>177</v>
      </c>
      <c r="M239">
        <v>104</v>
      </c>
      <c r="N239">
        <v>42</v>
      </c>
      <c r="O239">
        <v>515</v>
      </c>
    </row>
    <row r="240" spans="1:15" x14ac:dyDescent="0.2">
      <c r="A240">
        <v>110</v>
      </c>
      <c r="B240">
        <v>353941</v>
      </c>
      <c r="C240">
        <v>2013</v>
      </c>
      <c r="D240" t="s">
        <v>177</v>
      </c>
      <c r="E240">
        <v>60</v>
      </c>
      <c r="F240">
        <v>0</v>
      </c>
      <c r="G240">
        <v>0</v>
      </c>
      <c r="I240">
        <v>110</v>
      </c>
      <c r="J240">
        <v>186226</v>
      </c>
      <c r="K240">
        <v>2009</v>
      </c>
      <c r="L240" t="s">
        <v>177</v>
      </c>
      <c r="M240">
        <v>654</v>
      </c>
      <c r="N240">
        <v>195</v>
      </c>
      <c r="O240" s="69">
        <v>1081</v>
      </c>
    </row>
    <row r="241" spans="1:15" x14ac:dyDescent="0.2">
      <c r="A241">
        <v>110</v>
      </c>
      <c r="B241">
        <v>353941</v>
      </c>
      <c r="C241">
        <v>2013</v>
      </c>
      <c r="D241" t="s">
        <v>176</v>
      </c>
      <c r="E241">
        <v>62.5</v>
      </c>
      <c r="F241">
        <v>0</v>
      </c>
      <c r="G241">
        <v>0</v>
      </c>
      <c r="I241">
        <v>110</v>
      </c>
      <c r="J241">
        <v>186226</v>
      </c>
      <c r="K241">
        <v>2009</v>
      </c>
      <c r="L241" t="s">
        <v>176</v>
      </c>
      <c r="M241">
        <v>320</v>
      </c>
      <c r="N241">
        <v>125.5</v>
      </c>
      <c r="O241">
        <v>0</v>
      </c>
    </row>
    <row r="242" spans="1:15" x14ac:dyDescent="0.2">
      <c r="A242">
        <v>110</v>
      </c>
      <c r="B242">
        <v>353986</v>
      </c>
      <c r="C242">
        <v>2013</v>
      </c>
      <c r="D242" t="s">
        <v>176</v>
      </c>
      <c r="F242">
        <v>4.5</v>
      </c>
      <c r="I242">
        <v>110</v>
      </c>
      <c r="J242">
        <v>186227</v>
      </c>
      <c r="K242">
        <v>2009</v>
      </c>
      <c r="L242" t="s">
        <v>177</v>
      </c>
      <c r="M242">
        <v>95</v>
      </c>
      <c r="N242">
        <v>19</v>
      </c>
      <c r="O242">
        <v>304</v>
      </c>
    </row>
    <row r="243" spans="1:15" x14ac:dyDescent="0.2">
      <c r="A243">
        <v>110</v>
      </c>
      <c r="B243">
        <v>354610</v>
      </c>
      <c r="C243">
        <v>2013</v>
      </c>
      <c r="D243" t="s">
        <v>177</v>
      </c>
      <c r="E243">
        <v>404</v>
      </c>
      <c r="F243">
        <v>497.5</v>
      </c>
      <c r="G243">
        <v>0</v>
      </c>
      <c r="I243">
        <v>110</v>
      </c>
      <c r="J243">
        <v>186228</v>
      </c>
      <c r="K243">
        <v>2009</v>
      </c>
      <c r="L243" t="s">
        <v>177</v>
      </c>
      <c r="M243">
        <v>0</v>
      </c>
      <c r="N243">
        <v>0</v>
      </c>
      <c r="O243">
        <v>64</v>
      </c>
    </row>
    <row r="244" spans="1:15" x14ac:dyDescent="0.2">
      <c r="A244">
        <v>110</v>
      </c>
      <c r="B244">
        <v>354610</v>
      </c>
      <c r="C244">
        <v>2013</v>
      </c>
      <c r="D244" t="s">
        <v>176</v>
      </c>
      <c r="E244">
        <v>6</v>
      </c>
      <c r="F244">
        <v>0</v>
      </c>
      <c r="G244">
        <v>0</v>
      </c>
      <c r="I244">
        <v>110</v>
      </c>
      <c r="J244">
        <v>186230</v>
      </c>
      <c r="K244">
        <v>2009</v>
      </c>
      <c r="L244" t="s">
        <v>177</v>
      </c>
      <c r="M244">
        <v>290</v>
      </c>
      <c r="N244">
        <v>0</v>
      </c>
      <c r="O244">
        <v>0</v>
      </c>
    </row>
    <row r="245" spans="1:15" x14ac:dyDescent="0.2">
      <c r="A245">
        <v>110</v>
      </c>
      <c r="B245">
        <v>355068</v>
      </c>
      <c r="C245">
        <v>2013</v>
      </c>
      <c r="D245" t="s">
        <v>176</v>
      </c>
      <c r="E245">
        <v>88.5</v>
      </c>
      <c r="F245">
        <v>91</v>
      </c>
      <c r="G245">
        <v>7</v>
      </c>
      <c r="I245">
        <v>110</v>
      </c>
      <c r="J245">
        <v>186230</v>
      </c>
      <c r="K245">
        <v>2009</v>
      </c>
      <c r="L245" t="s">
        <v>176</v>
      </c>
      <c r="M245">
        <v>102</v>
      </c>
      <c r="N245">
        <v>2</v>
      </c>
      <c r="O245">
        <v>0</v>
      </c>
    </row>
    <row r="246" spans="1:15" x14ac:dyDescent="0.2">
      <c r="A246">
        <v>110</v>
      </c>
      <c r="B246">
        <v>355076</v>
      </c>
      <c r="C246">
        <v>2013</v>
      </c>
      <c r="D246" t="s">
        <v>176</v>
      </c>
      <c r="E246">
        <v>40</v>
      </c>
      <c r="F246">
        <v>0</v>
      </c>
      <c r="G246">
        <v>10.5</v>
      </c>
      <c r="I246">
        <v>110</v>
      </c>
      <c r="J246">
        <v>186266</v>
      </c>
      <c r="K246">
        <v>2009</v>
      </c>
      <c r="L246" t="s">
        <v>176</v>
      </c>
      <c r="M246">
        <v>12</v>
      </c>
      <c r="N246">
        <v>0</v>
      </c>
      <c r="O246">
        <v>0</v>
      </c>
    </row>
    <row r="247" spans="1:15" x14ac:dyDescent="0.2">
      <c r="A247">
        <v>110</v>
      </c>
      <c r="B247">
        <v>355172</v>
      </c>
      <c r="C247">
        <v>2013</v>
      </c>
      <c r="D247" t="s">
        <v>176</v>
      </c>
      <c r="E247">
        <v>0</v>
      </c>
      <c r="F247">
        <v>16.5</v>
      </c>
      <c r="G247">
        <v>0</v>
      </c>
      <c r="I247">
        <v>110</v>
      </c>
      <c r="J247">
        <v>186280</v>
      </c>
      <c r="K247">
        <v>2009</v>
      </c>
      <c r="L247" t="s">
        <v>177</v>
      </c>
      <c r="M247" s="69">
        <v>1822</v>
      </c>
      <c r="N247">
        <v>998.5</v>
      </c>
      <c r="O247" s="69">
        <v>1934.5</v>
      </c>
    </row>
    <row r="248" spans="1:15" x14ac:dyDescent="0.2">
      <c r="A248">
        <v>110</v>
      </c>
      <c r="B248">
        <v>355275</v>
      </c>
      <c r="C248">
        <v>2013</v>
      </c>
      <c r="D248" t="s">
        <v>176</v>
      </c>
      <c r="E248">
        <v>8</v>
      </c>
      <c r="F248">
        <v>0</v>
      </c>
      <c r="G248">
        <v>0</v>
      </c>
      <c r="I248">
        <v>110</v>
      </c>
      <c r="J248">
        <v>186280</v>
      </c>
      <c r="K248">
        <v>2009</v>
      </c>
      <c r="L248" t="s">
        <v>176</v>
      </c>
      <c r="M248">
        <v>0</v>
      </c>
      <c r="N248">
        <v>30</v>
      </c>
      <c r="O248">
        <v>0</v>
      </c>
    </row>
    <row r="249" spans="1:15" x14ac:dyDescent="0.2">
      <c r="A249">
        <v>110</v>
      </c>
      <c r="B249">
        <v>355281</v>
      </c>
      <c r="C249">
        <v>2013</v>
      </c>
      <c r="D249" t="s">
        <v>176</v>
      </c>
      <c r="E249">
        <v>63</v>
      </c>
      <c r="F249">
        <v>8</v>
      </c>
      <c r="G249">
        <v>0</v>
      </c>
      <c r="I249">
        <v>110</v>
      </c>
      <c r="J249">
        <v>186283</v>
      </c>
      <c r="K249">
        <v>2009</v>
      </c>
      <c r="L249" t="s">
        <v>177</v>
      </c>
      <c r="M249" s="69">
        <v>3893</v>
      </c>
      <c r="N249" s="69">
        <v>4154.5</v>
      </c>
      <c r="O249">
        <v>0</v>
      </c>
    </row>
    <row r="250" spans="1:15" x14ac:dyDescent="0.2">
      <c r="A250">
        <v>110</v>
      </c>
      <c r="B250">
        <v>355285</v>
      </c>
      <c r="C250">
        <v>2013</v>
      </c>
      <c r="D250" t="s">
        <v>176</v>
      </c>
      <c r="E250">
        <v>15</v>
      </c>
      <c r="F250">
        <v>0</v>
      </c>
      <c r="G250">
        <v>0</v>
      </c>
      <c r="I250">
        <v>110</v>
      </c>
      <c r="J250">
        <v>186420</v>
      </c>
      <c r="K250">
        <v>2009</v>
      </c>
      <c r="L250" t="s">
        <v>177</v>
      </c>
      <c r="M250">
        <v>945</v>
      </c>
      <c r="N250" s="69">
        <v>1290.5</v>
      </c>
      <c r="O250">
        <v>0</v>
      </c>
    </row>
    <row r="251" spans="1:15" x14ac:dyDescent="0.2">
      <c r="A251">
        <v>110</v>
      </c>
      <c r="B251">
        <v>355288</v>
      </c>
      <c r="C251">
        <v>2013</v>
      </c>
      <c r="D251" t="s">
        <v>176</v>
      </c>
      <c r="E251">
        <v>99</v>
      </c>
      <c r="F251">
        <v>45</v>
      </c>
      <c r="G251">
        <v>24</v>
      </c>
      <c r="I251">
        <v>110</v>
      </c>
      <c r="J251">
        <v>186443</v>
      </c>
      <c r="K251">
        <v>2009</v>
      </c>
      <c r="L251" t="s">
        <v>177</v>
      </c>
      <c r="M251">
        <v>165</v>
      </c>
      <c r="N251">
        <v>0</v>
      </c>
      <c r="O251">
        <v>0</v>
      </c>
    </row>
    <row r="252" spans="1:15" x14ac:dyDescent="0.2">
      <c r="A252">
        <v>110</v>
      </c>
      <c r="B252">
        <v>355291</v>
      </c>
      <c r="C252">
        <v>2013</v>
      </c>
      <c r="D252" t="s">
        <v>177</v>
      </c>
      <c r="E252">
        <v>9</v>
      </c>
      <c r="F252">
        <v>0</v>
      </c>
      <c r="G252">
        <v>0</v>
      </c>
      <c r="I252">
        <v>110</v>
      </c>
      <c r="J252">
        <v>186443</v>
      </c>
      <c r="K252">
        <v>2009</v>
      </c>
      <c r="L252" t="s">
        <v>176</v>
      </c>
      <c r="M252">
        <v>336</v>
      </c>
      <c r="N252">
        <v>42</v>
      </c>
      <c r="O252">
        <v>59</v>
      </c>
    </row>
    <row r="253" spans="1:15" x14ac:dyDescent="0.2">
      <c r="A253">
        <v>110</v>
      </c>
      <c r="B253">
        <v>355291</v>
      </c>
      <c r="C253">
        <v>2013</v>
      </c>
      <c r="D253" t="s">
        <v>176</v>
      </c>
      <c r="E253">
        <v>18</v>
      </c>
      <c r="F253">
        <v>0</v>
      </c>
      <c r="G253">
        <v>0</v>
      </c>
      <c r="I253">
        <v>110</v>
      </c>
      <c r="J253">
        <v>186447</v>
      </c>
      <c r="K253">
        <v>2009</v>
      </c>
      <c r="L253" t="s">
        <v>177</v>
      </c>
      <c r="M253">
        <v>100</v>
      </c>
      <c r="N253">
        <v>17</v>
      </c>
      <c r="O253">
        <v>0</v>
      </c>
    </row>
    <row r="254" spans="1:15" x14ac:dyDescent="0.2">
      <c r="A254">
        <v>110</v>
      </c>
      <c r="B254">
        <v>355621</v>
      </c>
      <c r="C254">
        <v>2013</v>
      </c>
      <c r="D254" t="s">
        <v>176</v>
      </c>
      <c r="E254">
        <v>35</v>
      </c>
      <c r="I254">
        <v>110</v>
      </c>
      <c r="J254">
        <v>186451</v>
      </c>
      <c r="K254">
        <v>2009</v>
      </c>
      <c r="L254" t="s">
        <v>176</v>
      </c>
      <c r="M254">
        <v>0</v>
      </c>
      <c r="N254">
        <v>0</v>
      </c>
      <c r="O254">
        <v>6</v>
      </c>
    </row>
    <row r="255" spans="1:15" x14ac:dyDescent="0.2">
      <c r="A255">
        <v>110</v>
      </c>
      <c r="B255">
        <v>355810</v>
      </c>
      <c r="C255">
        <v>2013</v>
      </c>
      <c r="D255" t="s">
        <v>176</v>
      </c>
      <c r="E255">
        <v>159</v>
      </c>
      <c r="F255">
        <v>44.5</v>
      </c>
      <c r="G255">
        <v>0</v>
      </c>
      <c r="I255">
        <v>110</v>
      </c>
      <c r="J255">
        <v>186842</v>
      </c>
      <c r="K255">
        <v>2009</v>
      </c>
      <c r="L255" t="s">
        <v>177</v>
      </c>
      <c r="M255">
        <v>314</v>
      </c>
      <c r="N255">
        <v>0</v>
      </c>
      <c r="O255">
        <v>0</v>
      </c>
    </row>
    <row r="256" spans="1:15" x14ac:dyDescent="0.2">
      <c r="A256">
        <v>110</v>
      </c>
      <c r="B256">
        <v>355825</v>
      </c>
      <c r="C256">
        <v>2013</v>
      </c>
      <c r="D256" t="s">
        <v>176</v>
      </c>
      <c r="E256">
        <v>194</v>
      </c>
      <c r="F256">
        <v>30.5</v>
      </c>
      <c r="G256">
        <v>0</v>
      </c>
      <c r="I256">
        <v>110</v>
      </c>
      <c r="J256">
        <v>186842</v>
      </c>
      <c r="K256">
        <v>2009</v>
      </c>
      <c r="L256" t="s">
        <v>176</v>
      </c>
      <c r="M256">
        <v>95</v>
      </c>
      <c r="N256">
        <v>7</v>
      </c>
      <c r="O256">
        <v>0</v>
      </c>
    </row>
    <row r="257" spans="1:15" x14ac:dyDescent="0.2">
      <c r="A257">
        <v>110</v>
      </c>
      <c r="B257">
        <v>355830</v>
      </c>
      <c r="C257">
        <v>2013</v>
      </c>
      <c r="D257" t="s">
        <v>176</v>
      </c>
      <c r="E257">
        <v>0</v>
      </c>
      <c r="F257">
        <v>48</v>
      </c>
      <c r="G257">
        <v>0</v>
      </c>
      <c r="I257">
        <v>110</v>
      </c>
      <c r="J257">
        <v>186884</v>
      </c>
      <c r="K257">
        <v>2009</v>
      </c>
      <c r="L257" t="s">
        <v>176</v>
      </c>
      <c r="M257">
        <v>20</v>
      </c>
      <c r="N257">
        <v>0</v>
      </c>
      <c r="O257">
        <v>18</v>
      </c>
    </row>
    <row r="258" spans="1:15" x14ac:dyDescent="0.2">
      <c r="A258">
        <v>110</v>
      </c>
      <c r="B258">
        <v>355833</v>
      </c>
      <c r="C258">
        <v>2013</v>
      </c>
      <c r="D258" t="s">
        <v>176</v>
      </c>
      <c r="E258">
        <v>32</v>
      </c>
      <c r="F258">
        <v>30</v>
      </c>
      <c r="G258">
        <v>0</v>
      </c>
      <c r="I258">
        <v>110</v>
      </c>
      <c r="J258">
        <v>187248</v>
      </c>
      <c r="K258">
        <v>2009</v>
      </c>
      <c r="L258" t="s">
        <v>176</v>
      </c>
      <c r="M258">
        <v>30</v>
      </c>
      <c r="N258">
        <v>0</v>
      </c>
      <c r="O258">
        <v>0</v>
      </c>
    </row>
    <row r="259" spans="1:15" x14ac:dyDescent="0.2">
      <c r="A259">
        <v>110</v>
      </c>
      <c r="B259">
        <v>355988</v>
      </c>
      <c r="C259">
        <v>2013</v>
      </c>
      <c r="D259" t="s">
        <v>176</v>
      </c>
      <c r="E259">
        <v>0</v>
      </c>
      <c r="F259">
        <v>24</v>
      </c>
      <c r="G259">
        <v>0</v>
      </c>
      <c r="I259">
        <v>110</v>
      </c>
      <c r="J259">
        <v>187273</v>
      </c>
      <c r="K259">
        <v>2009</v>
      </c>
      <c r="L259" t="s">
        <v>176</v>
      </c>
      <c r="M259">
        <v>185</v>
      </c>
      <c r="N259">
        <v>169</v>
      </c>
      <c r="O259">
        <v>39</v>
      </c>
    </row>
    <row r="260" spans="1:15" x14ac:dyDescent="0.2">
      <c r="A260">
        <v>110</v>
      </c>
      <c r="B260">
        <v>356142</v>
      </c>
      <c r="C260">
        <v>2013</v>
      </c>
      <c r="D260" t="s">
        <v>176</v>
      </c>
      <c r="E260">
        <v>0</v>
      </c>
      <c r="F260">
        <v>48</v>
      </c>
      <c r="G260">
        <v>0</v>
      </c>
      <c r="I260">
        <v>110</v>
      </c>
      <c r="J260">
        <v>187304</v>
      </c>
      <c r="K260">
        <v>2009</v>
      </c>
      <c r="L260" t="s">
        <v>176</v>
      </c>
      <c r="M260">
        <v>110</v>
      </c>
      <c r="N260">
        <v>4</v>
      </c>
      <c r="O260">
        <v>0</v>
      </c>
    </row>
    <row r="261" spans="1:15" x14ac:dyDescent="0.2">
      <c r="A261">
        <v>110</v>
      </c>
      <c r="B261">
        <v>356155</v>
      </c>
      <c r="C261">
        <v>2013</v>
      </c>
      <c r="D261" t="s">
        <v>176</v>
      </c>
      <c r="E261">
        <v>30</v>
      </c>
      <c r="F261">
        <v>0</v>
      </c>
      <c r="G261">
        <v>0</v>
      </c>
      <c r="I261">
        <v>110</v>
      </c>
      <c r="J261">
        <v>187307</v>
      </c>
      <c r="K261">
        <v>2009</v>
      </c>
      <c r="L261" t="s">
        <v>177</v>
      </c>
      <c r="M261">
        <v>66</v>
      </c>
      <c r="N261">
        <v>0</v>
      </c>
      <c r="O261">
        <v>0</v>
      </c>
    </row>
    <row r="262" spans="1:15" x14ac:dyDescent="0.2">
      <c r="A262">
        <v>110</v>
      </c>
      <c r="B262">
        <v>356582</v>
      </c>
      <c r="C262">
        <v>2013</v>
      </c>
      <c r="D262" t="s">
        <v>176</v>
      </c>
      <c r="E262">
        <v>42</v>
      </c>
      <c r="F262">
        <v>15</v>
      </c>
      <c r="G262">
        <v>33</v>
      </c>
      <c r="I262">
        <v>110</v>
      </c>
      <c r="J262">
        <v>187307</v>
      </c>
      <c r="K262">
        <v>2009</v>
      </c>
      <c r="L262" t="s">
        <v>176</v>
      </c>
      <c r="M262">
        <v>212</v>
      </c>
      <c r="N262">
        <v>25.5</v>
      </c>
      <c r="O262">
        <v>0</v>
      </c>
    </row>
    <row r="263" spans="1:15" x14ac:dyDescent="0.2">
      <c r="A263">
        <v>110</v>
      </c>
      <c r="B263">
        <v>356583</v>
      </c>
      <c r="C263">
        <v>2013</v>
      </c>
      <c r="D263" t="s">
        <v>176</v>
      </c>
      <c r="E263">
        <v>241</v>
      </c>
      <c r="F263">
        <v>18</v>
      </c>
      <c r="G263">
        <v>73</v>
      </c>
      <c r="I263">
        <v>110</v>
      </c>
      <c r="J263">
        <v>187359</v>
      </c>
      <c r="K263">
        <v>2009</v>
      </c>
      <c r="L263" t="s">
        <v>176</v>
      </c>
      <c r="M263">
        <v>0</v>
      </c>
      <c r="N263">
        <v>9</v>
      </c>
      <c r="O263">
        <v>0</v>
      </c>
    </row>
    <row r="264" spans="1:15" x14ac:dyDescent="0.2">
      <c r="A264">
        <v>110</v>
      </c>
      <c r="B264">
        <v>356603</v>
      </c>
      <c r="C264">
        <v>2013</v>
      </c>
      <c r="D264" t="s">
        <v>176</v>
      </c>
      <c r="E264">
        <v>21</v>
      </c>
      <c r="F264">
        <v>0</v>
      </c>
      <c r="G264">
        <v>0</v>
      </c>
      <c r="I264">
        <v>110</v>
      </c>
      <c r="J264">
        <v>187360</v>
      </c>
      <c r="K264">
        <v>2009</v>
      </c>
      <c r="L264" t="s">
        <v>176</v>
      </c>
      <c r="M264">
        <v>200.5</v>
      </c>
      <c r="N264">
        <v>67</v>
      </c>
      <c r="O264">
        <v>0</v>
      </c>
    </row>
    <row r="265" spans="1:15" x14ac:dyDescent="0.2">
      <c r="A265">
        <v>110</v>
      </c>
      <c r="B265">
        <v>356840</v>
      </c>
      <c r="C265">
        <v>2013</v>
      </c>
      <c r="D265" t="s">
        <v>176</v>
      </c>
      <c r="E265">
        <v>15</v>
      </c>
      <c r="F265">
        <v>0</v>
      </c>
      <c r="G265">
        <v>76.5</v>
      </c>
      <c r="I265">
        <v>110</v>
      </c>
      <c r="J265">
        <v>187766</v>
      </c>
      <c r="K265">
        <v>2009</v>
      </c>
      <c r="L265" t="s">
        <v>176</v>
      </c>
      <c r="M265">
        <v>42</v>
      </c>
      <c r="N265">
        <v>18</v>
      </c>
      <c r="O265">
        <v>0</v>
      </c>
    </row>
    <row r="266" spans="1:15" x14ac:dyDescent="0.2">
      <c r="A266">
        <v>110</v>
      </c>
      <c r="B266">
        <v>356841</v>
      </c>
      <c r="C266">
        <v>2013</v>
      </c>
      <c r="D266" t="s">
        <v>176</v>
      </c>
      <c r="E266">
        <v>0</v>
      </c>
      <c r="F266">
        <v>6</v>
      </c>
      <c r="G266">
        <v>0</v>
      </c>
      <c r="I266">
        <v>110</v>
      </c>
      <c r="J266">
        <v>187767</v>
      </c>
      <c r="K266">
        <v>2009</v>
      </c>
      <c r="L266" t="s">
        <v>176</v>
      </c>
      <c r="M266">
        <v>14</v>
      </c>
      <c r="N266">
        <v>6</v>
      </c>
      <c r="O266">
        <v>0</v>
      </c>
    </row>
    <row r="267" spans="1:15" x14ac:dyDescent="0.2">
      <c r="A267">
        <v>110</v>
      </c>
      <c r="B267">
        <v>357392</v>
      </c>
      <c r="C267">
        <v>2013</v>
      </c>
      <c r="D267" t="s">
        <v>176</v>
      </c>
      <c r="E267">
        <v>5</v>
      </c>
      <c r="F267">
        <v>0</v>
      </c>
      <c r="G267">
        <v>0</v>
      </c>
      <c r="I267">
        <v>110</v>
      </c>
      <c r="J267">
        <v>187828</v>
      </c>
      <c r="K267">
        <v>2009</v>
      </c>
      <c r="L267" t="s">
        <v>176</v>
      </c>
      <c r="M267">
        <v>70.5</v>
      </c>
      <c r="N267">
        <v>27</v>
      </c>
      <c r="O267">
        <v>27</v>
      </c>
    </row>
    <row r="268" spans="1:15" x14ac:dyDescent="0.2">
      <c r="A268">
        <v>110</v>
      </c>
      <c r="B268">
        <v>357421</v>
      </c>
      <c r="C268">
        <v>2013</v>
      </c>
      <c r="D268" t="s">
        <v>176</v>
      </c>
      <c r="E268">
        <v>109.5</v>
      </c>
      <c r="F268">
        <v>0</v>
      </c>
      <c r="G268">
        <v>0</v>
      </c>
      <c r="I268">
        <v>110</v>
      </c>
      <c r="J268">
        <v>187871</v>
      </c>
      <c r="K268">
        <v>2009</v>
      </c>
      <c r="L268" t="s">
        <v>177</v>
      </c>
      <c r="M268">
        <v>15</v>
      </c>
      <c r="N268">
        <v>0</v>
      </c>
      <c r="O268">
        <v>0</v>
      </c>
    </row>
    <row r="269" spans="1:15" x14ac:dyDescent="0.2">
      <c r="A269">
        <v>110</v>
      </c>
      <c r="B269">
        <v>357427</v>
      </c>
      <c r="C269">
        <v>2013</v>
      </c>
      <c r="D269" t="s">
        <v>176</v>
      </c>
      <c r="E269">
        <v>35</v>
      </c>
      <c r="F269">
        <v>15</v>
      </c>
      <c r="G269">
        <v>0</v>
      </c>
      <c r="I269">
        <v>110</v>
      </c>
      <c r="J269">
        <v>188120</v>
      </c>
      <c r="K269">
        <v>2009</v>
      </c>
      <c r="L269" t="s">
        <v>177</v>
      </c>
      <c r="M269">
        <v>90</v>
      </c>
      <c r="N269">
        <v>0</v>
      </c>
      <c r="O269">
        <v>0</v>
      </c>
    </row>
    <row r="270" spans="1:15" x14ac:dyDescent="0.2">
      <c r="A270">
        <v>110</v>
      </c>
      <c r="B270">
        <v>357581</v>
      </c>
      <c r="C270">
        <v>2013</v>
      </c>
      <c r="D270" t="s">
        <v>176</v>
      </c>
      <c r="F270">
        <v>1</v>
      </c>
      <c r="I270">
        <v>110</v>
      </c>
      <c r="J270">
        <v>188120</v>
      </c>
      <c r="K270">
        <v>2009</v>
      </c>
      <c r="L270" t="s">
        <v>176</v>
      </c>
      <c r="M270">
        <v>21</v>
      </c>
      <c r="N270">
        <v>8</v>
      </c>
      <c r="O270">
        <v>0</v>
      </c>
    </row>
    <row r="271" spans="1:15" x14ac:dyDescent="0.2">
      <c r="A271">
        <v>110</v>
      </c>
      <c r="B271">
        <v>357584</v>
      </c>
      <c r="C271">
        <v>2013</v>
      </c>
      <c r="D271" t="s">
        <v>176</v>
      </c>
      <c r="E271">
        <v>0</v>
      </c>
      <c r="F271">
        <v>24</v>
      </c>
      <c r="G271">
        <v>0</v>
      </c>
      <c r="I271">
        <v>110</v>
      </c>
      <c r="J271">
        <v>188153</v>
      </c>
      <c r="K271">
        <v>2009</v>
      </c>
      <c r="L271" t="s">
        <v>176</v>
      </c>
      <c r="M271">
        <v>60</v>
      </c>
      <c r="N271">
        <v>6</v>
      </c>
      <c r="O271">
        <v>0</v>
      </c>
    </row>
    <row r="272" spans="1:15" x14ac:dyDescent="0.2">
      <c r="A272">
        <v>110</v>
      </c>
      <c r="B272">
        <v>358049</v>
      </c>
      <c r="C272">
        <v>2013</v>
      </c>
      <c r="D272" t="s">
        <v>176</v>
      </c>
      <c r="E272">
        <v>0</v>
      </c>
      <c r="F272">
        <v>0</v>
      </c>
      <c r="G272">
        <v>18</v>
      </c>
      <c r="I272">
        <v>110</v>
      </c>
      <c r="J272">
        <v>188175</v>
      </c>
      <c r="K272">
        <v>2009</v>
      </c>
      <c r="L272" t="s">
        <v>176</v>
      </c>
      <c r="M272">
        <v>0</v>
      </c>
      <c r="N272">
        <v>30</v>
      </c>
      <c r="O272">
        <v>0</v>
      </c>
    </row>
    <row r="273" spans="1:15" x14ac:dyDescent="0.2">
      <c r="A273">
        <v>110</v>
      </c>
      <c r="B273">
        <v>358050</v>
      </c>
      <c r="C273">
        <v>2013</v>
      </c>
      <c r="D273" t="s">
        <v>176</v>
      </c>
      <c r="E273">
        <v>0</v>
      </c>
      <c r="F273">
        <v>0</v>
      </c>
      <c r="G273">
        <v>55</v>
      </c>
      <c r="I273">
        <v>110</v>
      </c>
      <c r="J273">
        <v>188176</v>
      </c>
      <c r="K273">
        <v>2009</v>
      </c>
      <c r="L273" t="s">
        <v>176</v>
      </c>
      <c r="M273">
        <v>18</v>
      </c>
      <c r="N273">
        <v>0</v>
      </c>
      <c r="O273">
        <v>0</v>
      </c>
    </row>
    <row r="274" spans="1:15" x14ac:dyDescent="0.2">
      <c r="A274">
        <v>110</v>
      </c>
      <c r="B274">
        <v>358067</v>
      </c>
      <c r="C274">
        <v>2013</v>
      </c>
      <c r="D274" t="s">
        <v>176</v>
      </c>
      <c r="E274">
        <v>181</v>
      </c>
      <c r="F274">
        <v>12.5</v>
      </c>
      <c r="G274">
        <v>288.5</v>
      </c>
      <c r="I274">
        <v>110</v>
      </c>
      <c r="J274">
        <v>188479</v>
      </c>
      <c r="K274">
        <v>2009</v>
      </c>
      <c r="L274" t="s">
        <v>177</v>
      </c>
      <c r="M274">
        <v>21</v>
      </c>
      <c r="N274">
        <v>0</v>
      </c>
      <c r="O274">
        <v>0</v>
      </c>
    </row>
    <row r="275" spans="1:15" x14ac:dyDescent="0.2">
      <c r="A275">
        <v>110</v>
      </c>
      <c r="B275">
        <v>358703</v>
      </c>
      <c r="C275">
        <v>2013</v>
      </c>
      <c r="D275" t="s">
        <v>176</v>
      </c>
      <c r="E275">
        <v>182.5</v>
      </c>
      <c r="F275">
        <v>0</v>
      </c>
      <c r="G275">
        <v>127</v>
      </c>
      <c r="I275">
        <v>110</v>
      </c>
      <c r="J275">
        <v>188479</v>
      </c>
      <c r="K275">
        <v>2009</v>
      </c>
      <c r="L275" t="s">
        <v>176</v>
      </c>
      <c r="M275">
        <v>0</v>
      </c>
      <c r="N275">
        <v>29</v>
      </c>
      <c r="O275">
        <v>0</v>
      </c>
    </row>
    <row r="276" spans="1:15" x14ac:dyDescent="0.2">
      <c r="A276">
        <v>110</v>
      </c>
      <c r="B276">
        <v>359401</v>
      </c>
      <c r="C276">
        <v>2013</v>
      </c>
      <c r="D276" t="s">
        <v>176</v>
      </c>
      <c r="E276">
        <v>50</v>
      </c>
      <c r="F276">
        <v>0</v>
      </c>
      <c r="G276">
        <v>4</v>
      </c>
      <c r="I276">
        <v>110</v>
      </c>
      <c r="J276">
        <v>188499</v>
      </c>
      <c r="K276">
        <v>2009</v>
      </c>
      <c r="L276" t="s">
        <v>176</v>
      </c>
      <c r="M276">
        <v>0</v>
      </c>
      <c r="N276">
        <v>65</v>
      </c>
      <c r="O276">
        <v>15</v>
      </c>
    </row>
    <row r="277" spans="1:15" x14ac:dyDescent="0.2">
      <c r="A277">
        <v>110</v>
      </c>
      <c r="B277">
        <v>359404</v>
      </c>
      <c r="C277">
        <v>2013</v>
      </c>
      <c r="D277" t="s">
        <v>176</v>
      </c>
      <c r="E277">
        <v>49</v>
      </c>
      <c r="F277">
        <v>0</v>
      </c>
      <c r="G277">
        <v>13</v>
      </c>
      <c r="I277">
        <v>110</v>
      </c>
      <c r="J277">
        <v>188523</v>
      </c>
      <c r="K277">
        <v>2009</v>
      </c>
      <c r="L277" t="s">
        <v>176</v>
      </c>
      <c r="M277">
        <v>62</v>
      </c>
      <c r="N277">
        <v>24</v>
      </c>
      <c r="O277">
        <v>0</v>
      </c>
    </row>
    <row r="278" spans="1:15" x14ac:dyDescent="0.2">
      <c r="A278">
        <v>110</v>
      </c>
      <c r="B278">
        <v>359406</v>
      </c>
      <c r="C278">
        <v>2013</v>
      </c>
      <c r="D278" t="s">
        <v>176</v>
      </c>
      <c r="E278">
        <v>30</v>
      </c>
      <c r="F278">
        <v>4.5</v>
      </c>
      <c r="G278">
        <v>33</v>
      </c>
      <c r="I278">
        <v>110</v>
      </c>
      <c r="J278">
        <v>188583</v>
      </c>
      <c r="K278">
        <v>2009</v>
      </c>
      <c r="L278" t="s">
        <v>176</v>
      </c>
      <c r="M278">
        <v>92</v>
      </c>
      <c r="N278">
        <v>49</v>
      </c>
      <c r="O278">
        <v>3</v>
      </c>
    </row>
    <row r="279" spans="1:15" x14ac:dyDescent="0.2">
      <c r="A279">
        <v>110</v>
      </c>
      <c r="B279">
        <v>359427</v>
      </c>
      <c r="C279">
        <v>2013</v>
      </c>
      <c r="D279" t="s">
        <v>176</v>
      </c>
      <c r="E279">
        <v>45</v>
      </c>
      <c r="F279">
        <v>0</v>
      </c>
      <c r="G279">
        <v>4</v>
      </c>
      <c r="I279">
        <v>110</v>
      </c>
      <c r="J279">
        <v>188716</v>
      </c>
      <c r="K279">
        <v>2009</v>
      </c>
      <c r="L279" t="s">
        <v>176</v>
      </c>
      <c r="M279">
        <v>12</v>
      </c>
    </row>
    <row r="280" spans="1:15" x14ac:dyDescent="0.2">
      <c r="A280">
        <v>110</v>
      </c>
      <c r="B280">
        <v>359772</v>
      </c>
      <c r="C280">
        <v>2014</v>
      </c>
      <c r="D280" t="s">
        <v>176</v>
      </c>
      <c r="E280">
        <v>30</v>
      </c>
      <c r="F280">
        <v>0</v>
      </c>
      <c r="G280">
        <v>0</v>
      </c>
      <c r="I280">
        <v>110</v>
      </c>
      <c r="J280">
        <v>188963</v>
      </c>
      <c r="K280">
        <v>2009</v>
      </c>
      <c r="L280" t="s">
        <v>176</v>
      </c>
      <c r="M280">
        <v>168</v>
      </c>
      <c r="N280">
        <v>30</v>
      </c>
      <c r="O280">
        <v>0</v>
      </c>
    </row>
    <row r="281" spans="1:15" x14ac:dyDescent="0.2">
      <c r="A281">
        <v>110</v>
      </c>
      <c r="B281">
        <v>359773</v>
      </c>
      <c r="C281">
        <v>2014</v>
      </c>
      <c r="D281" t="s">
        <v>176</v>
      </c>
      <c r="E281">
        <v>120.5</v>
      </c>
      <c r="F281">
        <v>9</v>
      </c>
      <c r="G281">
        <v>9</v>
      </c>
      <c r="I281">
        <v>110</v>
      </c>
      <c r="J281">
        <v>188978</v>
      </c>
      <c r="K281">
        <v>2009</v>
      </c>
      <c r="L281" t="s">
        <v>176</v>
      </c>
      <c r="M281">
        <v>88</v>
      </c>
      <c r="N281">
        <v>148</v>
      </c>
      <c r="O281">
        <v>0</v>
      </c>
    </row>
    <row r="282" spans="1:15" x14ac:dyDescent="0.2">
      <c r="A282">
        <v>110</v>
      </c>
      <c r="B282">
        <v>360202</v>
      </c>
      <c r="C282">
        <v>2014</v>
      </c>
      <c r="D282" t="s">
        <v>176</v>
      </c>
      <c r="E282">
        <v>17</v>
      </c>
      <c r="F282">
        <v>0</v>
      </c>
      <c r="G282">
        <v>0</v>
      </c>
      <c r="I282">
        <v>110</v>
      </c>
      <c r="J282">
        <v>188985</v>
      </c>
      <c r="K282">
        <v>2009</v>
      </c>
      <c r="L282" t="s">
        <v>176</v>
      </c>
      <c r="M282">
        <v>100</v>
      </c>
      <c r="N282">
        <v>10.5</v>
      </c>
      <c r="O282">
        <v>0</v>
      </c>
    </row>
    <row r="283" spans="1:15" x14ac:dyDescent="0.2">
      <c r="A283">
        <v>110</v>
      </c>
      <c r="B283">
        <v>360307</v>
      </c>
      <c r="C283">
        <v>2014</v>
      </c>
      <c r="D283" t="s">
        <v>176</v>
      </c>
      <c r="E283">
        <v>0</v>
      </c>
      <c r="F283">
        <v>101.5</v>
      </c>
      <c r="G283">
        <v>6</v>
      </c>
      <c r="I283">
        <v>110</v>
      </c>
      <c r="J283">
        <v>189038</v>
      </c>
      <c r="K283">
        <v>2009</v>
      </c>
      <c r="L283" t="s">
        <v>176</v>
      </c>
      <c r="M283">
        <v>319.5</v>
      </c>
      <c r="N283">
        <v>198</v>
      </c>
      <c r="O283">
        <v>28</v>
      </c>
    </row>
    <row r="284" spans="1:15" x14ac:dyDescent="0.2">
      <c r="A284">
        <v>110</v>
      </c>
      <c r="B284">
        <v>360309</v>
      </c>
      <c r="C284">
        <v>2014</v>
      </c>
      <c r="D284" t="s">
        <v>176</v>
      </c>
      <c r="E284">
        <v>117</v>
      </c>
      <c r="F284">
        <v>284</v>
      </c>
      <c r="G284">
        <v>16</v>
      </c>
      <c r="I284">
        <v>110</v>
      </c>
      <c r="J284">
        <v>189064</v>
      </c>
      <c r="K284">
        <v>2009</v>
      </c>
      <c r="L284" t="s">
        <v>177</v>
      </c>
      <c r="M284">
        <v>522.5</v>
      </c>
      <c r="N284" s="69">
        <v>1274</v>
      </c>
      <c r="O284">
        <v>0</v>
      </c>
    </row>
    <row r="285" spans="1:15" x14ac:dyDescent="0.2">
      <c r="A285">
        <v>110</v>
      </c>
      <c r="B285">
        <v>360311</v>
      </c>
      <c r="C285">
        <v>2014</v>
      </c>
      <c r="D285" t="s">
        <v>176</v>
      </c>
      <c r="E285">
        <v>6</v>
      </c>
      <c r="F285">
        <v>5</v>
      </c>
      <c r="G285">
        <v>0</v>
      </c>
      <c r="I285">
        <v>110</v>
      </c>
      <c r="J285">
        <v>189375</v>
      </c>
      <c r="K285">
        <v>2009</v>
      </c>
      <c r="L285" t="s">
        <v>176</v>
      </c>
      <c r="M285">
        <v>90</v>
      </c>
      <c r="N285">
        <v>0</v>
      </c>
      <c r="O285">
        <v>0</v>
      </c>
    </row>
    <row r="286" spans="1:15" x14ac:dyDescent="0.2">
      <c r="A286">
        <v>110</v>
      </c>
      <c r="B286">
        <v>360314</v>
      </c>
      <c r="C286">
        <v>2014</v>
      </c>
      <c r="D286" t="s">
        <v>176</v>
      </c>
      <c r="E286">
        <v>30</v>
      </c>
      <c r="F286">
        <v>9</v>
      </c>
      <c r="G286">
        <v>0</v>
      </c>
      <c r="I286">
        <v>110</v>
      </c>
      <c r="J286">
        <v>189419</v>
      </c>
      <c r="K286">
        <v>2009</v>
      </c>
      <c r="L286" t="s">
        <v>176</v>
      </c>
      <c r="M286">
        <v>18</v>
      </c>
      <c r="N286">
        <v>0</v>
      </c>
      <c r="O286">
        <v>0</v>
      </c>
    </row>
    <row r="287" spans="1:15" x14ac:dyDescent="0.2">
      <c r="A287">
        <v>110</v>
      </c>
      <c r="B287">
        <v>360483</v>
      </c>
      <c r="C287">
        <v>2014</v>
      </c>
      <c r="D287" t="s">
        <v>176</v>
      </c>
      <c r="E287">
        <v>18</v>
      </c>
      <c r="F287">
        <v>21</v>
      </c>
      <c r="G287">
        <v>19.5</v>
      </c>
      <c r="I287">
        <v>110</v>
      </c>
      <c r="J287">
        <v>189652</v>
      </c>
      <c r="K287">
        <v>2009</v>
      </c>
      <c r="L287" t="s">
        <v>176</v>
      </c>
      <c r="M287">
        <v>95</v>
      </c>
      <c r="N287">
        <v>9</v>
      </c>
      <c r="O287">
        <v>0</v>
      </c>
    </row>
    <row r="288" spans="1:15" x14ac:dyDescent="0.2">
      <c r="A288">
        <v>110</v>
      </c>
      <c r="B288">
        <v>360505</v>
      </c>
      <c r="C288">
        <v>2014</v>
      </c>
      <c r="D288" t="s">
        <v>176</v>
      </c>
      <c r="E288">
        <v>27</v>
      </c>
      <c r="F288">
        <v>51.5</v>
      </c>
      <c r="G288">
        <v>0</v>
      </c>
      <c r="I288">
        <v>110</v>
      </c>
      <c r="J288">
        <v>189856</v>
      </c>
      <c r="K288">
        <v>2009</v>
      </c>
      <c r="L288" t="s">
        <v>176</v>
      </c>
      <c r="M288">
        <v>15</v>
      </c>
      <c r="N288">
        <v>34</v>
      </c>
      <c r="O288">
        <v>0</v>
      </c>
    </row>
    <row r="289" spans="1:15" x14ac:dyDescent="0.2">
      <c r="A289">
        <v>110</v>
      </c>
      <c r="B289">
        <v>360591</v>
      </c>
      <c r="C289">
        <v>2014</v>
      </c>
      <c r="D289" t="s">
        <v>176</v>
      </c>
      <c r="E289">
        <v>12</v>
      </c>
      <c r="F289">
        <v>0</v>
      </c>
      <c r="G289">
        <v>0</v>
      </c>
      <c r="I289">
        <v>110</v>
      </c>
      <c r="J289">
        <v>189893</v>
      </c>
      <c r="K289">
        <v>2009</v>
      </c>
      <c r="L289" t="s">
        <v>176</v>
      </c>
      <c r="M289">
        <v>36</v>
      </c>
      <c r="N289">
        <v>73.5</v>
      </c>
      <c r="O289">
        <v>0</v>
      </c>
    </row>
    <row r="290" spans="1:15" x14ac:dyDescent="0.2">
      <c r="A290">
        <v>110</v>
      </c>
      <c r="B290">
        <v>360971</v>
      </c>
      <c r="C290">
        <v>2014</v>
      </c>
      <c r="D290" t="s">
        <v>176</v>
      </c>
      <c r="E290">
        <v>19.5</v>
      </c>
      <c r="F290">
        <v>15</v>
      </c>
      <c r="G290">
        <v>0</v>
      </c>
      <c r="I290">
        <v>110</v>
      </c>
      <c r="J290">
        <v>190035</v>
      </c>
      <c r="K290">
        <v>2009</v>
      </c>
      <c r="L290" t="s">
        <v>176</v>
      </c>
      <c r="M290">
        <v>430</v>
      </c>
      <c r="N290">
        <v>88</v>
      </c>
      <c r="O290">
        <v>0</v>
      </c>
    </row>
    <row r="291" spans="1:15" x14ac:dyDescent="0.2">
      <c r="A291">
        <v>110</v>
      </c>
      <c r="B291">
        <v>360980</v>
      </c>
      <c r="C291">
        <v>2014</v>
      </c>
      <c r="D291" t="s">
        <v>176</v>
      </c>
      <c r="E291">
        <v>0</v>
      </c>
      <c r="F291">
        <v>3</v>
      </c>
      <c r="G291">
        <v>0</v>
      </c>
      <c r="I291">
        <v>110</v>
      </c>
      <c r="J291">
        <v>190321</v>
      </c>
      <c r="K291">
        <v>2009</v>
      </c>
      <c r="L291" t="s">
        <v>176</v>
      </c>
      <c r="M291">
        <v>10</v>
      </c>
      <c r="N291">
        <v>4</v>
      </c>
      <c r="O291">
        <v>16</v>
      </c>
    </row>
    <row r="292" spans="1:15" x14ac:dyDescent="0.2">
      <c r="A292">
        <v>110</v>
      </c>
      <c r="B292">
        <v>361127</v>
      </c>
      <c r="C292">
        <v>2014</v>
      </c>
      <c r="D292" t="s">
        <v>176</v>
      </c>
      <c r="E292">
        <v>40</v>
      </c>
      <c r="F292">
        <v>45</v>
      </c>
      <c r="G292">
        <v>0</v>
      </c>
      <c r="I292">
        <v>110</v>
      </c>
      <c r="J292">
        <v>190594</v>
      </c>
      <c r="K292">
        <v>2009</v>
      </c>
      <c r="L292" t="s">
        <v>176</v>
      </c>
      <c r="M292">
        <v>51</v>
      </c>
      <c r="N292">
        <v>8</v>
      </c>
      <c r="O292">
        <v>0</v>
      </c>
    </row>
    <row r="293" spans="1:15" x14ac:dyDescent="0.2">
      <c r="A293">
        <v>110</v>
      </c>
      <c r="B293">
        <v>361428</v>
      </c>
      <c r="C293">
        <v>2014</v>
      </c>
      <c r="D293" t="s">
        <v>176</v>
      </c>
      <c r="E293">
        <v>64.5</v>
      </c>
      <c r="F293">
        <v>9</v>
      </c>
      <c r="G293">
        <v>30</v>
      </c>
      <c r="I293">
        <v>110</v>
      </c>
      <c r="J293">
        <v>190805</v>
      </c>
      <c r="K293">
        <v>2009</v>
      </c>
      <c r="L293" t="s">
        <v>176</v>
      </c>
      <c r="M293">
        <v>52</v>
      </c>
      <c r="N293">
        <v>2</v>
      </c>
      <c r="O293">
        <v>0</v>
      </c>
    </row>
    <row r="294" spans="1:15" x14ac:dyDescent="0.2">
      <c r="A294">
        <v>110</v>
      </c>
      <c r="B294">
        <v>361430</v>
      </c>
      <c r="C294">
        <v>2014</v>
      </c>
      <c r="D294" t="s">
        <v>176</v>
      </c>
      <c r="E294">
        <v>0</v>
      </c>
      <c r="F294">
        <v>0</v>
      </c>
      <c r="G294">
        <v>4.5</v>
      </c>
      <c r="I294">
        <v>110</v>
      </c>
      <c r="J294">
        <v>191291</v>
      </c>
      <c r="K294">
        <v>2009</v>
      </c>
      <c r="L294" t="s">
        <v>176</v>
      </c>
      <c r="M294">
        <v>21</v>
      </c>
      <c r="N294">
        <v>85</v>
      </c>
      <c r="O294">
        <v>0</v>
      </c>
    </row>
    <row r="295" spans="1:15" x14ac:dyDescent="0.2">
      <c r="A295">
        <v>110</v>
      </c>
      <c r="B295">
        <v>362050</v>
      </c>
      <c r="C295">
        <v>2014</v>
      </c>
      <c r="D295" t="s">
        <v>176</v>
      </c>
      <c r="E295">
        <v>0</v>
      </c>
      <c r="F295">
        <v>12</v>
      </c>
      <c r="G295">
        <v>0</v>
      </c>
      <c r="I295">
        <v>110</v>
      </c>
      <c r="J295">
        <v>191520</v>
      </c>
      <c r="K295">
        <v>2009</v>
      </c>
      <c r="L295" t="s">
        <v>177</v>
      </c>
      <c r="M295">
        <v>326</v>
      </c>
      <c r="N295">
        <v>20</v>
      </c>
      <c r="O295">
        <v>304.5</v>
      </c>
    </row>
    <row r="296" spans="1:15" x14ac:dyDescent="0.2">
      <c r="A296">
        <v>110</v>
      </c>
      <c r="B296">
        <v>362052</v>
      </c>
      <c r="C296">
        <v>2014</v>
      </c>
      <c r="D296" t="s">
        <v>177</v>
      </c>
      <c r="E296">
        <v>19.5</v>
      </c>
      <c r="F296">
        <v>0</v>
      </c>
      <c r="G296">
        <v>0</v>
      </c>
      <c r="I296">
        <v>110</v>
      </c>
      <c r="J296">
        <v>191520</v>
      </c>
      <c r="K296">
        <v>2009</v>
      </c>
      <c r="L296" t="s">
        <v>176</v>
      </c>
      <c r="M296">
        <v>90</v>
      </c>
      <c r="N296">
        <v>79.5</v>
      </c>
      <c r="O296">
        <v>0</v>
      </c>
    </row>
    <row r="297" spans="1:15" x14ac:dyDescent="0.2">
      <c r="A297">
        <v>110</v>
      </c>
      <c r="B297">
        <v>362052</v>
      </c>
      <c r="C297">
        <v>2014</v>
      </c>
      <c r="D297" t="s">
        <v>176</v>
      </c>
      <c r="E297">
        <v>15</v>
      </c>
      <c r="F297">
        <v>0</v>
      </c>
      <c r="G297">
        <v>0</v>
      </c>
      <c r="I297">
        <v>110</v>
      </c>
      <c r="J297">
        <v>191523</v>
      </c>
      <c r="K297">
        <v>2009</v>
      </c>
      <c r="L297" t="s">
        <v>177</v>
      </c>
      <c r="M297">
        <v>174</v>
      </c>
      <c r="N297">
        <v>7.5</v>
      </c>
      <c r="O297">
        <v>196.5</v>
      </c>
    </row>
    <row r="298" spans="1:15" x14ac:dyDescent="0.2">
      <c r="A298">
        <v>110</v>
      </c>
      <c r="B298">
        <v>362062</v>
      </c>
      <c r="C298">
        <v>2014</v>
      </c>
      <c r="D298" t="s">
        <v>176</v>
      </c>
      <c r="E298">
        <v>30</v>
      </c>
      <c r="F298">
        <v>0</v>
      </c>
      <c r="G298">
        <v>0</v>
      </c>
      <c r="I298">
        <v>110</v>
      </c>
      <c r="J298">
        <v>191523</v>
      </c>
      <c r="K298">
        <v>2009</v>
      </c>
      <c r="L298" t="s">
        <v>176</v>
      </c>
      <c r="M298">
        <v>0</v>
      </c>
      <c r="N298">
        <v>13.5</v>
      </c>
      <c r="O298">
        <v>0</v>
      </c>
    </row>
    <row r="299" spans="1:15" x14ac:dyDescent="0.2">
      <c r="A299">
        <v>110</v>
      </c>
      <c r="B299">
        <v>362085</v>
      </c>
      <c r="C299">
        <v>2014</v>
      </c>
      <c r="D299" t="s">
        <v>176</v>
      </c>
      <c r="E299">
        <v>125.5</v>
      </c>
      <c r="F299">
        <v>1.5</v>
      </c>
      <c r="G299">
        <v>0</v>
      </c>
      <c r="I299">
        <v>110</v>
      </c>
      <c r="J299">
        <v>191524</v>
      </c>
      <c r="K299">
        <v>2009</v>
      </c>
      <c r="L299" t="s">
        <v>177</v>
      </c>
      <c r="M299">
        <v>0</v>
      </c>
      <c r="N299">
        <v>36</v>
      </c>
      <c r="O299">
        <v>0</v>
      </c>
    </row>
    <row r="300" spans="1:15" x14ac:dyDescent="0.2">
      <c r="A300">
        <v>110</v>
      </c>
      <c r="B300">
        <v>363104</v>
      </c>
      <c r="C300">
        <v>2014</v>
      </c>
      <c r="D300" t="s">
        <v>176</v>
      </c>
      <c r="E300">
        <v>16</v>
      </c>
      <c r="F300">
        <v>0</v>
      </c>
      <c r="G300">
        <v>0</v>
      </c>
      <c r="I300">
        <v>110</v>
      </c>
      <c r="J300">
        <v>191524</v>
      </c>
      <c r="K300">
        <v>2009</v>
      </c>
      <c r="L300" t="s">
        <v>176</v>
      </c>
      <c r="M300">
        <v>27</v>
      </c>
      <c r="N300">
        <v>0</v>
      </c>
      <c r="O300">
        <v>0</v>
      </c>
    </row>
    <row r="301" spans="1:15" x14ac:dyDescent="0.2">
      <c r="A301">
        <v>110</v>
      </c>
      <c r="B301">
        <v>363116</v>
      </c>
      <c r="C301">
        <v>2014</v>
      </c>
      <c r="D301" t="s">
        <v>177</v>
      </c>
      <c r="E301">
        <v>0</v>
      </c>
      <c r="F301">
        <v>0</v>
      </c>
      <c r="G301">
        <v>4.5</v>
      </c>
      <c r="I301">
        <v>110</v>
      </c>
      <c r="J301">
        <v>191526</v>
      </c>
      <c r="K301">
        <v>2009</v>
      </c>
      <c r="L301" t="s">
        <v>177</v>
      </c>
      <c r="M301">
        <v>30</v>
      </c>
      <c r="N301">
        <v>172</v>
      </c>
      <c r="O301">
        <v>0</v>
      </c>
    </row>
    <row r="302" spans="1:15" x14ac:dyDescent="0.2">
      <c r="A302">
        <v>110</v>
      </c>
      <c r="B302">
        <v>363325</v>
      </c>
      <c r="C302">
        <v>2014</v>
      </c>
      <c r="D302" t="s">
        <v>176</v>
      </c>
      <c r="E302">
        <v>38</v>
      </c>
      <c r="F302">
        <v>10.5</v>
      </c>
      <c r="G302">
        <v>0</v>
      </c>
      <c r="I302">
        <v>110</v>
      </c>
      <c r="J302">
        <v>191526</v>
      </c>
      <c r="K302">
        <v>2009</v>
      </c>
      <c r="L302" t="s">
        <v>176</v>
      </c>
      <c r="M302">
        <v>119</v>
      </c>
      <c r="N302">
        <v>9</v>
      </c>
      <c r="O302">
        <v>0</v>
      </c>
    </row>
    <row r="303" spans="1:15" x14ac:dyDescent="0.2">
      <c r="A303">
        <v>110</v>
      </c>
      <c r="B303">
        <v>363887</v>
      </c>
      <c r="C303">
        <v>2014</v>
      </c>
      <c r="D303" t="s">
        <v>176</v>
      </c>
      <c r="E303">
        <v>24</v>
      </c>
      <c r="F303">
        <v>0</v>
      </c>
      <c r="G303">
        <v>0</v>
      </c>
      <c r="I303">
        <v>110</v>
      </c>
      <c r="J303">
        <v>191551</v>
      </c>
      <c r="K303">
        <v>2009</v>
      </c>
      <c r="L303" t="s">
        <v>177</v>
      </c>
      <c r="M303">
        <v>16</v>
      </c>
      <c r="N303" s="69">
        <v>1976</v>
      </c>
      <c r="O303">
        <v>0</v>
      </c>
    </row>
    <row r="304" spans="1:15" x14ac:dyDescent="0.2">
      <c r="A304">
        <v>110</v>
      </c>
      <c r="B304">
        <v>363937</v>
      </c>
      <c r="C304">
        <v>2014</v>
      </c>
      <c r="D304" t="s">
        <v>176</v>
      </c>
      <c r="E304">
        <v>0</v>
      </c>
      <c r="F304">
        <v>15</v>
      </c>
      <c r="G304">
        <v>15</v>
      </c>
      <c r="I304">
        <v>110</v>
      </c>
      <c r="J304">
        <v>191551</v>
      </c>
      <c r="K304">
        <v>2009</v>
      </c>
      <c r="L304" t="s">
        <v>176</v>
      </c>
      <c r="M304">
        <v>482</v>
      </c>
      <c r="N304">
        <v>153</v>
      </c>
      <c r="O304">
        <v>3</v>
      </c>
    </row>
    <row r="305" spans="1:15" x14ac:dyDescent="0.2">
      <c r="A305">
        <v>110</v>
      </c>
      <c r="B305">
        <v>363939</v>
      </c>
      <c r="C305">
        <v>2014</v>
      </c>
      <c r="D305" t="s">
        <v>177</v>
      </c>
      <c r="E305">
        <v>30</v>
      </c>
      <c r="F305">
        <v>2</v>
      </c>
      <c r="I305">
        <v>110</v>
      </c>
      <c r="J305">
        <v>191763</v>
      </c>
      <c r="K305">
        <v>2009</v>
      </c>
      <c r="L305" t="s">
        <v>176</v>
      </c>
      <c r="M305">
        <v>68</v>
      </c>
      <c r="N305">
        <v>6</v>
      </c>
      <c r="O305">
        <v>50</v>
      </c>
    </row>
    <row r="306" spans="1:15" x14ac:dyDescent="0.2">
      <c r="A306">
        <v>110</v>
      </c>
      <c r="B306">
        <v>364156</v>
      </c>
      <c r="C306">
        <v>2014</v>
      </c>
      <c r="D306" t="s">
        <v>176</v>
      </c>
      <c r="E306">
        <v>51</v>
      </c>
      <c r="F306">
        <v>15</v>
      </c>
      <c r="G306">
        <v>0</v>
      </c>
      <c r="I306">
        <v>110</v>
      </c>
      <c r="J306">
        <v>191877</v>
      </c>
      <c r="K306">
        <v>2009</v>
      </c>
      <c r="L306" t="s">
        <v>176</v>
      </c>
      <c r="M306">
        <v>20</v>
      </c>
      <c r="N306">
        <v>0</v>
      </c>
      <c r="O306">
        <v>0</v>
      </c>
    </row>
    <row r="307" spans="1:15" x14ac:dyDescent="0.2">
      <c r="A307">
        <v>110</v>
      </c>
      <c r="B307">
        <v>364161</v>
      </c>
      <c r="C307">
        <v>2014</v>
      </c>
      <c r="D307" t="s">
        <v>176</v>
      </c>
      <c r="E307">
        <v>123</v>
      </c>
      <c r="F307">
        <v>10.5</v>
      </c>
      <c r="G307">
        <v>0</v>
      </c>
      <c r="I307">
        <v>110</v>
      </c>
      <c r="J307">
        <v>191881</v>
      </c>
      <c r="K307">
        <v>2009</v>
      </c>
      <c r="L307" t="s">
        <v>176</v>
      </c>
      <c r="M307">
        <v>0</v>
      </c>
      <c r="N307">
        <v>9</v>
      </c>
      <c r="O307">
        <v>0</v>
      </c>
    </row>
    <row r="308" spans="1:15" x14ac:dyDescent="0.2">
      <c r="A308">
        <v>110</v>
      </c>
      <c r="B308">
        <v>364395</v>
      </c>
      <c r="C308">
        <v>2014</v>
      </c>
      <c r="D308" t="s">
        <v>177</v>
      </c>
      <c r="E308">
        <v>73</v>
      </c>
      <c r="F308">
        <v>0</v>
      </c>
      <c r="G308">
        <v>0</v>
      </c>
      <c r="I308">
        <v>110</v>
      </c>
      <c r="J308">
        <v>191958</v>
      </c>
      <c r="K308">
        <v>2009</v>
      </c>
      <c r="L308" t="s">
        <v>176</v>
      </c>
      <c r="M308">
        <v>75</v>
      </c>
      <c r="N308">
        <v>59</v>
      </c>
      <c r="O308">
        <v>57</v>
      </c>
    </row>
    <row r="309" spans="1:15" x14ac:dyDescent="0.2">
      <c r="A309">
        <v>110</v>
      </c>
      <c r="B309">
        <v>364418</v>
      </c>
      <c r="C309">
        <v>2014</v>
      </c>
      <c r="D309" t="s">
        <v>177</v>
      </c>
      <c r="E309">
        <v>104</v>
      </c>
      <c r="F309">
        <v>40</v>
      </c>
      <c r="G309">
        <v>0</v>
      </c>
      <c r="I309">
        <v>110</v>
      </c>
      <c r="J309">
        <v>191960</v>
      </c>
      <c r="K309">
        <v>2009</v>
      </c>
      <c r="L309" t="s">
        <v>177</v>
      </c>
      <c r="M309">
        <v>210</v>
      </c>
      <c r="N309">
        <v>0</v>
      </c>
      <c r="O309">
        <v>0</v>
      </c>
    </row>
    <row r="310" spans="1:15" x14ac:dyDescent="0.2">
      <c r="A310">
        <v>110</v>
      </c>
      <c r="B310">
        <v>364418</v>
      </c>
      <c r="C310">
        <v>2014</v>
      </c>
      <c r="D310" t="s">
        <v>176</v>
      </c>
      <c r="E310">
        <v>10</v>
      </c>
      <c r="F310">
        <v>0</v>
      </c>
      <c r="G310">
        <v>0</v>
      </c>
      <c r="I310">
        <v>110</v>
      </c>
      <c r="J310">
        <v>191960</v>
      </c>
      <c r="K310">
        <v>2009</v>
      </c>
      <c r="L310" t="s">
        <v>176</v>
      </c>
      <c r="M310">
        <v>551</v>
      </c>
      <c r="N310">
        <v>34</v>
      </c>
      <c r="O310">
        <v>111.5</v>
      </c>
    </row>
    <row r="311" spans="1:15" x14ac:dyDescent="0.2">
      <c r="A311">
        <v>110</v>
      </c>
      <c r="B311">
        <v>364424</v>
      </c>
      <c r="C311">
        <v>2014</v>
      </c>
      <c r="D311" t="s">
        <v>176</v>
      </c>
      <c r="E311">
        <v>42</v>
      </c>
      <c r="F311">
        <v>0</v>
      </c>
      <c r="G311">
        <v>0</v>
      </c>
      <c r="I311">
        <v>110</v>
      </c>
      <c r="J311">
        <v>191961</v>
      </c>
      <c r="K311">
        <v>2009</v>
      </c>
      <c r="L311" t="s">
        <v>177</v>
      </c>
      <c r="M311" s="69">
        <v>2610.5</v>
      </c>
      <c r="N311">
        <v>685</v>
      </c>
      <c r="O311" s="69">
        <v>1522.5</v>
      </c>
    </row>
    <row r="312" spans="1:15" x14ac:dyDescent="0.2">
      <c r="A312">
        <v>110</v>
      </c>
      <c r="B312">
        <v>364609</v>
      </c>
      <c r="C312">
        <v>2014</v>
      </c>
      <c r="D312" t="s">
        <v>177</v>
      </c>
      <c r="E312">
        <v>585</v>
      </c>
      <c r="F312">
        <v>523</v>
      </c>
      <c r="G312">
        <v>0</v>
      </c>
      <c r="I312">
        <v>110</v>
      </c>
      <c r="J312">
        <v>191961</v>
      </c>
      <c r="K312">
        <v>2009</v>
      </c>
      <c r="L312" t="s">
        <v>176</v>
      </c>
      <c r="M312">
        <v>0</v>
      </c>
      <c r="N312">
        <v>180</v>
      </c>
      <c r="O312">
        <v>0</v>
      </c>
    </row>
    <row r="313" spans="1:15" x14ac:dyDescent="0.2">
      <c r="A313">
        <v>110</v>
      </c>
      <c r="B313">
        <v>364609</v>
      </c>
      <c r="C313">
        <v>2014</v>
      </c>
      <c r="D313" t="s">
        <v>176</v>
      </c>
      <c r="E313">
        <v>54</v>
      </c>
      <c r="F313">
        <v>101</v>
      </c>
      <c r="G313">
        <v>0</v>
      </c>
      <c r="I313">
        <v>110</v>
      </c>
      <c r="J313">
        <v>191962</v>
      </c>
      <c r="K313">
        <v>2009</v>
      </c>
      <c r="L313" t="s">
        <v>176</v>
      </c>
      <c r="M313">
        <v>40</v>
      </c>
      <c r="N313">
        <v>18</v>
      </c>
      <c r="O313">
        <v>0</v>
      </c>
    </row>
    <row r="314" spans="1:15" x14ac:dyDescent="0.2">
      <c r="A314">
        <v>110</v>
      </c>
      <c r="B314">
        <v>364846</v>
      </c>
      <c r="C314">
        <v>2014</v>
      </c>
      <c r="D314" t="s">
        <v>177</v>
      </c>
      <c r="E314">
        <v>20</v>
      </c>
      <c r="F314">
        <v>3.5</v>
      </c>
      <c r="I314">
        <v>110</v>
      </c>
      <c r="J314">
        <v>192165</v>
      </c>
      <c r="K314">
        <v>2009</v>
      </c>
      <c r="L314" t="s">
        <v>176</v>
      </c>
      <c r="M314">
        <v>0</v>
      </c>
      <c r="N314">
        <v>6</v>
      </c>
      <c r="O314">
        <v>6</v>
      </c>
    </row>
    <row r="315" spans="1:15" x14ac:dyDescent="0.2">
      <c r="A315">
        <v>110</v>
      </c>
      <c r="B315">
        <v>364847</v>
      </c>
      <c r="C315">
        <v>2014</v>
      </c>
      <c r="D315" t="s">
        <v>177</v>
      </c>
      <c r="E315">
        <v>788</v>
      </c>
      <c r="F315">
        <v>149.5</v>
      </c>
      <c r="G315">
        <v>0</v>
      </c>
      <c r="I315">
        <v>110</v>
      </c>
      <c r="J315">
        <v>192196</v>
      </c>
      <c r="K315">
        <v>2009</v>
      </c>
      <c r="L315" t="s">
        <v>177</v>
      </c>
      <c r="M315">
        <v>81</v>
      </c>
      <c r="N315">
        <v>0</v>
      </c>
      <c r="O315">
        <v>0</v>
      </c>
    </row>
    <row r="316" spans="1:15" x14ac:dyDescent="0.2">
      <c r="A316">
        <v>110</v>
      </c>
      <c r="B316">
        <v>364882</v>
      </c>
      <c r="C316">
        <v>2014</v>
      </c>
      <c r="D316" t="s">
        <v>176</v>
      </c>
      <c r="E316">
        <v>60</v>
      </c>
      <c r="F316">
        <v>0</v>
      </c>
      <c r="G316">
        <v>0</v>
      </c>
      <c r="I316">
        <v>110</v>
      </c>
      <c r="J316">
        <v>192196</v>
      </c>
      <c r="K316">
        <v>2009</v>
      </c>
      <c r="L316" t="s">
        <v>176</v>
      </c>
      <c r="M316">
        <v>45</v>
      </c>
      <c r="N316">
        <v>139</v>
      </c>
      <c r="O316">
        <v>0</v>
      </c>
    </row>
    <row r="317" spans="1:15" x14ac:dyDescent="0.2">
      <c r="A317">
        <v>110</v>
      </c>
      <c r="B317">
        <v>365280</v>
      </c>
      <c r="C317">
        <v>2014</v>
      </c>
      <c r="D317" t="s">
        <v>177</v>
      </c>
      <c r="E317">
        <v>50</v>
      </c>
      <c r="F317">
        <v>40.5</v>
      </c>
      <c r="G317">
        <v>0</v>
      </c>
      <c r="I317">
        <v>110</v>
      </c>
      <c r="J317">
        <v>192198</v>
      </c>
      <c r="K317">
        <v>2009</v>
      </c>
      <c r="L317" t="s">
        <v>176</v>
      </c>
      <c r="M317">
        <v>120</v>
      </c>
      <c r="N317">
        <v>52.5</v>
      </c>
      <c r="O317">
        <v>0</v>
      </c>
    </row>
    <row r="318" spans="1:15" x14ac:dyDescent="0.2">
      <c r="A318">
        <v>110</v>
      </c>
      <c r="B318">
        <v>365302</v>
      </c>
      <c r="C318">
        <v>2014</v>
      </c>
      <c r="D318" t="s">
        <v>177</v>
      </c>
      <c r="E318">
        <v>20</v>
      </c>
      <c r="F318">
        <v>5.5</v>
      </c>
      <c r="I318">
        <v>110</v>
      </c>
      <c r="J318">
        <v>192224</v>
      </c>
      <c r="K318">
        <v>2009</v>
      </c>
      <c r="L318" t="s">
        <v>176</v>
      </c>
      <c r="M318">
        <v>305</v>
      </c>
      <c r="N318">
        <v>102</v>
      </c>
      <c r="O318">
        <v>18</v>
      </c>
    </row>
    <row r="319" spans="1:15" x14ac:dyDescent="0.2">
      <c r="A319">
        <v>110</v>
      </c>
      <c r="B319">
        <v>365700</v>
      </c>
      <c r="C319">
        <v>2014</v>
      </c>
      <c r="D319" t="s">
        <v>177</v>
      </c>
      <c r="E319">
        <v>0</v>
      </c>
      <c r="F319">
        <v>12</v>
      </c>
      <c r="G319">
        <v>0</v>
      </c>
      <c r="I319">
        <v>110</v>
      </c>
      <c r="J319">
        <v>192228</v>
      </c>
      <c r="K319">
        <v>2009</v>
      </c>
      <c r="L319" t="s">
        <v>177</v>
      </c>
      <c r="M319">
        <v>484</v>
      </c>
      <c r="N319">
        <v>0</v>
      </c>
      <c r="O319">
        <v>0</v>
      </c>
    </row>
    <row r="320" spans="1:15" x14ac:dyDescent="0.2">
      <c r="A320">
        <v>110</v>
      </c>
      <c r="B320">
        <v>365700</v>
      </c>
      <c r="C320">
        <v>2014</v>
      </c>
      <c r="D320" t="s">
        <v>176</v>
      </c>
      <c r="E320">
        <v>0</v>
      </c>
      <c r="F320">
        <v>9</v>
      </c>
      <c r="G320">
        <v>0</v>
      </c>
      <c r="I320">
        <v>110</v>
      </c>
      <c r="J320">
        <v>192228</v>
      </c>
      <c r="K320">
        <v>2009</v>
      </c>
      <c r="L320" t="s">
        <v>176</v>
      </c>
      <c r="M320">
        <v>34</v>
      </c>
      <c r="N320">
        <v>16.5</v>
      </c>
      <c r="O320">
        <v>0</v>
      </c>
    </row>
    <row r="321" spans="1:15" x14ac:dyDescent="0.2">
      <c r="A321">
        <v>110</v>
      </c>
      <c r="B321">
        <v>365702</v>
      </c>
      <c r="C321">
        <v>2014</v>
      </c>
      <c r="D321" t="s">
        <v>176</v>
      </c>
      <c r="E321">
        <v>0</v>
      </c>
      <c r="F321">
        <v>3</v>
      </c>
      <c r="G321">
        <v>0</v>
      </c>
      <c r="I321">
        <v>110</v>
      </c>
      <c r="J321">
        <v>192327</v>
      </c>
      <c r="K321">
        <v>2009</v>
      </c>
      <c r="L321" t="s">
        <v>176</v>
      </c>
      <c r="M321">
        <v>196.5</v>
      </c>
      <c r="N321">
        <v>39</v>
      </c>
      <c r="O321">
        <v>26.5</v>
      </c>
    </row>
    <row r="322" spans="1:15" x14ac:dyDescent="0.2">
      <c r="A322">
        <v>110</v>
      </c>
      <c r="B322">
        <v>365715</v>
      </c>
      <c r="C322">
        <v>2014</v>
      </c>
      <c r="D322" t="s">
        <v>177</v>
      </c>
      <c r="E322">
        <v>209.5</v>
      </c>
      <c r="F322">
        <v>189.5</v>
      </c>
      <c r="G322">
        <v>0</v>
      </c>
      <c r="I322">
        <v>110</v>
      </c>
      <c r="J322">
        <v>192362</v>
      </c>
      <c r="K322">
        <v>2009</v>
      </c>
      <c r="L322" t="s">
        <v>176</v>
      </c>
      <c r="M322">
        <v>267</v>
      </c>
      <c r="N322">
        <v>171</v>
      </c>
      <c r="O322">
        <v>0</v>
      </c>
    </row>
    <row r="323" spans="1:15" x14ac:dyDescent="0.2">
      <c r="A323">
        <v>110</v>
      </c>
      <c r="B323">
        <v>365715</v>
      </c>
      <c r="C323">
        <v>2014</v>
      </c>
      <c r="D323" t="s">
        <v>176</v>
      </c>
      <c r="E323">
        <v>7</v>
      </c>
      <c r="F323">
        <v>21</v>
      </c>
      <c r="G323">
        <v>0</v>
      </c>
      <c r="I323">
        <v>110</v>
      </c>
      <c r="J323">
        <v>192697</v>
      </c>
      <c r="K323">
        <v>2009</v>
      </c>
      <c r="L323" t="s">
        <v>176</v>
      </c>
      <c r="M323">
        <v>278</v>
      </c>
      <c r="N323">
        <v>69.5</v>
      </c>
      <c r="O323">
        <v>42</v>
      </c>
    </row>
    <row r="324" spans="1:15" x14ac:dyDescent="0.2">
      <c r="A324">
        <v>110</v>
      </c>
      <c r="B324">
        <v>365718</v>
      </c>
      <c r="C324">
        <v>2014</v>
      </c>
      <c r="D324" t="s">
        <v>177</v>
      </c>
      <c r="E324">
        <v>297</v>
      </c>
      <c r="F324">
        <v>130.5</v>
      </c>
      <c r="G324">
        <v>0</v>
      </c>
      <c r="I324">
        <v>110</v>
      </c>
      <c r="J324">
        <v>192701</v>
      </c>
      <c r="K324">
        <v>2009</v>
      </c>
      <c r="L324" t="s">
        <v>176</v>
      </c>
      <c r="M324">
        <v>180</v>
      </c>
      <c r="N324">
        <v>32</v>
      </c>
      <c r="O324">
        <v>42</v>
      </c>
    </row>
    <row r="325" spans="1:15" x14ac:dyDescent="0.2">
      <c r="A325">
        <v>110</v>
      </c>
      <c r="B325">
        <v>365718</v>
      </c>
      <c r="C325">
        <v>2014</v>
      </c>
      <c r="D325" t="s">
        <v>176</v>
      </c>
      <c r="E325">
        <v>23</v>
      </c>
      <c r="F325">
        <v>8</v>
      </c>
      <c r="G325">
        <v>0</v>
      </c>
      <c r="I325">
        <v>110</v>
      </c>
      <c r="J325">
        <v>193078</v>
      </c>
      <c r="K325">
        <v>2009</v>
      </c>
      <c r="L325" t="s">
        <v>176</v>
      </c>
      <c r="M325">
        <v>183</v>
      </c>
      <c r="N325">
        <v>104</v>
      </c>
      <c r="O325">
        <v>15</v>
      </c>
    </row>
    <row r="326" spans="1:15" x14ac:dyDescent="0.2">
      <c r="A326">
        <v>110</v>
      </c>
      <c r="B326">
        <v>365719</v>
      </c>
      <c r="C326">
        <v>2014</v>
      </c>
      <c r="D326" t="s">
        <v>177</v>
      </c>
      <c r="E326">
        <v>117</v>
      </c>
      <c r="F326">
        <v>3</v>
      </c>
      <c r="G326">
        <v>0</v>
      </c>
      <c r="I326">
        <v>110</v>
      </c>
      <c r="J326">
        <v>193094</v>
      </c>
      <c r="K326">
        <v>2009</v>
      </c>
      <c r="L326" t="s">
        <v>177</v>
      </c>
      <c r="N326">
        <v>15.5</v>
      </c>
    </row>
    <row r="327" spans="1:15" x14ac:dyDescent="0.2">
      <c r="A327">
        <v>110</v>
      </c>
      <c r="B327">
        <v>365719</v>
      </c>
      <c r="C327">
        <v>2014</v>
      </c>
      <c r="D327" t="s">
        <v>176</v>
      </c>
      <c r="E327">
        <v>140.5</v>
      </c>
      <c r="F327">
        <v>13.5</v>
      </c>
      <c r="G327">
        <v>0</v>
      </c>
      <c r="I327">
        <v>110</v>
      </c>
      <c r="J327">
        <v>193421</v>
      </c>
      <c r="K327">
        <v>2009</v>
      </c>
      <c r="L327" t="s">
        <v>176</v>
      </c>
      <c r="M327">
        <v>350</v>
      </c>
      <c r="N327">
        <v>307</v>
      </c>
      <c r="O327">
        <v>39</v>
      </c>
    </row>
    <row r="328" spans="1:15" x14ac:dyDescent="0.2">
      <c r="A328">
        <v>110</v>
      </c>
      <c r="B328">
        <v>365732</v>
      </c>
      <c r="C328">
        <v>2014</v>
      </c>
      <c r="D328" t="s">
        <v>177</v>
      </c>
      <c r="E328">
        <v>10</v>
      </c>
      <c r="I328">
        <v>110</v>
      </c>
      <c r="J328">
        <v>193423</v>
      </c>
      <c r="K328">
        <v>2009</v>
      </c>
      <c r="L328" t="s">
        <v>177</v>
      </c>
      <c r="M328">
        <v>400</v>
      </c>
      <c r="N328">
        <v>996</v>
      </c>
      <c r="O328">
        <v>19.5</v>
      </c>
    </row>
    <row r="329" spans="1:15" x14ac:dyDescent="0.2">
      <c r="A329">
        <v>110</v>
      </c>
      <c r="B329">
        <v>365734</v>
      </c>
      <c r="C329">
        <v>2014</v>
      </c>
      <c r="D329" t="s">
        <v>177</v>
      </c>
      <c r="E329" s="69">
        <v>2373.5</v>
      </c>
      <c r="F329" s="69">
        <v>1254</v>
      </c>
      <c r="G329">
        <v>0</v>
      </c>
      <c r="I329">
        <v>110</v>
      </c>
      <c r="J329">
        <v>193423</v>
      </c>
      <c r="K329">
        <v>2009</v>
      </c>
      <c r="L329" t="s">
        <v>176</v>
      </c>
      <c r="M329">
        <v>78</v>
      </c>
      <c r="N329">
        <v>43.5</v>
      </c>
      <c r="O329">
        <v>0</v>
      </c>
    </row>
    <row r="330" spans="1:15" x14ac:dyDescent="0.2">
      <c r="A330">
        <v>110</v>
      </c>
      <c r="B330">
        <v>365734</v>
      </c>
      <c r="C330">
        <v>2014</v>
      </c>
      <c r="D330" t="s">
        <v>176</v>
      </c>
      <c r="E330">
        <v>51</v>
      </c>
      <c r="F330">
        <v>0</v>
      </c>
      <c r="G330">
        <v>0</v>
      </c>
      <c r="I330">
        <v>110</v>
      </c>
      <c r="J330">
        <v>193427</v>
      </c>
      <c r="K330">
        <v>2009</v>
      </c>
      <c r="L330" t="s">
        <v>177</v>
      </c>
      <c r="M330">
        <v>0</v>
      </c>
      <c r="N330">
        <v>23</v>
      </c>
      <c r="O330">
        <v>0</v>
      </c>
    </row>
    <row r="331" spans="1:15" x14ac:dyDescent="0.2">
      <c r="A331">
        <v>110</v>
      </c>
      <c r="B331">
        <v>366202</v>
      </c>
      <c r="C331">
        <v>2014</v>
      </c>
      <c r="D331" t="s">
        <v>177</v>
      </c>
      <c r="E331">
        <v>413</v>
      </c>
      <c r="F331">
        <v>273.5</v>
      </c>
      <c r="G331">
        <v>0</v>
      </c>
      <c r="I331">
        <v>110</v>
      </c>
      <c r="J331">
        <v>193510</v>
      </c>
      <c r="K331">
        <v>2009</v>
      </c>
      <c r="L331" t="s">
        <v>176</v>
      </c>
      <c r="M331">
        <v>6</v>
      </c>
      <c r="N331">
        <v>33</v>
      </c>
      <c r="O331">
        <v>0</v>
      </c>
    </row>
    <row r="332" spans="1:15" x14ac:dyDescent="0.2">
      <c r="A332">
        <v>110</v>
      </c>
      <c r="B332">
        <v>366202</v>
      </c>
      <c r="C332">
        <v>2014</v>
      </c>
      <c r="D332" t="s">
        <v>176</v>
      </c>
      <c r="E332">
        <v>303</v>
      </c>
      <c r="F332">
        <v>70</v>
      </c>
      <c r="G332">
        <v>18</v>
      </c>
      <c r="I332">
        <v>110</v>
      </c>
      <c r="J332">
        <v>193512</v>
      </c>
      <c r="K332">
        <v>2009</v>
      </c>
      <c r="L332" t="s">
        <v>177</v>
      </c>
      <c r="M332">
        <v>30</v>
      </c>
      <c r="N332">
        <v>0</v>
      </c>
      <c r="O332">
        <v>0</v>
      </c>
    </row>
    <row r="333" spans="1:15" x14ac:dyDescent="0.2">
      <c r="A333">
        <v>110</v>
      </c>
      <c r="B333">
        <v>366251</v>
      </c>
      <c r="C333">
        <v>2014</v>
      </c>
      <c r="D333" t="s">
        <v>177</v>
      </c>
      <c r="E333">
        <v>60</v>
      </c>
      <c r="F333">
        <v>0</v>
      </c>
      <c r="G333">
        <v>0</v>
      </c>
      <c r="I333">
        <v>110</v>
      </c>
      <c r="J333">
        <v>193512</v>
      </c>
      <c r="K333">
        <v>2009</v>
      </c>
      <c r="L333" t="s">
        <v>176</v>
      </c>
      <c r="M333">
        <v>259.5</v>
      </c>
      <c r="N333">
        <v>464.5</v>
      </c>
      <c r="O333">
        <v>0</v>
      </c>
    </row>
    <row r="334" spans="1:15" x14ac:dyDescent="0.2">
      <c r="A334">
        <v>110</v>
      </c>
      <c r="B334">
        <v>366251</v>
      </c>
      <c r="C334">
        <v>2014</v>
      </c>
      <c r="D334" t="s">
        <v>176</v>
      </c>
      <c r="E334">
        <v>0</v>
      </c>
      <c r="F334">
        <v>16.5</v>
      </c>
      <c r="G334">
        <v>0</v>
      </c>
      <c r="I334">
        <v>110</v>
      </c>
      <c r="J334">
        <v>193515</v>
      </c>
      <c r="K334">
        <v>2009</v>
      </c>
      <c r="L334" t="s">
        <v>176</v>
      </c>
      <c r="M334">
        <v>227</v>
      </c>
      <c r="N334">
        <v>163</v>
      </c>
      <c r="O334">
        <v>0</v>
      </c>
    </row>
    <row r="335" spans="1:15" x14ac:dyDescent="0.2">
      <c r="A335">
        <v>110</v>
      </c>
      <c r="B335">
        <v>366252</v>
      </c>
      <c r="C335">
        <v>2014</v>
      </c>
      <c r="D335" t="s">
        <v>177</v>
      </c>
      <c r="E335">
        <v>9</v>
      </c>
      <c r="F335">
        <v>0</v>
      </c>
      <c r="G335">
        <v>0</v>
      </c>
      <c r="I335">
        <v>110</v>
      </c>
      <c r="J335">
        <v>193568</v>
      </c>
      <c r="K335">
        <v>2009</v>
      </c>
      <c r="L335" t="s">
        <v>177</v>
      </c>
      <c r="M335">
        <v>273</v>
      </c>
      <c r="N335">
        <v>50</v>
      </c>
      <c r="O335">
        <v>24</v>
      </c>
    </row>
    <row r="336" spans="1:15" x14ac:dyDescent="0.2">
      <c r="A336">
        <v>110</v>
      </c>
      <c r="B336">
        <v>366252</v>
      </c>
      <c r="C336">
        <v>2014</v>
      </c>
      <c r="D336" t="s">
        <v>176</v>
      </c>
      <c r="E336">
        <v>12</v>
      </c>
      <c r="F336">
        <v>3</v>
      </c>
      <c r="G336">
        <v>0</v>
      </c>
      <c r="I336">
        <v>110</v>
      </c>
      <c r="J336">
        <v>193568</v>
      </c>
      <c r="K336">
        <v>2009</v>
      </c>
      <c r="L336" t="s">
        <v>176</v>
      </c>
      <c r="M336">
        <v>101</v>
      </c>
      <c r="N336">
        <v>32</v>
      </c>
      <c r="O336">
        <v>0</v>
      </c>
    </row>
    <row r="337" spans="1:15" x14ac:dyDescent="0.2">
      <c r="A337">
        <v>110</v>
      </c>
      <c r="B337">
        <v>366267</v>
      </c>
      <c r="C337">
        <v>2014</v>
      </c>
      <c r="D337" t="s">
        <v>176</v>
      </c>
      <c r="E337">
        <v>15</v>
      </c>
      <c r="F337">
        <v>0</v>
      </c>
      <c r="G337">
        <v>48</v>
      </c>
      <c r="I337">
        <v>110</v>
      </c>
      <c r="J337">
        <v>193570</v>
      </c>
      <c r="K337">
        <v>2009</v>
      </c>
      <c r="L337" t="s">
        <v>176</v>
      </c>
      <c r="M337">
        <v>99</v>
      </c>
      <c r="N337">
        <v>13.5</v>
      </c>
      <c r="O337">
        <v>0</v>
      </c>
    </row>
    <row r="338" spans="1:15" x14ac:dyDescent="0.2">
      <c r="A338">
        <v>110</v>
      </c>
      <c r="B338">
        <v>366978</v>
      </c>
      <c r="C338">
        <v>2014</v>
      </c>
      <c r="D338" t="s">
        <v>176</v>
      </c>
      <c r="E338">
        <v>90</v>
      </c>
      <c r="I338">
        <v>110</v>
      </c>
      <c r="J338">
        <v>193949</v>
      </c>
      <c r="K338">
        <v>2009</v>
      </c>
      <c r="L338" t="s">
        <v>177</v>
      </c>
      <c r="M338" s="69">
        <v>2246.5</v>
      </c>
      <c r="N338" s="69">
        <v>3806</v>
      </c>
      <c r="O338">
        <v>170</v>
      </c>
    </row>
    <row r="339" spans="1:15" x14ac:dyDescent="0.2">
      <c r="A339">
        <v>110</v>
      </c>
      <c r="B339">
        <v>367147</v>
      </c>
      <c r="C339">
        <v>2014</v>
      </c>
      <c r="D339" t="s">
        <v>176</v>
      </c>
      <c r="E339">
        <v>113</v>
      </c>
      <c r="F339">
        <v>1.5</v>
      </c>
      <c r="G339">
        <v>0</v>
      </c>
      <c r="I339">
        <v>110</v>
      </c>
      <c r="J339">
        <v>193949</v>
      </c>
      <c r="K339">
        <v>2009</v>
      </c>
      <c r="L339" t="s">
        <v>176</v>
      </c>
      <c r="M339">
        <v>56</v>
      </c>
      <c r="N339">
        <v>31</v>
      </c>
      <c r="O339">
        <v>11</v>
      </c>
    </row>
    <row r="340" spans="1:15" x14ac:dyDescent="0.2">
      <c r="A340">
        <v>110</v>
      </c>
      <c r="B340">
        <v>367160</v>
      </c>
      <c r="C340">
        <v>2014</v>
      </c>
      <c r="D340" t="s">
        <v>177</v>
      </c>
      <c r="E340">
        <v>8</v>
      </c>
      <c r="F340">
        <v>0</v>
      </c>
      <c r="G340">
        <v>0</v>
      </c>
      <c r="I340">
        <v>110</v>
      </c>
      <c r="J340">
        <v>194146</v>
      </c>
      <c r="K340">
        <v>2009</v>
      </c>
      <c r="L340" t="s">
        <v>176</v>
      </c>
      <c r="M340">
        <v>187</v>
      </c>
      <c r="N340">
        <v>16</v>
      </c>
      <c r="O340">
        <v>77</v>
      </c>
    </row>
    <row r="341" spans="1:15" x14ac:dyDescent="0.2">
      <c r="A341">
        <v>110</v>
      </c>
      <c r="B341">
        <v>367160</v>
      </c>
      <c r="C341">
        <v>2014</v>
      </c>
      <c r="D341" t="s">
        <v>176</v>
      </c>
      <c r="E341">
        <v>212</v>
      </c>
      <c r="F341">
        <v>56.5</v>
      </c>
      <c r="G341">
        <v>0</v>
      </c>
      <c r="I341">
        <v>110</v>
      </c>
      <c r="J341">
        <v>194220</v>
      </c>
      <c r="K341">
        <v>2009</v>
      </c>
      <c r="L341" t="s">
        <v>177</v>
      </c>
      <c r="M341">
        <v>193.5</v>
      </c>
      <c r="N341">
        <v>0</v>
      </c>
      <c r="O341">
        <v>0</v>
      </c>
    </row>
    <row r="342" spans="1:15" x14ac:dyDescent="0.2">
      <c r="A342">
        <v>110</v>
      </c>
      <c r="B342">
        <v>367180</v>
      </c>
      <c r="C342">
        <v>2014</v>
      </c>
      <c r="D342" t="s">
        <v>176</v>
      </c>
      <c r="E342">
        <v>2</v>
      </c>
      <c r="F342">
        <v>3</v>
      </c>
      <c r="I342">
        <v>110</v>
      </c>
      <c r="J342">
        <v>194220</v>
      </c>
      <c r="K342">
        <v>2009</v>
      </c>
      <c r="L342" t="s">
        <v>176</v>
      </c>
      <c r="M342">
        <v>119</v>
      </c>
      <c r="N342">
        <v>188.5</v>
      </c>
      <c r="O342">
        <v>0</v>
      </c>
    </row>
    <row r="343" spans="1:15" x14ac:dyDescent="0.2">
      <c r="A343">
        <v>110</v>
      </c>
      <c r="B343">
        <v>367181</v>
      </c>
      <c r="C343">
        <v>2014</v>
      </c>
      <c r="D343" t="s">
        <v>176</v>
      </c>
      <c r="E343">
        <v>250</v>
      </c>
      <c r="F343">
        <v>0</v>
      </c>
      <c r="G343">
        <v>0</v>
      </c>
      <c r="I343">
        <v>110</v>
      </c>
      <c r="J343">
        <v>194224</v>
      </c>
      <c r="K343">
        <v>2009</v>
      </c>
      <c r="L343" t="s">
        <v>176</v>
      </c>
      <c r="M343">
        <v>10</v>
      </c>
      <c r="N343">
        <v>30</v>
      </c>
      <c r="O343">
        <v>0</v>
      </c>
    </row>
    <row r="344" spans="1:15" x14ac:dyDescent="0.2">
      <c r="A344">
        <v>110</v>
      </c>
      <c r="B344">
        <v>367284</v>
      </c>
      <c r="C344">
        <v>2014</v>
      </c>
      <c r="D344" t="s">
        <v>177</v>
      </c>
      <c r="E344">
        <v>45</v>
      </c>
      <c r="F344">
        <v>0</v>
      </c>
      <c r="G344">
        <v>0</v>
      </c>
      <c r="I344">
        <v>110</v>
      </c>
      <c r="J344">
        <v>194252</v>
      </c>
      <c r="K344">
        <v>2009</v>
      </c>
      <c r="L344" t="s">
        <v>176</v>
      </c>
      <c r="M344">
        <v>173</v>
      </c>
      <c r="N344">
        <v>182</v>
      </c>
      <c r="O344">
        <v>6</v>
      </c>
    </row>
    <row r="345" spans="1:15" x14ac:dyDescent="0.2">
      <c r="A345">
        <v>110</v>
      </c>
      <c r="B345">
        <v>367284</v>
      </c>
      <c r="C345">
        <v>2014</v>
      </c>
      <c r="D345" t="s">
        <v>176</v>
      </c>
      <c r="E345">
        <v>9</v>
      </c>
      <c r="F345">
        <v>0</v>
      </c>
      <c r="G345">
        <v>0</v>
      </c>
      <c r="I345">
        <v>110</v>
      </c>
      <c r="J345">
        <v>194376</v>
      </c>
      <c r="K345">
        <v>2009</v>
      </c>
      <c r="L345" t="s">
        <v>177</v>
      </c>
      <c r="M345">
        <v>140</v>
      </c>
      <c r="N345">
        <v>0</v>
      </c>
      <c r="O345">
        <v>0</v>
      </c>
    </row>
    <row r="346" spans="1:15" x14ac:dyDescent="0.2">
      <c r="A346">
        <v>110</v>
      </c>
      <c r="B346">
        <v>367315</v>
      </c>
      <c r="C346">
        <v>2014</v>
      </c>
      <c r="D346" t="s">
        <v>176</v>
      </c>
      <c r="E346">
        <v>9</v>
      </c>
      <c r="F346">
        <v>0</v>
      </c>
      <c r="G346">
        <v>0</v>
      </c>
      <c r="I346">
        <v>110</v>
      </c>
      <c r="J346">
        <v>194376</v>
      </c>
      <c r="K346">
        <v>2009</v>
      </c>
      <c r="L346" t="s">
        <v>176</v>
      </c>
      <c r="M346">
        <v>411</v>
      </c>
      <c r="N346">
        <v>461</v>
      </c>
      <c r="O346">
        <v>0</v>
      </c>
    </row>
    <row r="347" spans="1:15" x14ac:dyDescent="0.2">
      <c r="A347">
        <v>110</v>
      </c>
      <c r="B347">
        <v>367797</v>
      </c>
      <c r="C347">
        <v>2014</v>
      </c>
      <c r="D347" t="s">
        <v>176</v>
      </c>
      <c r="E347">
        <v>141</v>
      </c>
      <c r="F347">
        <v>79.5</v>
      </c>
      <c r="G347">
        <v>0</v>
      </c>
      <c r="I347">
        <v>110</v>
      </c>
      <c r="J347">
        <v>194617</v>
      </c>
      <c r="K347">
        <v>2009</v>
      </c>
      <c r="L347" t="s">
        <v>176</v>
      </c>
      <c r="M347">
        <v>0</v>
      </c>
      <c r="N347">
        <v>12</v>
      </c>
      <c r="O347">
        <v>0</v>
      </c>
    </row>
    <row r="348" spans="1:15" x14ac:dyDescent="0.2">
      <c r="A348">
        <v>110</v>
      </c>
      <c r="B348">
        <v>367803</v>
      </c>
      <c r="C348">
        <v>2014</v>
      </c>
      <c r="D348" t="s">
        <v>177</v>
      </c>
      <c r="E348">
        <v>0</v>
      </c>
      <c r="F348">
        <v>0</v>
      </c>
      <c r="G348">
        <v>18</v>
      </c>
      <c r="I348">
        <v>110</v>
      </c>
      <c r="J348">
        <v>194618</v>
      </c>
      <c r="K348">
        <v>2009</v>
      </c>
      <c r="L348" t="s">
        <v>176</v>
      </c>
      <c r="M348">
        <v>148</v>
      </c>
      <c r="N348">
        <v>0</v>
      </c>
      <c r="O348">
        <v>40</v>
      </c>
    </row>
    <row r="349" spans="1:15" x14ac:dyDescent="0.2">
      <c r="A349">
        <v>110</v>
      </c>
      <c r="B349">
        <v>367803</v>
      </c>
      <c r="C349">
        <v>2014</v>
      </c>
      <c r="D349" t="s">
        <v>176</v>
      </c>
      <c r="E349">
        <v>30</v>
      </c>
      <c r="F349">
        <v>21.5</v>
      </c>
      <c r="G349">
        <v>24</v>
      </c>
      <c r="I349">
        <v>110</v>
      </c>
      <c r="J349">
        <v>194878</v>
      </c>
      <c r="K349">
        <v>2009</v>
      </c>
      <c r="L349" t="s">
        <v>177</v>
      </c>
      <c r="M349">
        <v>438</v>
      </c>
      <c r="N349">
        <v>0</v>
      </c>
      <c r="O349">
        <v>0</v>
      </c>
    </row>
    <row r="350" spans="1:15" x14ac:dyDescent="0.2">
      <c r="A350">
        <v>110</v>
      </c>
      <c r="B350">
        <v>367824</v>
      </c>
      <c r="C350">
        <v>2014</v>
      </c>
      <c r="D350" t="s">
        <v>176</v>
      </c>
      <c r="E350">
        <v>33</v>
      </c>
      <c r="F350">
        <v>42.5</v>
      </c>
      <c r="G350">
        <v>18</v>
      </c>
      <c r="I350">
        <v>110</v>
      </c>
      <c r="J350">
        <v>194878</v>
      </c>
      <c r="K350">
        <v>2009</v>
      </c>
      <c r="L350" t="s">
        <v>176</v>
      </c>
      <c r="M350">
        <v>88</v>
      </c>
      <c r="N350">
        <v>20</v>
      </c>
      <c r="O350">
        <v>31</v>
      </c>
    </row>
    <row r="351" spans="1:15" x14ac:dyDescent="0.2">
      <c r="A351">
        <v>110</v>
      </c>
      <c r="B351">
        <v>367825</v>
      </c>
      <c r="C351">
        <v>2014</v>
      </c>
      <c r="D351" t="s">
        <v>176</v>
      </c>
      <c r="E351">
        <v>180</v>
      </c>
      <c r="F351">
        <v>133</v>
      </c>
      <c r="G351">
        <v>0</v>
      </c>
      <c r="I351">
        <v>110</v>
      </c>
      <c r="J351">
        <v>194880</v>
      </c>
      <c r="K351">
        <v>2009</v>
      </c>
      <c r="L351" t="s">
        <v>176</v>
      </c>
      <c r="M351">
        <v>78</v>
      </c>
      <c r="N351">
        <v>1.5</v>
      </c>
      <c r="O351">
        <v>0</v>
      </c>
    </row>
    <row r="352" spans="1:15" x14ac:dyDescent="0.2">
      <c r="A352">
        <v>110</v>
      </c>
      <c r="B352">
        <v>368285</v>
      </c>
      <c r="C352">
        <v>2014</v>
      </c>
      <c r="D352" t="s">
        <v>176</v>
      </c>
      <c r="E352">
        <v>54</v>
      </c>
      <c r="F352">
        <v>0</v>
      </c>
      <c r="G352">
        <v>0</v>
      </c>
      <c r="I352">
        <v>110</v>
      </c>
      <c r="J352">
        <v>195025</v>
      </c>
      <c r="K352">
        <v>2009</v>
      </c>
      <c r="L352" t="s">
        <v>176</v>
      </c>
      <c r="M352">
        <v>0</v>
      </c>
      <c r="N352">
        <v>0</v>
      </c>
      <c r="O352">
        <v>1</v>
      </c>
    </row>
    <row r="353" spans="1:15" x14ac:dyDescent="0.2">
      <c r="A353">
        <v>110</v>
      </c>
      <c r="B353">
        <v>368289</v>
      </c>
      <c r="C353">
        <v>2014</v>
      </c>
      <c r="D353" t="s">
        <v>176</v>
      </c>
      <c r="E353">
        <v>0</v>
      </c>
      <c r="F353">
        <v>13.5</v>
      </c>
      <c r="G353">
        <v>0</v>
      </c>
      <c r="I353">
        <v>110</v>
      </c>
      <c r="J353">
        <v>195028</v>
      </c>
      <c r="K353">
        <v>2009</v>
      </c>
      <c r="L353" t="s">
        <v>176</v>
      </c>
      <c r="M353">
        <v>32</v>
      </c>
      <c r="N353">
        <v>53</v>
      </c>
      <c r="O353">
        <v>65.5</v>
      </c>
    </row>
    <row r="354" spans="1:15" x14ac:dyDescent="0.2">
      <c r="A354">
        <v>110</v>
      </c>
      <c r="B354">
        <v>368290</v>
      </c>
      <c r="C354">
        <v>2014</v>
      </c>
      <c r="D354" t="s">
        <v>176</v>
      </c>
      <c r="E354">
        <v>129.5</v>
      </c>
      <c r="F354">
        <v>0</v>
      </c>
      <c r="G354">
        <v>0</v>
      </c>
      <c r="I354">
        <v>110</v>
      </c>
      <c r="J354">
        <v>195144</v>
      </c>
      <c r="K354">
        <v>2009</v>
      </c>
      <c r="L354" t="s">
        <v>176</v>
      </c>
      <c r="M354">
        <v>264</v>
      </c>
      <c r="N354">
        <v>81</v>
      </c>
      <c r="O354">
        <v>9</v>
      </c>
    </row>
    <row r="355" spans="1:15" x14ac:dyDescent="0.2">
      <c r="A355">
        <v>110</v>
      </c>
      <c r="B355">
        <v>368336</v>
      </c>
      <c r="C355">
        <v>2014</v>
      </c>
      <c r="D355" t="s">
        <v>176</v>
      </c>
      <c r="E355">
        <v>102</v>
      </c>
      <c r="F355">
        <v>12</v>
      </c>
      <c r="G355">
        <v>19</v>
      </c>
      <c r="I355">
        <v>110</v>
      </c>
      <c r="J355">
        <v>195402</v>
      </c>
      <c r="K355">
        <v>2009</v>
      </c>
      <c r="L355" t="s">
        <v>177</v>
      </c>
      <c r="M355">
        <v>368</v>
      </c>
      <c r="N355">
        <v>0</v>
      </c>
      <c r="O355">
        <v>0</v>
      </c>
    </row>
    <row r="356" spans="1:15" x14ac:dyDescent="0.2">
      <c r="A356">
        <v>110</v>
      </c>
      <c r="B356">
        <v>368834</v>
      </c>
      <c r="C356">
        <v>2014</v>
      </c>
      <c r="D356" t="s">
        <v>177</v>
      </c>
      <c r="E356">
        <v>10</v>
      </c>
      <c r="F356">
        <v>8.5</v>
      </c>
      <c r="I356">
        <v>110</v>
      </c>
      <c r="J356">
        <v>195402</v>
      </c>
      <c r="K356">
        <v>2009</v>
      </c>
      <c r="L356" t="s">
        <v>176</v>
      </c>
      <c r="M356">
        <v>14</v>
      </c>
      <c r="N356">
        <v>0</v>
      </c>
      <c r="O356">
        <v>0</v>
      </c>
    </row>
    <row r="357" spans="1:15" x14ac:dyDescent="0.2">
      <c r="A357">
        <v>110</v>
      </c>
      <c r="B357">
        <v>368883</v>
      </c>
      <c r="C357">
        <v>2014</v>
      </c>
      <c r="D357" t="s">
        <v>177</v>
      </c>
      <c r="E357">
        <v>235</v>
      </c>
      <c r="F357">
        <v>6</v>
      </c>
      <c r="G357">
        <v>0</v>
      </c>
      <c r="I357">
        <v>110</v>
      </c>
      <c r="J357">
        <v>195581</v>
      </c>
      <c r="K357">
        <v>2009</v>
      </c>
      <c r="L357" t="s">
        <v>176</v>
      </c>
      <c r="M357">
        <v>185</v>
      </c>
      <c r="N357">
        <v>18</v>
      </c>
      <c r="O357">
        <v>86.5</v>
      </c>
    </row>
    <row r="358" spans="1:15" x14ac:dyDescent="0.2">
      <c r="A358">
        <v>110</v>
      </c>
      <c r="B358">
        <v>368883</v>
      </c>
      <c r="C358">
        <v>2014</v>
      </c>
      <c r="D358" t="s">
        <v>176</v>
      </c>
      <c r="E358">
        <v>61</v>
      </c>
      <c r="F358">
        <v>0</v>
      </c>
      <c r="G358">
        <v>0</v>
      </c>
      <c r="I358">
        <v>110</v>
      </c>
      <c r="J358">
        <v>195638</v>
      </c>
      <c r="K358">
        <v>2009</v>
      </c>
      <c r="L358" t="s">
        <v>176</v>
      </c>
      <c r="M358">
        <v>15</v>
      </c>
      <c r="N358">
        <v>0</v>
      </c>
      <c r="O358">
        <v>0</v>
      </c>
    </row>
    <row r="359" spans="1:15" x14ac:dyDescent="0.2">
      <c r="A359">
        <v>110</v>
      </c>
      <c r="B359">
        <v>369049</v>
      </c>
      <c r="C359">
        <v>2014</v>
      </c>
      <c r="D359" t="s">
        <v>176</v>
      </c>
      <c r="E359">
        <v>24</v>
      </c>
      <c r="F359">
        <v>0</v>
      </c>
      <c r="G359">
        <v>0</v>
      </c>
      <c r="I359">
        <v>110</v>
      </c>
      <c r="J359">
        <v>195655</v>
      </c>
      <c r="K359">
        <v>2009</v>
      </c>
      <c r="L359" t="s">
        <v>176</v>
      </c>
      <c r="M359">
        <v>254</v>
      </c>
      <c r="N359">
        <v>149</v>
      </c>
      <c r="O359">
        <v>159</v>
      </c>
    </row>
    <row r="360" spans="1:15" x14ac:dyDescent="0.2">
      <c r="A360">
        <v>110</v>
      </c>
      <c r="B360">
        <v>369050</v>
      </c>
      <c r="C360">
        <v>2014</v>
      </c>
      <c r="D360" t="s">
        <v>176</v>
      </c>
      <c r="E360">
        <v>92</v>
      </c>
      <c r="F360">
        <v>30</v>
      </c>
      <c r="G360">
        <v>0</v>
      </c>
      <c r="I360">
        <v>110</v>
      </c>
      <c r="J360">
        <v>195690</v>
      </c>
      <c r="K360">
        <v>2009</v>
      </c>
      <c r="L360" t="s">
        <v>176</v>
      </c>
      <c r="M360">
        <v>68</v>
      </c>
      <c r="N360">
        <v>0</v>
      </c>
      <c r="O360">
        <v>0</v>
      </c>
    </row>
    <row r="361" spans="1:15" x14ac:dyDescent="0.2">
      <c r="A361">
        <v>110</v>
      </c>
      <c r="B361">
        <v>369071</v>
      </c>
      <c r="C361">
        <v>2014</v>
      </c>
      <c r="D361" t="s">
        <v>176</v>
      </c>
      <c r="E361">
        <v>41</v>
      </c>
      <c r="F361">
        <v>5</v>
      </c>
      <c r="G361">
        <v>0</v>
      </c>
      <c r="I361">
        <v>110</v>
      </c>
      <c r="J361">
        <v>196160</v>
      </c>
      <c r="K361">
        <v>2009</v>
      </c>
      <c r="L361" t="s">
        <v>177</v>
      </c>
      <c r="M361">
        <v>30</v>
      </c>
      <c r="N361">
        <v>0</v>
      </c>
      <c r="O361">
        <v>0</v>
      </c>
    </row>
    <row r="362" spans="1:15" x14ac:dyDescent="0.2">
      <c r="A362">
        <v>110</v>
      </c>
      <c r="B362">
        <v>369100</v>
      </c>
      <c r="C362">
        <v>2014</v>
      </c>
      <c r="D362" t="s">
        <v>176</v>
      </c>
      <c r="E362">
        <v>48.5</v>
      </c>
      <c r="F362">
        <v>5</v>
      </c>
      <c r="G362">
        <v>0</v>
      </c>
      <c r="I362">
        <v>110</v>
      </c>
      <c r="J362">
        <v>196160</v>
      </c>
      <c r="K362">
        <v>2009</v>
      </c>
      <c r="L362" t="s">
        <v>176</v>
      </c>
      <c r="M362">
        <v>211</v>
      </c>
      <c r="N362">
        <v>1.5</v>
      </c>
      <c r="O362">
        <v>0</v>
      </c>
    </row>
    <row r="363" spans="1:15" x14ac:dyDescent="0.2">
      <c r="A363">
        <v>110</v>
      </c>
      <c r="B363">
        <v>369892</v>
      </c>
      <c r="C363">
        <v>2014</v>
      </c>
      <c r="D363" t="s">
        <v>176</v>
      </c>
      <c r="E363">
        <v>24</v>
      </c>
      <c r="F363">
        <v>6</v>
      </c>
      <c r="G363">
        <v>0</v>
      </c>
      <c r="I363">
        <v>110</v>
      </c>
      <c r="J363">
        <v>196304</v>
      </c>
      <c r="K363">
        <v>2009</v>
      </c>
      <c r="L363" t="s">
        <v>177</v>
      </c>
      <c r="M363">
        <v>0</v>
      </c>
      <c r="N363">
        <v>30</v>
      </c>
      <c r="O363">
        <v>0</v>
      </c>
    </row>
    <row r="364" spans="1:15" x14ac:dyDescent="0.2">
      <c r="A364">
        <v>110</v>
      </c>
      <c r="B364">
        <v>369945</v>
      </c>
      <c r="C364">
        <v>2014</v>
      </c>
      <c r="D364" t="s">
        <v>176</v>
      </c>
      <c r="E364">
        <v>71</v>
      </c>
      <c r="F364">
        <v>37.5</v>
      </c>
      <c r="G364">
        <v>0</v>
      </c>
      <c r="I364">
        <v>110</v>
      </c>
      <c r="J364">
        <v>196304</v>
      </c>
      <c r="K364">
        <v>2009</v>
      </c>
      <c r="L364" t="s">
        <v>176</v>
      </c>
      <c r="M364">
        <v>237</v>
      </c>
      <c r="N364">
        <v>64</v>
      </c>
      <c r="O364">
        <v>0</v>
      </c>
    </row>
    <row r="365" spans="1:15" x14ac:dyDescent="0.2">
      <c r="A365">
        <v>110</v>
      </c>
      <c r="B365">
        <v>369946</v>
      </c>
      <c r="C365">
        <v>2014</v>
      </c>
      <c r="D365" t="s">
        <v>176</v>
      </c>
      <c r="E365">
        <v>39</v>
      </c>
      <c r="F365">
        <v>69.5</v>
      </c>
      <c r="G365">
        <v>0</v>
      </c>
      <c r="I365">
        <v>110</v>
      </c>
      <c r="J365">
        <v>196366</v>
      </c>
      <c r="K365">
        <v>2009</v>
      </c>
      <c r="L365" t="s">
        <v>176</v>
      </c>
      <c r="M365">
        <v>24</v>
      </c>
      <c r="N365">
        <v>0</v>
      </c>
      <c r="O365">
        <v>0</v>
      </c>
    </row>
    <row r="366" spans="1:15" x14ac:dyDescent="0.2">
      <c r="A366">
        <v>110</v>
      </c>
      <c r="B366">
        <v>369947</v>
      </c>
      <c r="C366">
        <v>2014</v>
      </c>
      <c r="D366" t="s">
        <v>176</v>
      </c>
      <c r="E366">
        <v>21</v>
      </c>
      <c r="F366">
        <v>81</v>
      </c>
      <c r="G366">
        <v>18</v>
      </c>
      <c r="I366">
        <v>110</v>
      </c>
      <c r="J366">
        <v>196370</v>
      </c>
      <c r="K366">
        <v>2009</v>
      </c>
      <c r="L366" t="s">
        <v>176</v>
      </c>
      <c r="M366">
        <v>14</v>
      </c>
      <c r="N366">
        <v>0</v>
      </c>
      <c r="O366">
        <v>0</v>
      </c>
    </row>
    <row r="367" spans="1:15" x14ac:dyDescent="0.2">
      <c r="A367">
        <v>110</v>
      </c>
      <c r="B367">
        <v>369985</v>
      </c>
      <c r="C367">
        <v>2014</v>
      </c>
      <c r="D367" t="s">
        <v>176</v>
      </c>
      <c r="E367">
        <v>0</v>
      </c>
      <c r="F367">
        <v>6</v>
      </c>
      <c r="G367">
        <v>0</v>
      </c>
      <c r="I367">
        <v>110</v>
      </c>
      <c r="J367">
        <v>196562</v>
      </c>
      <c r="K367">
        <v>2009</v>
      </c>
      <c r="L367" t="s">
        <v>176</v>
      </c>
      <c r="M367">
        <v>68</v>
      </c>
      <c r="N367">
        <v>33</v>
      </c>
      <c r="O367">
        <v>0</v>
      </c>
    </row>
    <row r="368" spans="1:15" x14ac:dyDescent="0.2">
      <c r="A368">
        <v>110</v>
      </c>
      <c r="B368">
        <v>370167</v>
      </c>
      <c r="C368">
        <v>2014</v>
      </c>
      <c r="D368" t="s">
        <v>176</v>
      </c>
      <c r="E368">
        <v>174</v>
      </c>
      <c r="F368">
        <v>71</v>
      </c>
      <c r="G368">
        <v>30</v>
      </c>
      <c r="I368">
        <v>110</v>
      </c>
      <c r="J368">
        <v>196600</v>
      </c>
      <c r="K368">
        <v>2009</v>
      </c>
      <c r="L368" t="s">
        <v>176</v>
      </c>
      <c r="M368">
        <v>209</v>
      </c>
      <c r="N368">
        <v>114.5</v>
      </c>
      <c r="O368">
        <v>58.5</v>
      </c>
    </row>
    <row r="369" spans="1:15" x14ac:dyDescent="0.2">
      <c r="A369">
        <v>110</v>
      </c>
      <c r="B369">
        <v>370171</v>
      </c>
      <c r="C369">
        <v>2014</v>
      </c>
      <c r="D369" t="s">
        <v>176</v>
      </c>
      <c r="E369">
        <v>0</v>
      </c>
      <c r="F369">
        <v>9</v>
      </c>
      <c r="G369">
        <v>4</v>
      </c>
      <c r="I369">
        <v>110</v>
      </c>
      <c r="J369">
        <v>197097</v>
      </c>
      <c r="K369">
        <v>2009</v>
      </c>
      <c r="L369" t="s">
        <v>176</v>
      </c>
      <c r="M369">
        <v>141</v>
      </c>
      <c r="N369">
        <v>34.5</v>
      </c>
      <c r="O369">
        <v>102</v>
      </c>
    </row>
    <row r="370" spans="1:15" x14ac:dyDescent="0.2">
      <c r="A370">
        <v>110</v>
      </c>
      <c r="B370">
        <v>370174</v>
      </c>
      <c r="C370">
        <v>2014</v>
      </c>
      <c r="D370" t="s">
        <v>176</v>
      </c>
      <c r="E370">
        <v>61</v>
      </c>
      <c r="F370">
        <v>89.5</v>
      </c>
      <c r="G370">
        <v>20</v>
      </c>
      <c r="I370">
        <v>110</v>
      </c>
      <c r="J370">
        <v>197099</v>
      </c>
      <c r="K370">
        <v>2009</v>
      </c>
      <c r="L370" t="s">
        <v>176</v>
      </c>
      <c r="M370">
        <v>53</v>
      </c>
      <c r="N370">
        <v>60</v>
      </c>
      <c r="O370">
        <v>40.5</v>
      </c>
    </row>
    <row r="371" spans="1:15" x14ac:dyDescent="0.2">
      <c r="A371">
        <v>110</v>
      </c>
      <c r="B371">
        <v>371064</v>
      </c>
      <c r="C371">
        <v>2014</v>
      </c>
      <c r="D371" t="s">
        <v>176</v>
      </c>
      <c r="E371">
        <v>68</v>
      </c>
      <c r="F371">
        <v>60</v>
      </c>
      <c r="G371" s="69">
        <v>0</v>
      </c>
      <c r="I371">
        <v>110</v>
      </c>
      <c r="J371">
        <v>197126</v>
      </c>
      <c r="K371">
        <v>2009</v>
      </c>
      <c r="L371" t="s">
        <v>177</v>
      </c>
      <c r="M371">
        <v>66</v>
      </c>
      <c r="N371">
        <v>0</v>
      </c>
      <c r="O371">
        <v>0</v>
      </c>
    </row>
    <row r="372" spans="1:15" x14ac:dyDescent="0.2">
      <c r="A372">
        <v>110</v>
      </c>
      <c r="B372">
        <v>371069</v>
      </c>
      <c r="C372">
        <v>2014</v>
      </c>
      <c r="D372" t="s">
        <v>176</v>
      </c>
      <c r="E372">
        <v>33</v>
      </c>
      <c r="F372">
        <v>33.5</v>
      </c>
      <c r="G372">
        <v>0</v>
      </c>
      <c r="I372">
        <v>110</v>
      </c>
      <c r="J372">
        <v>197126</v>
      </c>
      <c r="K372">
        <v>2009</v>
      </c>
      <c r="L372" t="s">
        <v>176</v>
      </c>
      <c r="M372">
        <v>284.5</v>
      </c>
      <c r="N372">
        <v>24</v>
      </c>
      <c r="O372">
        <v>25</v>
      </c>
    </row>
    <row r="373" spans="1:15" x14ac:dyDescent="0.2">
      <c r="A373">
        <v>110</v>
      </c>
      <c r="B373">
        <v>371627</v>
      </c>
      <c r="C373">
        <v>2014</v>
      </c>
      <c r="D373" t="s">
        <v>176</v>
      </c>
      <c r="E373">
        <v>125</v>
      </c>
      <c r="F373">
        <v>12</v>
      </c>
      <c r="G373">
        <v>44</v>
      </c>
      <c r="I373">
        <v>110</v>
      </c>
      <c r="J373">
        <v>197134</v>
      </c>
      <c r="K373">
        <v>2009</v>
      </c>
      <c r="L373" t="s">
        <v>176</v>
      </c>
      <c r="M373">
        <v>186</v>
      </c>
      <c r="N373">
        <v>40</v>
      </c>
      <c r="O373">
        <v>61</v>
      </c>
    </row>
    <row r="374" spans="1:15" x14ac:dyDescent="0.2">
      <c r="A374">
        <v>110</v>
      </c>
      <c r="B374">
        <v>371667</v>
      </c>
      <c r="C374">
        <v>2014</v>
      </c>
      <c r="D374" t="s">
        <v>176</v>
      </c>
      <c r="E374">
        <v>21</v>
      </c>
      <c r="F374">
        <v>0</v>
      </c>
      <c r="G374">
        <v>0</v>
      </c>
      <c r="I374">
        <v>110</v>
      </c>
      <c r="J374">
        <v>197562</v>
      </c>
      <c r="K374">
        <v>2009</v>
      </c>
      <c r="L374" t="s">
        <v>176</v>
      </c>
      <c r="M374">
        <v>76</v>
      </c>
      <c r="N374">
        <v>0</v>
      </c>
      <c r="O374">
        <v>0</v>
      </c>
    </row>
    <row r="375" spans="1:15" x14ac:dyDescent="0.2">
      <c r="A375">
        <v>110</v>
      </c>
      <c r="B375">
        <v>372222</v>
      </c>
      <c r="C375">
        <v>2014</v>
      </c>
      <c r="D375" t="s">
        <v>176</v>
      </c>
      <c r="E375">
        <v>50</v>
      </c>
      <c r="F375">
        <v>47</v>
      </c>
      <c r="G375">
        <v>0</v>
      </c>
      <c r="I375">
        <v>110</v>
      </c>
      <c r="J375">
        <v>197585</v>
      </c>
      <c r="K375">
        <v>2009</v>
      </c>
      <c r="L375" t="s">
        <v>177</v>
      </c>
      <c r="M375">
        <v>867.5</v>
      </c>
      <c r="N375">
        <v>396.5</v>
      </c>
      <c r="O375">
        <v>15</v>
      </c>
    </row>
    <row r="376" spans="1:15" x14ac:dyDescent="0.2">
      <c r="A376">
        <v>110</v>
      </c>
      <c r="B376">
        <v>372225</v>
      </c>
      <c r="C376">
        <v>2014</v>
      </c>
      <c r="D376" t="s">
        <v>176</v>
      </c>
      <c r="E376">
        <v>18</v>
      </c>
      <c r="F376">
        <v>40</v>
      </c>
      <c r="G376">
        <v>0</v>
      </c>
      <c r="I376">
        <v>110</v>
      </c>
      <c r="J376">
        <v>197585</v>
      </c>
      <c r="K376">
        <v>2009</v>
      </c>
      <c r="L376" t="s">
        <v>176</v>
      </c>
      <c r="M376">
        <v>110</v>
      </c>
      <c r="N376">
        <v>18</v>
      </c>
      <c r="O376">
        <v>29</v>
      </c>
    </row>
    <row r="377" spans="1:15" x14ac:dyDescent="0.2">
      <c r="A377">
        <v>110</v>
      </c>
      <c r="B377">
        <v>372260</v>
      </c>
      <c r="C377">
        <v>2014</v>
      </c>
      <c r="D377" t="s">
        <v>176</v>
      </c>
      <c r="E377">
        <v>89.5</v>
      </c>
      <c r="F377">
        <v>4.5</v>
      </c>
      <c r="G377">
        <v>0</v>
      </c>
      <c r="I377">
        <v>110</v>
      </c>
      <c r="J377">
        <v>197760</v>
      </c>
      <c r="K377">
        <v>2009</v>
      </c>
      <c r="L377" t="s">
        <v>176</v>
      </c>
      <c r="M377">
        <v>191</v>
      </c>
      <c r="N377">
        <v>36</v>
      </c>
      <c r="O377">
        <v>0</v>
      </c>
    </row>
    <row r="378" spans="1:15" x14ac:dyDescent="0.2">
      <c r="A378">
        <v>110</v>
      </c>
      <c r="B378">
        <v>372394</v>
      </c>
      <c r="C378">
        <v>2014</v>
      </c>
      <c r="D378" t="s">
        <v>176</v>
      </c>
      <c r="E378">
        <v>30</v>
      </c>
      <c r="F378">
        <v>0</v>
      </c>
      <c r="G378">
        <v>0</v>
      </c>
      <c r="I378">
        <v>110</v>
      </c>
      <c r="J378">
        <v>197802</v>
      </c>
      <c r="K378">
        <v>2009</v>
      </c>
      <c r="L378" t="s">
        <v>176</v>
      </c>
      <c r="M378">
        <v>63</v>
      </c>
      <c r="N378">
        <v>0</v>
      </c>
      <c r="O378">
        <v>0</v>
      </c>
    </row>
    <row r="379" spans="1:15" x14ac:dyDescent="0.2">
      <c r="A379">
        <v>110</v>
      </c>
      <c r="B379">
        <v>372422</v>
      </c>
      <c r="C379">
        <v>2014</v>
      </c>
      <c r="D379" t="s">
        <v>176</v>
      </c>
      <c r="E379">
        <v>90</v>
      </c>
      <c r="F379">
        <v>48</v>
      </c>
      <c r="G379">
        <v>0</v>
      </c>
      <c r="I379">
        <v>110</v>
      </c>
      <c r="J379">
        <v>197978</v>
      </c>
      <c r="K379">
        <v>2009</v>
      </c>
      <c r="L379" t="s">
        <v>176</v>
      </c>
      <c r="M379">
        <v>512</v>
      </c>
      <c r="N379">
        <v>77</v>
      </c>
      <c r="O379">
        <v>43.5</v>
      </c>
    </row>
    <row r="380" spans="1:15" x14ac:dyDescent="0.2">
      <c r="A380">
        <v>110</v>
      </c>
      <c r="B380">
        <v>372538</v>
      </c>
      <c r="C380">
        <v>2014</v>
      </c>
      <c r="D380" t="s">
        <v>176</v>
      </c>
      <c r="E380">
        <v>54</v>
      </c>
      <c r="F380">
        <v>23</v>
      </c>
      <c r="G380">
        <v>0</v>
      </c>
      <c r="I380">
        <v>110</v>
      </c>
      <c r="J380">
        <v>198283</v>
      </c>
      <c r="K380">
        <v>2009</v>
      </c>
      <c r="L380" t="s">
        <v>176</v>
      </c>
      <c r="M380">
        <v>61</v>
      </c>
      <c r="N380">
        <v>75</v>
      </c>
      <c r="O380">
        <v>4</v>
      </c>
    </row>
    <row r="381" spans="1:15" x14ac:dyDescent="0.2">
      <c r="A381">
        <v>110</v>
      </c>
      <c r="B381">
        <v>372582</v>
      </c>
      <c r="C381">
        <v>2014</v>
      </c>
      <c r="D381" t="s">
        <v>176</v>
      </c>
      <c r="E381">
        <v>55</v>
      </c>
      <c r="F381">
        <v>0</v>
      </c>
      <c r="G381">
        <v>0</v>
      </c>
      <c r="I381">
        <v>110</v>
      </c>
      <c r="J381">
        <v>198366</v>
      </c>
      <c r="K381">
        <v>2009</v>
      </c>
      <c r="L381" t="s">
        <v>176</v>
      </c>
      <c r="M381">
        <v>48</v>
      </c>
      <c r="N381">
        <v>0</v>
      </c>
      <c r="O381">
        <v>0</v>
      </c>
    </row>
    <row r="382" spans="1:15" x14ac:dyDescent="0.2">
      <c r="A382">
        <v>110</v>
      </c>
      <c r="B382">
        <v>373275</v>
      </c>
      <c r="C382">
        <v>2014</v>
      </c>
      <c r="D382" t="s">
        <v>176</v>
      </c>
      <c r="E382">
        <v>36</v>
      </c>
      <c r="F382">
        <v>27.5</v>
      </c>
      <c r="G382">
        <v>0</v>
      </c>
      <c r="I382">
        <v>110</v>
      </c>
      <c r="J382">
        <v>198388</v>
      </c>
      <c r="K382">
        <v>2009</v>
      </c>
      <c r="L382" t="s">
        <v>176</v>
      </c>
      <c r="M382">
        <v>210</v>
      </c>
      <c r="N382">
        <v>147.5</v>
      </c>
      <c r="O382">
        <v>0</v>
      </c>
    </row>
    <row r="383" spans="1:15" x14ac:dyDescent="0.2">
      <c r="A383">
        <v>110</v>
      </c>
      <c r="B383">
        <v>373276</v>
      </c>
      <c r="C383">
        <v>2014</v>
      </c>
      <c r="D383" t="s">
        <v>176</v>
      </c>
      <c r="E383">
        <v>155</v>
      </c>
      <c r="F383">
        <v>21.5</v>
      </c>
      <c r="G383">
        <v>0</v>
      </c>
      <c r="I383">
        <v>110</v>
      </c>
      <c r="J383">
        <v>198669</v>
      </c>
      <c r="K383">
        <v>2009</v>
      </c>
      <c r="L383" t="s">
        <v>176</v>
      </c>
      <c r="M383">
        <v>12</v>
      </c>
      <c r="N383">
        <v>0</v>
      </c>
      <c r="O383">
        <v>0</v>
      </c>
    </row>
    <row r="384" spans="1:15" x14ac:dyDescent="0.2">
      <c r="A384">
        <v>110</v>
      </c>
      <c r="B384">
        <v>373282</v>
      </c>
      <c r="C384">
        <v>2014</v>
      </c>
      <c r="D384" t="s">
        <v>176</v>
      </c>
      <c r="F384">
        <v>15</v>
      </c>
      <c r="I384">
        <v>110</v>
      </c>
      <c r="J384">
        <v>198778</v>
      </c>
      <c r="K384">
        <v>2009</v>
      </c>
      <c r="L384" t="s">
        <v>177</v>
      </c>
      <c r="M384">
        <v>734</v>
      </c>
      <c r="N384">
        <v>122.5</v>
      </c>
      <c r="O384">
        <v>809</v>
      </c>
    </row>
    <row r="385" spans="1:15" x14ac:dyDescent="0.2">
      <c r="A385">
        <v>110</v>
      </c>
      <c r="B385">
        <v>373286</v>
      </c>
      <c r="C385">
        <v>2014</v>
      </c>
      <c r="D385" t="s">
        <v>176</v>
      </c>
      <c r="E385">
        <v>72</v>
      </c>
      <c r="F385">
        <v>0</v>
      </c>
      <c r="G385">
        <v>0</v>
      </c>
      <c r="I385">
        <v>110</v>
      </c>
      <c r="J385">
        <v>198778</v>
      </c>
      <c r="K385">
        <v>2009</v>
      </c>
      <c r="L385" t="s">
        <v>176</v>
      </c>
      <c r="M385">
        <v>100</v>
      </c>
      <c r="N385">
        <v>82.5</v>
      </c>
      <c r="O385">
        <v>0</v>
      </c>
    </row>
    <row r="386" spans="1:15" x14ac:dyDescent="0.2">
      <c r="A386">
        <v>110</v>
      </c>
      <c r="B386">
        <v>373302</v>
      </c>
      <c r="C386">
        <v>2014</v>
      </c>
      <c r="D386" t="s">
        <v>177</v>
      </c>
      <c r="E386">
        <v>10</v>
      </c>
      <c r="I386">
        <v>110</v>
      </c>
      <c r="J386">
        <v>199073</v>
      </c>
      <c r="K386">
        <v>2009</v>
      </c>
      <c r="L386" t="s">
        <v>176</v>
      </c>
      <c r="M386">
        <v>15</v>
      </c>
      <c r="N386">
        <v>50.5</v>
      </c>
      <c r="O386">
        <v>0</v>
      </c>
    </row>
    <row r="387" spans="1:15" x14ac:dyDescent="0.2">
      <c r="A387">
        <v>110</v>
      </c>
      <c r="B387">
        <v>373357</v>
      </c>
      <c r="C387">
        <v>2014</v>
      </c>
      <c r="D387" t="s">
        <v>176</v>
      </c>
      <c r="E387">
        <v>282</v>
      </c>
      <c r="F387">
        <v>152</v>
      </c>
      <c r="G387">
        <v>115.5</v>
      </c>
      <c r="I387">
        <v>110</v>
      </c>
      <c r="J387">
        <v>199112</v>
      </c>
      <c r="K387">
        <v>2009</v>
      </c>
      <c r="L387" t="s">
        <v>176</v>
      </c>
      <c r="M387">
        <v>41</v>
      </c>
      <c r="N387">
        <v>2</v>
      </c>
      <c r="O387">
        <v>0</v>
      </c>
    </row>
    <row r="388" spans="1:15" x14ac:dyDescent="0.2">
      <c r="A388">
        <v>110</v>
      </c>
      <c r="B388">
        <v>374274</v>
      </c>
      <c r="C388">
        <v>2014</v>
      </c>
      <c r="D388" t="s">
        <v>176</v>
      </c>
      <c r="E388">
        <v>21</v>
      </c>
      <c r="F388">
        <v>3</v>
      </c>
      <c r="G388">
        <v>0</v>
      </c>
      <c r="I388">
        <v>110</v>
      </c>
      <c r="J388">
        <v>199361</v>
      </c>
      <c r="K388">
        <v>2009</v>
      </c>
      <c r="L388" t="s">
        <v>176</v>
      </c>
      <c r="M388">
        <v>44</v>
      </c>
      <c r="N388">
        <v>0</v>
      </c>
      <c r="O388">
        <v>4.5</v>
      </c>
    </row>
    <row r="389" spans="1:15" x14ac:dyDescent="0.2">
      <c r="A389">
        <v>110</v>
      </c>
      <c r="B389">
        <v>374287</v>
      </c>
      <c r="C389">
        <v>2014</v>
      </c>
      <c r="D389" t="s">
        <v>176</v>
      </c>
      <c r="E389">
        <v>6</v>
      </c>
      <c r="F389">
        <v>30</v>
      </c>
      <c r="G389">
        <v>0</v>
      </c>
      <c r="I389">
        <v>110</v>
      </c>
      <c r="J389">
        <v>199460</v>
      </c>
      <c r="K389">
        <v>2009</v>
      </c>
      <c r="L389" t="s">
        <v>176</v>
      </c>
      <c r="M389">
        <v>40</v>
      </c>
      <c r="N389">
        <v>0</v>
      </c>
      <c r="O389">
        <v>0</v>
      </c>
    </row>
    <row r="390" spans="1:15" x14ac:dyDescent="0.2">
      <c r="A390">
        <v>110</v>
      </c>
      <c r="B390">
        <v>374760</v>
      </c>
      <c r="C390">
        <v>2014</v>
      </c>
      <c r="D390" t="s">
        <v>176</v>
      </c>
      <c r="E390">
        <v>72</v>
      </c>
      <c r="F390">
        <v>43</v>
      </c>
      <c r="G390">
        <v>0</v>
      </c>
      <c r="I390">
        <v>110</v>
      </c>
      <c r="J390">
        <v>199649</v>
      </c>
      <c r="K390">
        <v>2009</v>
      </c>
      <c r="L390" t="s">
        <v>176</v>
      </c>
      <c r="M390">
        <v>0</v>
      </c>
      <c r="N390">
        <v>9</v>
      </c>
      <c r="O390">
        <v>0</v>
      </c>
    </row>
    <row r="391" spans="1:15" x14ac:dyDescent="0.2">
      <c r="A391">
        <v>110</v>
      </c>
      <c r="B391">
        <v>374761</v>
      </c>
      <c r="C391">
        <v>2014</v>
      </c>
      <c r="D391" t="s">
        <v>177</v>
      </c>
      <c r="E391" s="69">
        <v>1209</v>
      </c>
      <c r="F391">
        <v>848</v>
      </c>
      <c r="G391">
        <v>0</v>
      </c>
      <c r="I391">
        <v>110</v>
      </c>
      <c r="J391">
        <v>199652</v>
      </c>
      <c r="K391">
        <v>2009</v>
      </c>
      <c r="L391" t="s">
        <v>176</v>
      </c>
      <c r="M391">
        <v>44</v>
      </c>
      <c r="N391">
        <v>0</v>
      </c>
      <c r="O391">
        <v>0</v>
      </c>
    </row>
    <row r="392" spans="1:15" x14ac:dyDescent="0.2">
      <c r="A392">
        <v>110</v>
      </c>
      <c r="B392">
        <v>374761</v>
      </c>
      <c r="C392">
        <v>2014</v>
      </c>
      <c r="D392" t="s">
        <v>176</v>
      </c>
      <c r="E392">
        <v>227</v>
      </c>
      <c r="F392">
        <v>5</v>
      </c>
      <c r="G392">
        <v>0</v>
      </c>
      <c r="I392">
        <v>110</v>
      </c>
      <c r="J392">
        <v>200162</v>
      </c>
      <c r="K392">
        <v>2009</v>
      </c>
      <c r="L392" t="s">
        <v>176</v>
      </c>
      <c r="M392">
        <v>30</v>
      </c>
      <c r="N392">
        <v>0</v>
      </c>
      <c r="O392">
        <v>0</v>
      </c>
    </row>
    <row r="393" spans="1:15" x14ac:dyDescent="0.2">
      <c r="A393">
        <v>110</v>
      </c>
      <c r="B393">
        <v>374783</v>
      </c>
      <c r="C393">
        <v>2014</v>
      </c>
      <c r="D393" t="s">
        <v>176</v>
      </c>
      <c r="F393">
        <v>4</v>
      </c>
      <c r="I393">
        <v>110</v>
      </c>
      <c r="J393">
        <v>200217</v>
      </c>
      <c r="K393">
        <v>2009</v>
      </c>
      <c r="L393" t="s">
        <v>176</v>
      </c>
      <c r="M393">
        <v>87</v>
      </c>
      <c r="N393">
        <v>15</v>
      </c>
      <c r="O393">
        <v>0</v>
      </c>
    </row>
    <row r="394" spans="1:15" x14ac:dyDescent="0.2">
      <c r="A394">
        <v>110</v>
      </c>
      <c r="B394">
        <v>374960</v>
      </c>
      <c r="C394">
        <v>2014</v>
      </c>
      <c r="D394" t="s">
        <v>176</v>
      </c>
      <c r="E394">
        <v>52.5</v>
      </c>
      <c r="F394">
        <v>57.5</v>
      </c>
      <c r="G394">
        <v>0</v>
      </c>
      <c r="I394">
        <v>110</v>
      </c>
      <c r="J394">
        <v>200226</v>
      </c>
      <c r="K394">
        <v>2009</v>
      </c>
      <c r="L394" t="s">
        <v>176</v>
      </c>
      <c r="M394">
        <v>397</v>
      </c>
      <c r="N394">
        <v>48</v>
      </c>
      <c r="O394">
        <v>0</v>
      </c>
    </row>
    <row r="395" spans="1:15" x14ac:dyDescent="0.2">
      <c r="A395">
        <v>110</v>
      </c>
      <c r="B395">
        <v>374961</v>
      </c>
      <c r="C395">
        <v>2014</v>
      </c>
      <c r="D395" t="s">
        <v>177</v>
      </c>
      <c r="E395">
        <v>39</v>
      </c>
      <c r="F395">
        <v>0</v>
      </c>
      <c r="G395">
        <v>0</v>
      </c>
      <c r="I395">
        <v>110</v>
      </c>
      <c r="J395">
        <v>200227</v>
      </c>
      <c r="K395">
        <v>2009</v>
      </c>
      <c r="L395" t="s">
        <v>176</v>
      </c>
      <c r="M395">
        <v>190</v>
      </c>
      <c r="N395">
        <v>0</v>
      </c>
      <c r="O395">
        <v>0</v>
      </c>
    </row>
    <row r="396" spans="1:15" x14ac:dyDescent="0.2">
      <c r="A396">
        <v>110</v>
      </c>
      <c r="B396">
        <v>374961</v>
      </c>
      <c r="C396">
        <v>2014</v>
      </c>
      <c r="D396" t="s">
        <v>176</v>
      </c>
      <c r="E396">
        <v>133</v>
      </c>
      <c r="F396">
        <v>135</v>
      </c>
      <c r="G396">
        <v>0</v>
      </c>
      <c r="I396">
        <v>110</v>
      </c>
      <c r="J396">
        <v>200624</v>
      </c>
      <c r="K396">
        <v>2009</v>
      </c>
      <c r="L396" t="s">
        <v>176</v>
      </c>
      <c r="M396">
        <v>0</v>
      </c>
      <c r="N396">
        <v>12</v>
      </c>
      <c r="O396">
        <v>0</v>
      </c>
    </row>
    <row r="397" spans="1:15" x14ac:dyDescent="0.2">
      <c r="A397">
        <v>110</v>
      </c>
      <c r="B397">
        <v>374979</v>
      </c>
      <c r="C397">
        <v>2014</v>
      </c>
      <c r="D397" t="s">
        <v>176</v>
      </c>
      <c r="E397">
        <v>83</v>
      </c>
      <c r="F397">
        <v>48</v>
      </c>
      <c r="G397">
        <v>0</v>
      </c>
      <c r="I397">
        <v>110</v>
      </c>
      <c r="J397">
        <v>200625</v>
      </c>
      <c r="K397">
        <v>2009</v>
      </c>
      <c r="L397" t="s">
        <v>176</v>
      </c>
      <c r="M397">
        <v>58.5</v>
      </c>
      <c r="N397">
        <v>0</v>
      </c>
      <c r="O397">
        <v>0</v>
      </c>
    </row>
    <row r="398" spans="1:15" x14ac:dyDescent="0.2">
      <c r="A398">
        <v>110</v>
      </c>
      <c r="B398">
        <v>374987</v>
      </c>
      <c r="C398">
        <v>2014</v>
      </c>
      <c r="D398" t="s">
        <v>176</v>
      </c>
      <c r="E398">
        <v>143.5</v>
      </c>
      <c r="F398">
        <v>94.5</v>
      </c>
      <c r="G398">
        <v>0</v>
      </c>
      <c r="I398">
        <v>110</v>
      </c>
      <c r="J398">
        <v>200627</v>
      </c>
      <c r="K398">
        <v>2009</v>
      </c>
      <c r="L398" t="s">
        <v>176</v>
      </c>
      <c r="M398">
        <v>9</v>
      </c>
      <c r="N398">
        <v>0</v>
      </c>
      <c r="O398">
        <v>0</v>
      </c>
    </row>
    <row r="399" spans="1:15" x14ac:dyDescent="0.2">
      <c r="A399">
        <v>110</v>
      </c>
      <c r="B399">
        <v>375321</v>
      </c>
      <c r="C399">
        <v>2014</v>
      </c>
      <c r="D399" t="s">
        <v>177</v>
      </c>
      <c r="E399">
        <v>10</v>
      </c>
      <c r="F399">
        <v>10.5</v>
      </c>
      <c r="I399">
        <v>110</v>
      </c>
      <c r="J399">
        <v>200785</v>
      </c>
      <c r="K399">
        <v>2009</v>
      </c>
      <c r="L399" t="s">
        <v>176</v>
      </c>
      <c r="M399">
        <v>120</v>
      </c>
      <c r="N399">
        <v>16.5</v>
      </c>
      <c r="O399">
        <v>18</v>
      </c>
    </row>
    <row r="400" spans="1:15" x14ac:dyDescent="0.2">
      <c r="A400">
        <v>110</v>
      </c>
      <c r="B400">
        <v>375765</v>
      </c>
      <c r="C400">
        <v>2014</v>
      </c>
      <c r="D400" t="s">
        <v>177</v>
      </c>
      <c r="E400">
        <v>170</v>
      </c>
      <c r="F400">
        <v>25</v>
      </c>
      <c r="I400">
        <v>110</v>
      </c>
      <c r="J400">
        <v>201104</v>
      </c>
      <c r="K400">
        <v>2009</v>
      </c>
      <c r="L400" t="s">
        <v>176</v>
      </c>
      <c r="M400">
        <v>15</v>
      </c>
      <c r="N400">
        <v>24</v>
      </c>
      <c r="O400">
        <v>0</v>
      </c>
    </row>
    <row r="401" spans="1:15" x14ac:dyDescent="0.2">
      <c r="A401">
        <v>110</v>
      </c>
      <c r="B401">
        <v>375765</v>
      </c>
      <c r="C401">
        <v>2014</v>
      </c>
      <c r="D401" t="s">
        <v>176</v>
      </c>
      <c r="E401">
        <v>305</v>
      </c>
      <c r="G401">
        <v>49.5</v>
      </c>
      <c r="I401">
        <v>110</v>
      </c>
      <c r="J401">
        <v>201110</v>
      </c>
      <c r="K401">
        <v>2009</v>
      </c>
      <c r="L401" t="s">
        <v>176</v>
      </c>
      <c r="M401">
        <v>230</v>
      </c>
      <c r="N401">
        <v>141.5</v>
      </c>
      <c r="O401">
        <v>16</v>
      </c>
    </row>
    <row r="402" spans="1:15" x14ac:dyDescent="0.2">
      <c r="A402">
        <v>110</v>
      </c>
      <c r="B402">
        <v>375779</v>
      </c>
      <c r="C402">
        <v>2014</v>
      </c>
      <c r="D402" t="s">
        <v>176</v>
      </c>
      <c r="E402">
        <v>110</v>
      </c>
      <c r="F402">
        <v>54</v>
      </c>
      <c r="I402">
        <v>110</v>
      </c>
      <c r="J402">
        <v>201268</v>
      </c>
      <c r="K402">
        <v>2009</v>
      </c>
      <c r="L402" t="s">
        <v>176</v>
      </c>
      <c r="M402">
        <v>15</v>
      </c>
      <c r="N402">
        <v>0</v>
      </c>
      <c r="O402">
        <v>0</v>
      </c>
    </row>
    <row r="403" spans="1:15" x14ac:dyDescent="0.2">
      <c r="A403">
        <v>110</v>
      </c>
      <c r="B403">
        <v>375820</v>
      </c>
      <c r="C403">
        <v>2014</v>
      </c>
      <c r="D403" t="s">
        <v>177</v>
      </c>
      <c r="E403">
        <v>30</v>
      </c>
      <c r="F403">
        <v>0.5</v>
      </c>
      <c r="I403">
        <v>110</v>
      </c>
      <c r="J403">
        <v>201323</v>
      </c>
      <c r="K403">
        <v>2009</v>
      </c>
      <c r="L403" t="s">
        <v>176</v>
      </c>
      <c r="M403">
        <v>123</v>
      </c>
      <c r="N403">
        <v>40</v>
      </c>
      <c r="O403">
        <v>27</v>
      </c>
    </row>
    <row r="404" spans="1:15" x14ac:dyDescent="0.2">
      <c r="A404">
        <v>110</v>
      </c>
      <c r="B404">
        <v>375909</v>
      </c>
      <c r="C404">
        <v>2014</v>
      </c>
      <c r="D404" t="s">
        <v>176</v>
      </c>
      <c r="E404">
        <v>238</v>
      </c>
      <c r="F404">
        <v>55.5</v>
      </c>
      <c r="G404">
        <v>0</v>
      </c>
      <c r="I404">
        <v>110</v>
      </c>
      <c r="J404">
        <v>201414</v>
      </c>
      <c r="K404">
        <v>2009</v>
      </c>
      <c r="L404" t="s">
        <v>176</v>
      </c>
      <c r="M404">
        <v>0</v>
      </c>
      <c r="N404">
        <v>0</v>
      </c>
      <c r="O404">
        <v>4</v>
      </c>
    </row>
    <row r="405" spans="1:15" x14ac:dyDescent="0.2">
      <c r="A405">
        <v>110</v>
      </c>
      <c r="B405">
        <v>375911</v>
      </c>
      <c r="C405">
        <v>2014</v>
      </c>
      <c r="D405" t="s">
        <v>176</v>
      </c>
      <c r="E405">
        <v>180</v>
      </c>
      <c r="F405">
        <v>1.5</v>
      </c>
      <c r="G405">
        <v>0</v>
      </c>
      <c r="I405">
        <v>110</v>
      </c>
      <c r="J405">
        <v>201464</v>
      </c>
      <c r="K405">
        <v>2009</v>
      </c>
      <c r="L405" t="s">
        <v>176</v>
      </c>
      <c r="M405">
        <v>125</v>
      </c>
      <c r="N405">
        <v>200</v>
      </c>
      <c r="O405">
        <v>116</v>
      </c>
    </row>
    <row r="406" spans="1:15" x14ac:dyDescent="0.2">
      <c r="A406">
        <v>110</v>
      </c>
      <c r="B406">
        <v>375955</v>
      </c>
      <c r="C406">
        <v>2014</v>
      </c>
      <c r="D406" t="s">
        <v>177</v>
      </c>
      <c r="E406">
        <v>260</v>
      </c>
      <c r="I406">
        <v>110</v>
      </c>
      <c r="J406">
        <v>201467</v>
      </c>
      <c r="K406">
        <v>2009</v>
      </c>
      <c r="L406" t="s">
        <v>176</v>
      </c>
      <c r="M406">
        <v>76</v>
      </c>
      <c r="N406">
        <v>66</v>
      </c>
      <c r="O406">
        <v>0</v>
      </c>
    </row>
    <row r="407" spans="1:15" x14ac:dyDescent="0.2">
      <c r="A407">
        <v>110</v>
      </c>
      <c r="B407">
        <v>376106</v>
      </c>
      <c r="C407">
        <v>2014</v>
      </c>
      <c r="D407" t="s">
        <v>176</v>
      </c>
      <c r="E407">
        <v>100.5</v>
      </c>
      <c r="F407">
        <v>129</v>
      </c>
      <c r="G407">
        <v>9</v>
      </c>
      <c r="I407">
        <v>110</v>
      </c>
      <c r="J407">
        <v>201637</v>
      </c>
      <c r="K407">
        <v>2009</v>
      </c>
      <c r="L407" t="s">
        <v>176</v>
      </c>
      <c r="M407">
        <v>6</v>
      </c>
      <c r="N407">
        <v>0</v>
      </c>
      <c r="O407">
        <v>0</v>
      </c>
    </row>
    <row r="408" spans="1:15" x14ac:dyDescent="0.2">
      <c r="A408">
        <v>110</v>
      </c>
      <c r="B408">
        <v>376426</v>
      </c>
      <c r="C408">
        <v>2014</v>
      </c>
      <c r="D408" t="s">
        <v>176</v>
      </c>
      <c r="E408">
        <v>30</v>
      </c>
      <c r="F408">
        <v>3</v>
      </c>
      <c r="G408">
        <v>0</v>
      </c>
      <c r="I408">
        <v>110</v>
      </c>
      <c r="J408">
        <v>201684</v>
      </c>
      <c r="K408">
        <v>2009</v>
      </c>
      <c r="L408" t="s">
        <v>176</v>
      </c>
      <c r="M408">
        <v>36</v>
      </c>
      <c r="N408">
        <v>63</v>
      </c>
      <c r="O408">
        <v>0</v>
      </c>
    </row>
    <row r="409" spans="1:15" x14ac:dyDescent="0.2">
      <c r="A409">
        <v>110</v>
      </c>
      <c r="B409">
        <v>376502</v>
      </c>
      <c r="C409">
        <v>2014</v>
      </c>
      <c r="D409" t="s">
        <v>177</v>
      </c>
      <c r="E409">
        <v>823</v>
      </c>
      <c r="F409">
        <v>245.5</v>
      </c>
      <c r="G409">
        <v>0</v>
      </c>
      <c r="I409">
        <v>110</v>
      </c>
      <c r="J409">
        <v>201766</v>
      </c>
      <c r="K409">
        <v>2009</v>
      </c>
      <c r="L409" t="s">
        <v>176</v>
      </c>
      <c r="M409">
        <v>0</v>
      </c>
      <c r="N409">
        <v>64</v>
      </c>
      <c r="O409">
        <v>0</v>
      </c>
    </row>
    <row r="410" spans="1:15" x14ac:dyDescent="0.2">
      <c r="A410">
        <v>110</v>
      </c>
      <c r="B410">
        <v>376502</v>
      </c>
      <c r="C410">
        <v>2014</v>
      </c>
      <c r="D410" t="s">
        <v>176</v>
      </c>
      <c r="E410">
        <v>119.5</v>
      </c>
      <c r="F410">
        <v>29</v>
      </c>
      <c r="G410">
        <v>0</v>
      </c>
      <c r="I410">
        <v>110</v>
      </c>
      <c r="J410">
        <v>201957</v>
      </c>
      <c r="K410">
        <v>2009</v>
      </c>
      <c r="L410" t="s">
        <v>176</v>
      </c>
      <c r="M410">
        <v>0</v>
      </c>
      <c r="N410">
        <v>14</v>
      </c>
      <c r="O410">
        <v>0</v>
      </c>
    </row>
    <row r="411" spans="1:15" x14ac:dyDescent="0.2">
      <c r="A411">
        <v>110</v>
      </c>
      <c r="B411">
        <v>376513</v>
      </c>
      <c r="C411">
        <v>2014</v>
      </c>
      <c r="D411" t="s">
        <v>176</v>
      </c>
      <c r="E411">
        <v>530.5</v>
      </c>
      <c r="F411">
        <v>404.5</v>
      </c>
      <c r="G411">
        <v>42</v>
      </c>
      <c r="I411">
        <v>110</v>
      </c>
      <c r="J411">
        <v>201958</v>
      </c>
      <c r="K411">
        <v>2009</v>
      </c>
      <c r="L411" t="s">
        <v>176</v>
      </c>
      <c r="M411">
        <v>42</v>
      </c>
      <c r="N411">
        <v>293</v>
      </c>
      <c r="O411">
        <v>15</v>
      </c>
    </row>
    <row r="412" spans="1:15" x14ac:dyDescent="0.2">
      <c r="A412">
        <v>110</v>
      </c>
      <c r="B412">
        <v>376562</v>
      </c>
      <c r="C412">
        <v>2014</v>
      </c>
      <c r="D412" t="s">
        <v>176</v>
      </c>
      <c r="E412">
        <v>100</v>
      </c>
      <c r="I412">
        <v>110</v>
      </c>
      <c r="J412">
        <v>202470</v>
      </c>
      <c r="K412">
        <v>2009</v>
      </c>
      <c r="L412" t="s">
        <v>176</v>
      </c>
      <c r="M412">
        <v>191</v>
      </c>
      <c r="N412">
        <v>171</v>
      </c>
      <c r="O412">
        <v>102.5</v>
      </c>
    </row>
    <row r="413" spans="1:15" x14ac:dyDescent="0.2">
      <c r="A413">
        <v>110</v>
      </c>
      <c r="B413">
        <v>376564</v>
      </c>
      <c r="C413">
        <v>2014</v>
      </c>
      <c r="D413" t="s">
        <v>176</v>
      </c>
      <c r="F413">
        <v>18</v>
      </c>
      <c r="I413">
        <v>110</v>
      </c>
      <c r="J413">
        <v>202962</v>
      </c>
      <c r="K413">
        <v>2009</v>
      </c>
      <c r="L413" t="s">
        <v>176</v>
      </c>
      <c r="M413">
        <v>12</v>
      </c>
      <c r="N413">
        <v>63</v>
      </c>
      <c r="O413">
        <v>0</v>
      </c>
    </row>
    <row r="414" spans="1:15" x14ac:dyDescent="0.2">
      <c r="A414">
        <v>110</v>
      </c>
      <c r="B414">
        <v>376567</v>
      </c>
      <c r="C414">
        <v>2014</v>
      </c>
      <c r="D414" t="s">
        <v>177</v>
      </c>
      <c r="E414" s="69">
        <v>2105</v>
      </c>
      <c r="F414" s="69">
        <v>1408.5</v>
      </c>
      <c r="G414">
        <v>0</v>
      </c>
      <c r="I414">
        <v>110</v>
      </c>
      <c r="J414">
        <v>203395</v>
      </c>
      <c r="K414">
        <v>2009</v>
      </c>
      <c r="L414" t="s">
        <v>176</v>
      </c>
      <c r="M414">
        <v>58</v>
      </c>
      <c r="N414">
        <v>3</v>
      </c>
      <c r="O414">
        <v>0</v>
      </c>
    </row>
    <row r="415" spans="1:15" x14ac:dyDescent="0.2">
      <c r="A415">
        <v>110</v>
      </c>
      <c r="B415">
        <v>376567</v>
      </c>
      <c r="C415">
        <v>2014</v>
      </c>
      <c r="D415" t="s">
        <v>176</v>
      </c>
      <c r="E415">
        <v>6</v>
      </c>
      <c r="F415">
        <v>7.5</v>
      </c>
      <c r="G415">
        <v>0</v>
      </c>
      <c r="I415">
        <v>110</v>
      </c>
      <c r="J415">
        <v>203591</v>
      </c>
      <c r="K415">
        <v>2009</v>
      </c>
      <c r="L415" t="s">
        <v>176</v>
      </c>
      <c r="M415">
        <v>36</v>
      </c>
      <c r="N415">
        <v>4.5</v>
      </c>
      <c r="O415">
        <v>0</v>
      </c>
    </row>
    <row r="416" spans="1:15" x14ac:dyDescent="0.2">
      <c r="A416">
        <v>110</v>
      </c>
      <c r="B416">
        <v>376572</v>
      </c>
      <c r="C416">
        <v>2014</v>
      </c>
      <c r="D416" t="s">
        <v>177</v>
      </c>
      <c r="E416" s="69">
        <v>1541</v>
      </c>
      <c r="F416">
        <v>664.5</v>
      </c>
      <c r="G416">
        <v>0</v>
      </c>
      <c r="I416">
        <v>110</v>
      </c>
      <c r="J416">
        <v>203798</v>
      </c>
      <c r="K416">
        <v>2009</v>
      </c>
      <c r="L416" t="s">
        <v>176</v>
      </c>
      <c r="M416">
        <v>29.5</v>
      </c>
      <c r="N416">
        <v>50</v>
      </c>
      <c r="O416">
        <v>0</v>
      </c>
    </row>
    <row r="417" spans="1:15" x14ac:dyDescent="0.2">
      <c r="A417">
        <v>110</v>
      </c>
      <c r="B417">
        <v>376572</v>
      </c>
      <c r="C417">
        <v>2014</v>
      </c>
      <c r="D417" t="s">
        <v>176</v>
      </c>
      <c r="E417">
        <v>90</v>
      </c>
      <c r="F417">
        <v>42</v>
      </c>
      <c r="G417">
        <v>0</v>
      </c>
      <c r="I417">
        <v>110</v>
      </c>
      <c r="J417">
        <v>203941</v>
      </c>
      <c r="K417">
        <v>2009</v>
      </c>
      <c r="L417" t="s">
        <v>176</v>
      </c>
      <c r="M417">
        <v>28</v>
      </c>
      <c r="N417">
        <v>0</v>
      </c>
      <c r="O417">
        <v>0</v>
      </c>
    </row>
    <row r="418" spans="1:15" x14ac:dyDescent="0.2">
      <c r="A418">
        <v>110</v>
      </c>
      <c r="B418">
        <v>376575</v>
      </c>
      <c r="C418">
        <v>2014</v>
      </c>
      <c r="D418" t="s">
        <v>177</v>
      </c>
      <c r="E418" s="69">
        <v>2087.5</v>
      </c>
      <c r="F418" s="69">
        <v>1118.5</v>
      </c>
      <c r="G418">
        <v>0</v>
      </c>
      <c r="I418">
        <v>110</v>
      </c>
      <c r="J418">
        <v>203943</v>
      </c>
      <c r="K418">
        <v>2009</v>
      </c>
      <c r="L418" t="s">
        <v>176</v>
      </c>
      <c r="M418">
        <v>73</v>
      </c>
      <c r="N418">
        <v>0</v>
      </c>
      <c r="O418">
        <v>0</v>
      </c>
    </row>
    <row r="419" spans="1:15" x14ac:dyDescent="0.2">
      <c r="A419">
        <v>110</v>
      </c>
      <c r="B419">
        <v>376575</v>
      </c>
      <c r="C419">
        <v>2014</v>
      </c>
      <c r="D419" t="s">
        <v>176</v>
      </c>
      <c r="E419">
        <v>80</v>
      </c>
      <c r="F419">
        <v>53</v>
      </c>
      <c r="G419">
        <v>62</v>
      </c>
      <c r="I419">
        <v>110</v>
      </c>
      <c r="J419">
        <v>204020</v>
      </c>
      <c r="K419">
        <v>2009</v>
      </c>
      <c r="L419" t="s">
        <v>176</v>
      </c>
      <c r="M419">
        <v>44</v>
      </c>
      <c r="N419">
        <v>0</v>
      </c>
      <c r="O419">
        <v>0</v>
      </c>
    </row>
    <row r="420" spans="1:15" x14ac:dyDescent="0.2">
      <c r="A420">
        <v>110</v>
      </c>
      <c r="B420">
        <v>376584</v>
      </c>
      <c r="C420">
        <v>2014</v>
      </c>
      <c r="D420" t="s">
        <v>177</v>
      </c>
      <c r="E420">
        <v>30</v>
      </c>
      <c r="I420">
        <v>110</v>
      </c>
      <c r="J420">
        <v>204022</v>
      </c>
      <c r="K420">
        <v>2009</v>
      </c>
      <c r="L420" t="s">
        <v>176</v>
      </c>
      <c r="M420">
        <v>185.5</v>
      </c>
      <c r="N420">
        <v>70</v>
      </c>
      <c r="O420">
        <v>11</v>
      </c>
    </row>
    <row r="421" spans="1:15" x14ac:dyDescent="0.2">
      <c r="A421">
        <v>110</v>
      </c>
      <c r="B421">
        <v>376592</v>
      </c>
      <c r="C421">
        <v>2014</v>
      </c>
      <c r="D421" t="s">
        <v>177</v>
      </c>
      <c r="E421">
        <v>10</v>
      </c>
      <c r="F421">
        <v>1.5</v>
      </c>
      <c r="I421">
        <v>110</v>
      </c>
      <c r="J421">
        <v>204251</v>
      </c>
      <c r="K421">
        <v>2009</v>
      </c>
      <c r="L421" t="s">
        <v>176</v>
      </c>
      <c r="M421">
        <v>0</v>
      </c>
      <c r="N421">
        <v>0</v>
      </c>
      <c r="O421">
        <v>13.5</v>
      </c>
    </row>
    <row r="422" spans="1:15" x14ac:dyDescent="0.2">
      <c r="A422">
        <v>110</v>
      </c>
      <c r="B422">
        <v>376660</v>
      </c>
      <c r="C422">
        <v>2014</v>
      </c>
      <c r="D422" t="s">
        <v>177</v>
      </c>
      <c r="E422">
        <v>592</v>
      </c>
      <c r="F422">
        <v>299</v>
      </c>
      <c r="G422">
        <v>0</v>
      </c>
      <c r="I422">
        <v>110</v>
      </c>
      <c r="J422">
        <v>204291</v>
      </c>
      <c r="K422">
        <v>2009</v>
      </c>
      <c r="L422" t="s">
        <v>176</v>
      </c>
      <c r="M422">
        <v>23</v>
      </c>
      <c r="N422">
        <v>4</v>
      </c>
      <c r="O422">
        <v>7.5</v>
      </c>
    </row>
    <row r="423" spans="1:15" x14ac:dyDescent="0.2">
      <c r="A423">
        <v>110</v>
      </c>
      <c r="B423">
        <v>376660</v>
      </c>
      <c r="C423">
        <v>2014</v>
      </c>
      <c r="D423" t="s">
        <v>176</v>
      </c>
      <c r="E423">
        <v>100</v>
      </c>
      <c r="F423">
        <v>84.5</v>
      </c>
      <c r="G423">
        <v>32</v>
      </c>
      <c r="I423">
        <v>110</v>
      </c>
      <c r="J423">
        <v>204830</v>
      </c>
      <c r="K423">
        <v>2009</v>
      </c>
      <c r="L423" t="s">
        <v>176</v>
      </c>
      <c r="M423">
        <v>18</v>
      </c>
      <c r="N423">
        <v>0</v>
      </c>
      <c r="O423">
        <v>0</v>
      </c>
    </row>
    <row r="424" spans="1:15" x14ac:dyDescent="0.2">
      <c r="A424">
        <v>110</v>
      </c>
      <c r="B424">
        <v>376670</v>
      </c>
      <c r="C424">
        <v>2014</v>
      </c>
      <c r="D424" t="s">
        <v>177</v>
      </c>
      <c r="E424">
        <v>32</v>
      </c>
      <c r="F424">
        <v>0</v>
      </c>
      <c r="G424">
        <v>0</v>
      </c>
      <c r="I424">
        <v>110</v>
      </c>
      <c r="J424">
        <v>204833</v>
      </c>
      <c r="K424">
        <v>2009</v>
      </c>
      <c r="L424" t="s">
        <v>176</v>
      </c>
      <c r="M424">
        <v>22.5</v>
      </c>
      <c r="N424">
        <v>0</v>
      </c>
      <c r="O424">
        <v>0</v>
      </c>
    </row>
    <row r="425" spans="1:15" x14ac:dyDescent="0.2">
      <c r="A425">
        <v>110</v>
      </c>
      <c r="B425">
        <v>376670</v>
      </c>
      <c r="C425">
        <v>2014</v>
      </c>
      <c r="D425" t="s">
        <v>176</v>
      </c>
      <c r="E425">
        <v>0</v>
      </c>
      <c r="F425">
        <v>27</v>
      </c>
      <c r="G425">
        <v>0</v>
      </c>
      <c r="I425">
        <v>110</v>
      </c>
      <c r="J425">
        <v>205013</v>
      </c>
      <c r="K425">
        <v>2009</v>
      </c>
      <c r="L425" t="s">
        <v>176</v>
      </c>
      <c r="M425">
        <v>27</v>
      </c>
      <c r="N425">
        <v>10</v>
      </c>
      <c r="O425">
        <v>0</v>
      </c>
    </row>
    <row r="426" spans="1:15" x14ac:dyDescent="0.2">
      <c r="A426">
        <v>110</v>
      </c>
      <c r="B426">
        <v>376813</v>
      </c>
      <c r="C426">
        <v>2014</v>
      </c>
      <c r="D426" t="s">
        <v>177</v>
      </c>
      <c r="I426">
        <v>110</v>
      </c>
      <c r="J426">
        <v>205111</v>
      </c>
      <c r="K426">
        <v>2009</v>
      </c>
      <c r="L426" t="s">
        <v>176</v>
      </c>
      <c r="M426">
        <v>63</v>
      </c>
      <c r="N426">
        <v>0</v>
      </c>
      <c r="O426">
        <v>0</v>
      </c>
    </row>
    <row r="427" spans="1:15" x14ac:dyDescent="0.2">
      <c r="A427">
        <v>110</v>
      </c>
      <c r="B427">
        <v>377364</v>
      </c>
      <c r="C427">
        <v>2014</v>
      </c>
      <c r="D427" t="s">
        <v>177</v>
      </c>
      <c r="E427">
        <v>615</v>
      </c>
      <c r="F427">
        <v>0</v>
      </c>
      <c r="G427">
        <v>33</v>
      </c>
      <c r="I427">
        <v>110</v>
      </c>
      <c r="J427">
        <v>205116</v>
      </c>
      <c r="K427">
        <v>2009</v>
      </c>
      <c r="L427" t="s">
        <v>176</v>
      </c>
      <c r="M427">
        <v>16</v>
      </c>
      <c r="N427">
        <v>0</v>
      </c>
      <c r="O427">
        <v>0</v>
      </c>
    </row>
    <row r="428" spans="1:15" x14ac:dyDescent="0.2">
      <c r="A428">
        <v>110</v>
      </c>
      <c r="B428">
        <v>377364</v>
      </c>
      <c r="C428">
        <v>2014</v>
      </c>
      <c r="D428" t="s">
        <v>176</v>
      </c>
      <c r="E428">
        <v>139</v>
      </c>
      <c r="F428">
        <v>388.5</v>
      </c>
      <c r="G428">
        <v>0</v>
      </c>
      <c r="I428">
        <v>110</v>
      </c>
      <c r="J428">
        <v>205133</v>
      </c>
      <c r="K428">
        <v>2009</v>
      </c>
      <c r="L428" t="s">
        <v>176</v>
      </c>
      <c r="M428">
        <v>33</v>
      </c>
      <c r="N428">
        <v>0</v>
      </c>
      <c r="O428">
        <v>0</v>
      </c>
    </row>
    <row r="429" spans="1:15" x14ac:dyDescent="0.2">
      <c r="A429">
        <v>110</v>
      </c>
      <c r="B429">
        <v>377366</v>
      </c>
      <c r="C429">
        <v>2014</v>
      </c>
      <c r="D429" t="s">
        <v>177</v>
      </c>
      <c r="E429">
        <v>156</v>
      </c>
      <c r="F429">
        <v>104</v>
      </c>
      <c r="G429">
        <v>0</v>
      </c>
      <c r="I429">
        <v>110</v>
      </c>
      <c r="J429">
        <v>205155</v>
      </c>
      <c r="K429">
        <v>2009</v>
      </c>
      <c r="L429" t="s">
        <v>176</v>
      </c>
      <c r="M429">
        <v>37</v>
      </c>
      <c r="N429">
        <v>54</v>
      </c>
      <c r="O429">
        <v>0</v>
      </c>
    </row>
    <row r="430" spans="1:15" x14ac:dyDescent="0.2">
      <c r="A430">
        <v>110</v>
      </c>
      <c r="B430">
        <v>377366</v>
      </c>
      <c r="C430">
        <v>2014</v>
      </c>
      <c r="D430" t="s">
        <v>176</v>
      </c>
      <c r="E430">
        <v>70</v>
      </c>
      <c r="F430">
        <v>6</v>
      </c>
      <c r="G430">
        <v>32</v>
      </c>
      <c r="I430">
        <v>110</v>
      </c>
      <c r="J430">
        <v>205162</v>
      </c>
      <c r="K430">
        <v>2009</v>
      </c>
      <c r="L430" t="s">
        <v>176</v>
      </c>
      <c r="M430">
        <v>40</v>
      </c>
      <c r="N430">
        <v>25</v>
      </c>
      <c r="O430">
        <v>24</v>
      </c>
    </row>
    <row r="431" spans="1:15" x14ac:dyDescent="0.2">
      <c r="A431">
        <v>110</v>
      </c>
      <c r="B431">
        <v>377369</v>
      </c>
      <c r="C431">
        <v>2014</v>
      </c>
      <c r="D431" t="s">
        <v>177</v>
      </c>
      <c r="E431">
        <v>10</v>
      </c>
      <c r="F431">
        <v>0</v>
      </c>
      <c r="G431">
        <v>0</v>
      </c>
      <c r="I431">
        <v>110</v>
      </c>
      <c r="J431">
        <v>205478</v>
      </c>
      <c r="K431">
        <v>2009</v>
      </c>
      <c r="L431" t="s">
        <v>176</v>
      </c>
      <c r="M431">
        <v>12</v>
      </c>
      <c r="N431">
        <v>0</v>
      </c>
      <c r="O431">
        <v>0</v>
      </c>
    </row>
    <row r="432" spans="1:15" x14ac:dyDescent="0.2">
      <c r="A432">
        <v>110</v>
      </c>
      <c r="B432">
        <v>377376</v>
      </c>
      <c r="C432">
        <v>2014</v>
      </c>
      <c r="D432" t="s">
        <v>176</v>
      </c>
      <c r="E432">
        <v>45</v>
      </c>
      <c r="F432">
        <v>30</v>
      </c>
      <c r="I432">
        <v>110</v>
      </c>
      <c r="J432">
        <v>205642</v>
      </c>
      <c r="K432">
        <v>2009</v>
      </c>
      <c r="L432" t="s">
        <v>176</v>
      </c>
      <c r="M432">
        <v>8</v>
      </c>
      <c r="N432">
        <v>0</v>
      </c>
      <c r="O432">
        <v>0</v>
      </c>
    </row>
    <row r="433" spans="1:15" x14ac:dyDescent="0.2">
      <c r="A433">
        <v>110</v>
      </c>
      <c r="B433">
        <v>377383</v>
      </c>
      <c r="C433">
        <v>2014</v>
      </c>
      <c r="D433" t="s">
        <v>177</v>
      </c>
      <c r="E433">
        <v>230</v>
      </c>
      <c r="F433">
        <v>5</v>
      </c>
      <c r="G433">
        <v>0</v>
      </c>
      <c r="I433">
        <v>110</v>
      </c>
      <c r="J433">
        <v>206177</v>
      </c>
      <c r="K433">
        <v>2009</v>
      </c>
      <c r="L433" t="s">
        <v>176</v>
      </c>
      <c r="M433">
        <v>105.5</v>
      </c>
      <c r="N433">
        <v>203.5</v>
      </c>
      <c r="O433">
        <v>0</v>
      </c>
    </row>
    <row r="434" spans="1:15" x14ac:dyDescent="0.2">
      <c r="A434">
        <v>110</v>
      </c>
      <c r="B434">
        <v>377383</v>
      </c>
      <c r="C434">
        <v>2014</v>
      </c>
      <c r="D434" t="s">
        <v>176</v>
      </c>
      <c r="E434">
        <v>527.5</v>
      </c>
      <c r="F434">
        <v>318.5</v>
      </c>
      <c r="G434">
        <v>0</v>
      </c>
      <c r="I434">
        <v>110</v>
      </c>
      <c r="J434">
        <v>206182</v>
      </c>
      <c r="K434">
        <v>2009</v>
      </c>
      <c r="L434" t="s">
        <v>176</v>
      </c>
      <c r="M434">
        <v>0</v>
      </c>
      <c r="N434">
        <v>39</v>
      </c>
      <c r="O434">
        <v>0</v>
      </c>
    </row>
    <row r="435" spans="1:15" x14ac:dyDescent="0.2">
      <c r="A435">
        <v>110</v>
      </c>
      <c r="B435">
        <v>377390</v>
      </c>
      <c r="C435">
        <v>2014</v>
      </c>
      <c r="D435" t="s">
        <v>176</v>
      </c>
      <c r="E435">
        <v>0</v>
      </c>
      <c r="F435">
        <v>21</v>
      </c>
      <c r="G435">
        <v>0</v>
      </c>
      <c r="I435">
        <v>110</v>
      </c>
      <c r="J435">
        <v>206382</v>
      </c>
      <c r="K435">
        <v>2009</v>
      </c>
      <c r="L435" t="s">
        <v>176</v>
      </c>
      <c r="M435">
        <v>53</v>
      </c>
      <c r="N435">
        <v>10</v>
      </c>
      <c r="O435">
        <v>0</v>
      </c>
    </row>
    <row r="436" spans="1:15" x14ac:dyDescent="0.2">
      <c r="A436">
        <v>110</v>
      </c>
      <c r="B436">
        <v>377391</v>
      </c>
      <c r="C436">
        <v>2014</v>
      </c>
      <c r="D436" t="s">
        <v>176</v>
      </c>
      <c r="E436">
        <v>30</v>
      </c>
      <c r="F436">
        <v>10.5</v>
      </c>
      <c r="G436">
        <v>0</v>
      </c>
      <c r="I436">
        <v>110</v>
      </c>
      <c r="J436">
        <v>206557</v>
      </c>
      <c r="K436">
        <v>2009</v>
      </c>
      <c r="L436" t="s">
        <v>176</v>
      </c>
      <c r="M436">
        <v>337.5</v>
      </c>
      <c r="N436">
        <v>262.5</v>
      </c>
      <c r="O436">
        <v>0</v>
      </c>
    </row>
    <row r="437" spans="1:15" x14ac:dyDescent="0.2">
      <c r="A437">
        <v>110</v>
      </c>
      <c r="B437">
        <v>377395</v>
      </c>
      <c r="C437">
        <v>2014</v>
      </c>
      <c r="D437" t="s">
        <v>177</v>
      </c>
      <c r="E437">
        <v>14</v>
      </c>
      <c r="F437">
        <v>0</v>
      </c>
      <c r="G437">
        <v>0</v>
      </c>
      <c r="I437">
        <v>110</v>
      </c>
      <c r="J437">
        <v>206560</v>
      </c>
      <c r="K437">
        <v>2009</v>
      </c>
      <c r="L437" t="s">
        <v>177</v>
      </c>
      <c r="M437">
        <v>219.5</v>
      </c>
      <c r="N437">
        <v>25.5</v>
      </c>
      <c r="O437">
        <v>0</v>
      </c>
    </row>
    <row r="438" spans="1:15" x14ac:dyDescent="0.2">
      <c r="A438">
        <v>110</v>
      </c>
      <c r="B438">
        <v>378085</v>
      </c>
      <c r="C438">
        <v>2014</v>
      </c>
      <c r="D438" t="s">
        <v>176</v>
      </c>
      <c r="E438">
        <v>21</v>
      </c>
      <c r="F438">
        <v>0</v>
      </c>
      <c r="G438">
        <v>0</v>
      </c>
      <c r="I438">
        <v>110</v>
      </c>
      <c r="J438">
        <v>206644</v>
      </c>
      <c r="K438">
        <v>2009</v>
      </c>
      <c r="L438" t="s">
        <v>177</v>
      </c>
      <c r="M438">
        <v>20</v>
      </c>
      <c r="N438">
        <v>14.5</v>
      </c>
    </row>
    <row r="439" spans="1:15" x14ac:dyDescent="0.2">
      <c r="A439">
        <v>110</v>
      </c>
      <c r="B439">
        <v>378265</v>
      </c>
      <c r="C439">
        <v>2014</v>
      </c>
      <c r="D439" t="s">
        <v>177</v>
      </c>
      <c r="E439">
        <v>39</v>
      </c>
      <c r="F439">
        <v>0</v>
      </c>
      <c r="G439">
        <v>0</v>
      </c>
      <c r="I439">
        <v>110</v>
      </c>
      <c r="J439">
        <v>206653</v>
      </c>
      <c r="K439">
        <v>2009</v>
      </c>
      <c r="L439" t="s">
        <v>177</v>
      </c>
      <c r="M439">
        <v>449</v>
      </c>
      <c r="N439">
        <v>122</v>
      </c>
      <c r="O439">
        <v>0</v>
      </c>
    </row>
    <row r="440" spans="1:15" x14ac:dyDescent="0.2">
      <c r="A440">
        <v>110</v>
      </c>
      <c r="B440">
        <v>378265</v>
      </c>
      <c r="C440">
        <v>2014</v>
      </c>
      <c r="D440" t="s">
        <v>176</v>
      </c>
      <c r="E440">
        <v>118.5</v>
      </c>
      <c r="F440">
        <v>19.5</v>
      </c>
      <c r="G440">
        <v>0</v>
      </c>
      <c r="I440">
        <v>110</v>
      </c>
      <c r="J440">
        <v>206653</v>
      </c>
      <c r="K440">
        <v>2009</v>
      </c>
      <c r="L440" t="s">
        <v>176</v>
      </c>
      <c r="M440">
        <v>9</v>
      </c>
      <c r="N440">
        <v>0</v>
      </c>
      <c r="O440">
        <v>111.5</v>
      </c>
    </row>
    <row r="441" spans="1:15" x14ac:dyDescent="0.2">
      <c r="A441">
        <v>110</v>
      </c>
      <c r="B441">
        <v>378340</v>
      </c>
      <c r="C441">
        <v>2014</v>
      </c>
      <c r="D441" t="s">
        <v>177</v>
      </c>
      <c r="E441">
        <v>10</v>
      </c>
      <c r="F441">
        <v>0</v>
      </c>
      <c r="G441">
        <v>0</v>
      </c>
      <c r="I441">
        <v>110</v>
      </c>
      <c r="J441">
        <v>207408</v>
      </c>
      <c r="K441">
        <v>2009</v>
      </c>
      <c r="L441" t="s">
        <v>176</v>
      </c>
      <c r="M441">
        <v>0</v>
      </c>
      <c r="N441">
        <v>20</v>
      </c>
      <c r="O441">
        <v>0</v>
      </c>
    </row>
    <row r="442" spans="1:15" x14ac:dyDescent="0.2">
      <c r="A442">
        <v>110</v>
      </c>
      <c r="B442">
        <v>378340</v>
      </c>
      <c r="C442">
        <v>2014</v>
      </c>
      <c r="D442" t="s">
        <v>176</v>
      </c>
      <c r="E442">
        <v>164</v>
      </c>
      <c r="F442">
        <v>33</v>
      </c>
      <c r="G442">
        <v>0</v>
      </c>
      <c r="I442">
        <v>110</v>
      </c>
      <c r="J442">
        <v>207796</v>
      </c>
      <c r="K442">
        <v>2009</v>
      </c>
      <c r="L442" t="s">
        <v>177</v>
      </c>
      <c r="M442" s="69">
        <v>2354</v>
      </c>
      <c r="N442" s="69">
        <v>1075.5</v>
      </c>
      <c r="O442" s="69">
        <v>1024</v>
      </c>
    </row>
    <row r="443" spans="1:15" x14ac:dyDescent="0.2">
      <c r="A443">
        <v>110</v>
      </c>
      <c r="B443">
        <v>378732</v>
      </c>
      <c r="C443">
        <v>2014</v>
      </c>
      <c r="D443" t="s">
        <v>176</v>
      </c>
      <c r="E443">
        <v>3</v>
      </c>
      <c r="F443">
        <v>1.5</v>
      </c>
      <c r="I443">
        <v>110</v>
      </c>
      <c r="J443">
        <v>207817</v>
      </c>
      <c r="K443">
        <v>2009</v>
      </c>
      <c r="L443" t="s">
        <v>177</v>
      </c>
      <c r="M443">
        <v>30</v>
      </c>
      <c r="N443">
        <v>742.5</v>
      </c>
      <c r="O443">
        <v>0</v>
      </c>
    </row>
    <row r="444" spans="1:15" x14ac:dyDescent="0.2">
      <c r="A444">
        <v>110</v>
      </c>
      <c r="B444">
        <v>378766</v>
      </c>
      <c r="C444">
        <v>2014</v>
      </c>
      <c r="D444" t="s">
        <v>176</v>
      </c>
      <c r="E444">
        <v>9</v>
      </c>
      <c r="F444">
        <v>0</v>
      </c>
      <c r="G444">
        <v>0</v>
      </c>
      <c r="I444">
        <v>110</v>
      </c>
      <c r="J444">
        <v>207817</v>
      </c>
      <c r="K444">
        <v>2009</v>
      </c>
      <c r="L444" t="s">
        <v>176</v>
      </c>
      <c r="M444">
        <v>20</v>
      </c>
      <c r="N444">
        <v>0</v>
      </c>
      <c r="O444">
        <v>0</v>
      </c>
    </row>
    <row r="445" spans="1:15" x14ac:dyDescent="0.2">
      <c r="A445">
        <v>110</v>
      </c>
      <c r="B445">
        <v>378800</v>
      </c>
      <c r="C445">
        <v>2014</v>
      </c>
      <c r="D445" t="s">
        <v>176</v>
      </c>
      <c r="E445">
        <v>301</v>
      </c>
      <c r="F445">
        <v>129</v>
      </c>
      <c r="G445" s="69">
        <v>60</v>
      </c>
      <c r="I445">
        <v>110</v>
      </c>
      <c r="J445">
        <v>208403</v>
      </c>
      <c r="K445">
        <v>2009</v>
      </c>
      <c r="L445" t="s">
        <v>176</v>
      </c>
      <c r="M445">
        <v>0</v>
      </c>
      <c r="N445">
        <v>0</v>
      </c>
      <c r="O445">
        <v>22.5</v>
      </c>
    </row>
    <row r="446" spans="1:15" x14ac:dyDescent="0.2">
      <c r="A446">
        <v>110</v>
      </c>
      <c r="B446">
        <v>379848</v>
      </c>
      <c r="C446">
        <v>2014</v>
      </c>
      <c r="D446" t="s">
        <v>176</v>
      </c>
      <c r="F446">
        <v>20</v>
      </c>
      <c r="G446">
        <v>40</v>
      </c>
      <c r="I446">
        <v>110</v>
      </c>
      <c r="J446">
        <v>208405</v>
      </c>
      <c r="K446">
        <v>2009</v>
      </c>
      <c r="L446" t="s">
        <v>176</v>
      </c>
      <c r="M446">
        <v>31</v>
      </c>
      <c r="N446">
        <v>0</v>
      </c>
      <c r="O446">
        <v>0</v>
      </c>
    </row>
    <row r="447" spans="1:15" x14ac:dyDescent="0.2">
      <c r="A447">
        <v>110</v>
      </c>
      <c r="B447">
        <v>380444</v>
      </c>
      <c r="C447">
        <v>2014</v>
      </c>
      <c r="D447" t="s">
        <v>176</v>
      </c>
      <c r="E447">
        <v>80</v>
      </c>
      <c r="F447">
        <v>32</v>
      </c>
      <c r="G447">
        <v>0</v>
      </c>
      <c r="I447">
        <v>110</v>
      </c>
      <c r="J447">
        <v>208567</v>
      </c>
      <c r="K447">
        <v>2009</v>
      </c>
      <c r="L447" t="s">
        <v>177</v>
      </c>
      <c r="M447">
        <v>9</v>
      </c>
      <c r="O447">
        <v>12</v>
      </c>
    </row>
    <row r="448" spans="1:15" x14ac:dyDescent="0.2">
      <c r="A448">
        <v>110</v>
      </c>
      <c r="B448">
        <v>380445</v>
      </c>
      <c r="C448">
        <v>2014</v>
      </c>
      <c r="D448" t="s">
        <v>176</v>
      </c>
      <c r="E448">
        <v>54</v>
      </c>
      <c r="F448">
        <v>38</v>
      </c>
      <c r="G448">
        <v>38.5</v>
      </c>
      <c r="I448">
        <v>110</v>
      </c>
      <c r="J448">
        <v>208572</v>
      </c>
      <c r="K448">
        <v>2009</v>
      </c>
      <c r="L448" t="s">
        <v>177</v>
      </c>
      <c r="M448">
        <v>24</v>
      </c>
      <c r="N448">
        <v>47.5</v>
      </c>
      <c r="O448">
        <v>8</v>
      </c>
    </row>
    <row r="449" spans="1:15" x14ac:dyDescent="0.2">
      <c r="A449">
        <v>110</v>
      </c>
      <c r="B449">
        <v>380460</v>
      </c>
      <c r="C449">
        <v>2014</v>
      </c>
      <c r="D449" t="s">
        <v>177</v>
      </c>
      <c r="E449">
        <v>16</v>
      </c>
      <c r="F449">
        <v>0</v>
      </c>
      <c r="G449">
        <v>0</v>
      </c>
      <c r="I449">
        <v>110</v>
      </c>
      <c r="J449">
        <v>208621</v>
      </c>
      <c r="K449">
        <v>2009</v>
      </c>
      <c r="L449" t="s">
        <v>177</v>
      </c>
      <c r="M449">
        <v>0</v>
      </c>
      <c r="N449">
        <v>398.5</v>
      </c>
      <c r="O449">
        <v>0</v>
      </c>
    </row>
    <row r="450" spans="1:15" x14ac:dyDescent="0.2">
      <c r="A450">
        <v>110</v>
      </c>
      <c r="B450">
        <v>380460</v>
      </c>
      <c r="C450">
        <v>2014</v>
      </c>
      <c r="D450" t="s">
        <v>176</v>
      </c>
      <c r="E450">
        <v>105</v>
      </c>
      <c r="F450">
        <v>134.5</v>
      </c>
      <c r="G450">
        <v>7.5</v>
      </c>
      <c r="I450">
        <v>110</v>
      </c>
      <c r="J450">
        <v>208623</v>
      </c>
      <c r="K450">
        <v>2009</v>
      </c>
      <c r="L450" t="s">
        <v>177</v>
      </c>
      <c r="M450">
        <v>21</v>
      </c>
      <c r="N450">
        <v>0</v>
      </c>
      <c r="O450">
        <v>0</v>
      </c>
    </row>
    <row r="451" spans="1:15" x14ac:dyDescent="0.2">
      <c r="A451">
        <v>110</v>
      </c>
      <c r="B451">
        <v>380541</v>
      </c>
      <c r="C451">
        <v>2014</v>
      </c>
      <c r="D451" t="s">
        <v>176</v>
      </c>
      <c r="E451">
        <v>10</v>
      </c>
      <c r="I451">
        <v>110</v>
      </c>
      <c r="J451">
        <v>208623</v>
      </c>
      <c r="K451">
        <v>2009</v>
      </c>
      <c r="L451" t="s">
        <v>176</v>
      </c>
      <c r="M451">
        <v>0</v>
      </c>
      <c r="N451">
        <v>0</v>
      </c>
      <c r="O451">
        <v>13</v>
      </c>
    </row>
    <row r="452" spans="1:15" x14ac:dyDescent="0.2">
      <c r="A452">
        <v>110</v>
      </c>
      <c r="B452">
        <v>380773</v>
      </c>
      <c r="C452">
        <v>2014</v>
      </c>
      <c r="D452" t="s">
        <v>176</v>
      </c>
      <c r="E452">
        <v>8</v>
      </c>
      <c r="I452">
        <v>110</v>
      </c>
      <c r="J452">
        <v>208626</v>
      </c>
      <c r="K452">
        <v>2009</v>
      </c>
      <c r="L452" t="s">
        <v>177</v>
      </c>
      <c r="M452">
        <v>0</v>
      </c>
      <c r="N452">
        <v>366</v>
      </c>
      <c r="O452">
        <v>0</v>
      </c>
    </row>
    <row r="453" spans="1:15" x14ac:dyDescent="0.2">
      <c r="A453">
        <v>110</v>
      </c>
      <c r="B453">
        <v>381081</v>
      </c>
      <c r="C453">
        <v>2014</v>
      </c>
      <c r="D453" t="s">
        <v>177</v>
      </c>
      <c r="E453">
        <v>33</v>
      </c>
      <c r="F453">
        <v>0</v>
      </c>
      <c r="G453">
        <v>0</v>
      </c>
      <c r="I453">
        <v>110</v>
      </c>
      <c r="J453">
        <v>208628</v>
      </c>
      <c r="K453">
        <v>2009</v>
      </c>
      <c r="L453" t="s">
        <v>177</v>
      </c>
      <c r="M453" s="69">
        <v>1622</v>
      </c>
      <c r="N453" s="69">
        <v>2407</v>
      </c>
      <c r="O453" s="69">
        <v>1551.5</v>
      </c>
    </row>
    <row r="454" spans="1:15" x14ac:dyDescent="0.2">
      <c r="A454">
        <v>110</v>
      </c>
      <c r="B454">
        <v>381081</v>
      </c>
      <c r="C454">
        <v>2014</v>
      </c>
      <c r="D454" t="s">
        <v>176</v>
      </c>
      <c r="E454">
        <v>30</v>
      </c>
      <c r="F454">
        <v>34.5</v>
      </c>
      <c r="G454">
        <v>0</v>
      </c>
      <c r="I454">
        <v>110</v>
      </c>
      <c r="J454">
        <v>208628</v>
      </c>
      <c r="K454">
        <v>2009</v>
      </c>
      <c r="L454" t="s">
        <v>176</v>
      </c>
      <c r="M454">
        <v>0</v>
      </c>
      <c r="N454">
        <v>66</v>
      </c>
      <c r="O454">
        <v>32</v>
      </c>
    </row>
    <row r="455" spans="1:15" x14ac:dyDescent="0.2">
      <c r="A455">
        <v>110</v>
      </c>
      <c r="B455">
        <v>381662</v>
      </c>
      <c r="C455">
        <v>2014</v>
      </c>
      <c r="D455" t="s">
        <v>177</v>
      </c>
      <c r="E455">
        <v>20</v>
      </c>
      <c r="F455">
        <v>0</v>
      </c>
      <c r="G455">
        <v>0</v>
      </c>
      <c r="I455">
        <v>110</v>
      </c>
      <c r="J455">
        <v>208632</v>
      </c>
      <c r="K455">
        <v>2009</v>
      </c>
      <c r="L455" t="s">
        <v>176</v>
      </c>
      <c r="M455">
        <v>9</v>
      </c>
      <c r="N455">
        <v>0</v>
      </c>
      <c r="O455">
        <v>0</v>
      </c>
    </row>
    <row r="456" spans="1:15" x14ac:dyDescent="0.2">
      <c r="A456">
        <v>110</v>
      </c>
      <c r="B456">
        <v>381662</v>
      </c>
      <c r="C456">
        <v>2014</v>
      </c>
      <c r="D456" t="s">
        <v>176</v>
      </c>
      <c r="E456">
        <v>163.5</v>
      </c>
      <c r="F456">
        <v>72</v>
      </c>
      <c r="G456">
        <v>0</v>
      </c>
      <c r="I456">
        <v>110</v>
      </c>
      <c r="J456">
        <v>208637</v>
      </c>
      <c r="K456">
        <v>2009</v>
      </c>
      <c r="L456" t="s">
        <v>177</v>
      </c>
      <c r="M456" s="69">
        <v>1382</v>
      </c>
      <c r="N456" s="69">
        <v>1855</v>
      </c>
      <c r="O456" s="69">
        <v>1163.5</v>
      </c>
    </row>
    <row r="457" spans="1:15" x14ac:dyDescent="0.2">
      <c r="A457">
        <v>110</v>
      </c>
      <c r="B457">
        <v>381663</v>
      </c>
      <c r="C457">
        <v>2014</v>
      </c>
      <c r="D457" t="s">
        <v>176</v>
      </c>
      <c r="E457">
        <v>71</v>
      </c>
      <c r="F457">
        <v>19.5</v>
      </c>
      <c r="G457">
        <v>87.5</v>
      </c>
      <c r="I457">
        <v>110</v>
      </c>
      <c r="J457">
        <v>208765</v>
      </c>
      <c r="K457">
        <v>2009</v>
      </c>
      <c r="L457" t="s">
        <v>176</v>
      </c>
      <c r="M457">
        <v>0</v>
      </c>
      <c r="N457">
        <v>2</v>
      </c>
      <c r="O457">
        <v>22.5</v>
      </c>
    </row>
    <row r="458" spans="1:15" x14ac:dyDescent="0.2">
      <c r="A458">
        <v>110</v>
      </c>
      <c r="B458">
        <v>381711</v>
      </c>
      <c r="C458">
        <v>2014</v>
      </c>
      <c r="D458" t="s">
        <v>176</v>
      </c>
      <c r="E458">
        <v>40</v>
      </c>
      <c r="F458">
        <v>0</v>
      </c>
      <c r="G458">
        <v>0</v>
      </c>
      <c r="I458">
        <v>110</v>
      </c>
      <c r="J458">
        <v>209560</v>
      </c>
      <c r="K458">
        <v>2009</v>
      </c>
      <c r="L458" t="s">
        <v>177</v>
      </c>
      <c r="M458">
        <v>434.5</v>
      </c>
      <c r="N458">
        <v>503.5</v>
      </c>
      <c r="O458">
        <v>0</v>
      </c>
    </row>
    <row r="459" spans="1:15" x14ac:dyDescent="0.2">
      <c r="A459">
        <v>110</v>
      </c>
      <c r="B459">
        <v>382982</v>
      </c>
      <c r="C459">
        <v>2014</v>
      </c>
      <c r="D459" t="s">
        <v>176</v>
      </c>
      <c r="E459">
        <v>149</v>
      </c>
      <c r="F459">
        <v>9</v>
      </c>
      <c r="G459">
        <v>9</v>
      </c>
      <c r="I459">
        <v>110</v>
      </c>
      <c r="J459">
        <v>209560</v>
      </c>
      <c r="K459">
        <v>2009</v>
      </c>
      <c r="L459" t="s">
        <v>176</v>
      </c>
      <c r="M459">
        <v>1</v>
      </c>
      <c r="N459">
        <v>0</v>
      </c>
      <c r="O459">
        <v>0</v>
      </c>
    </row>
    <row r="460" spans="1:15" x14ac:dyDescent="0.2">
      <c r="A460">
        <v>110</v>
      </c>
      <c r="B460">
        <v>382983</v>
      </c>
      <c r="C460">
        <v>2014</v>
      </c>
      <c r="D460" t="s">
        <v>176</v>
      </c>
      <c r="E460">
        <v>328</v>
      </c>
      <c r="F460">
        <v>71.5</v>
      </c>
      <c r="G460">
        <v>0</v>
      </c>
      <c r="I460">
        <v>110</v>
      </c>
      <c r="J460">
        <v>209893</v>
      </c>
      <c r="K460">
        <v>2009</v>
      </c>
      <c r="L460" t="s">
        <v>177</v>
      </c>
      <c r="M460">
        <v>64</v>
      </c>
      <c r="N460">
        <v>34</v>
      </c>
      <c r="O460">
        <v>0</v>
      </c>
    </row>
    <row r="461" spans="1:15" x14ac:dyDescent="0.2">
      <c r="A461">
        <v>110</v>
      </c>
      <c r="B461">
        <v>383721</v>
      </c>
      <c r="C461">
        <v>2014</v>
      </c>
      <c r="D461" t="s">
        <v>176</v>
      </c>
      <c r="E461">
        <v>70</v>
      </c>
      <c r="I461">
        <v>110</v>
      </c>
      <c r="J461">
        <v>209894</v>
      </c>
      <c r="K461">
        <v>2009</v>
      </c>
      <c r="L461" t="s">
        <v>177</v>
      </c>
      <c r="M461">
        <v>0</v>
      </c>
      <c r="N461">
        <v>412</v>
      </c>
      <c r="O461">
        <v>0</v>
      </c>
    </row>
    <row r="462" spans="1:15" x14ac:dyDescent="0.2">
      <c r="A462">
        <v>110</v>
      </c>
      <c r="B462">
        <v>383896</v>
      </c>
      <c r="C462">
        <v>2014</v>
      </c>
      <c r="D462" t="s">
        <v>176</v>
      </c>
      <c r="E462">
        <v>64</v>
      </c>
      <c r="F462">
        <v>27</v>
      </c>
      <c r="G462">
        <v>0</v>
      </c>
      <c r="I462">
        <v>110</v>
      </c>
      <c r="J462">
        <v>209904</v>
      </c>
      <c r="K462">
        <v>2009</v>
      </c>
      <c r="L462" t="s">
        <v>177</v>
      </c>
      <c r="M462">
        <v>81</v>
      </c>
      <c r="N462">
        <v>0</v>
      </c>
      <c r="O462">
        <v>0</v>
      </c>
    </row>
    <row r="463" spans="1:15" x14ac:dyDescent="0.2">
      <c r="A463">
        <v>110</v>
      </c>
      <c r="B463">
        <v>384185</v>
      </c>
      <c r="C463">
        <v>2014</v>
      </c>
      <c r="D463" t="s">
        <v>176</v>
      </c>
      <c r="E463">
        <v>20</v>
      </c>
      <c r="F463">
        <v>0</v>
      </c>
      <c r="G463">
        <v>0</v>
      </c>
      <c r="I463">
        <v>110</v>
      </c>
      <c r="J463">
        <v>209905</v>
      </c>
      <c r="K463">
        <v>2009</v>
      </c>
      <c r="L463" t="s">
        <v>177</v>
      </c>
      <c r="M463">
        <v>0</v>
      </c>
      <c r="N463">
        <v>6</v>
      </c>
      <c r="O463">
        <v>0</v>
      </c>
    </row>
    <row r="464" spans="1:15" x14ac:dyDescent="0.2">
      <c r="A464">
        <v>110</v>
      </c>
      <c r="B464">
        <v>384186</v>
      </c>
      <c r="C464">
        <v>2014</v>
      </c>
      <c r="D464" t="s">
        <v>176</v>
      </c>
      <c r="E464">
        <v>76.5</v>
      </c>
      <c r="F464">
        <v>43.5</v>
      </c>
      <c r="G464">
        <v>0</v>
      </c>
      <c r="I464">
        <v>110</v>
      </c>
      <c r="J464">
        <v>210067</v>
      </c>
      <c r="K464">
        <v>2009</v>
      </c>
      <c r="L464" t="s">
        <v>177</v>
      </c>
      <c r="M464">
        <v>0</v>
      </c>
      <c r="N464">
        <v>369</v>
      </c>
      <c r="O464">
        <v>0</v>
      </c>
    </row>
    <row r="465" spans="1:15" x14ac:dyDescent="0.2">
      <c r="A465">
        <v>110</v>
      </c>
      <c r="B465">
        <v>384190</v>
      </c>
      <c r="C465">
        <v>2014</v>
      </c>
      <c r="D465" t="s">
        <v>176</v>
      </c>
      <c r="E465">
        <v>8</v>
      </c>
      <c r="F465">
        <v>0</v>
      </c>
      <c r="G465">
        <v>15</v>
      </c>
      <c r="I465">
        <v>110</v>
      </c>
      <c r="J465">
        <v>210284</v>
      </c>
      <c r="K465">
        <v>2009</v>
      </c>
      <c r="L465" t="s">
        <v>177</v>
      </c>
      <c r="M465" s="69">
        <v>1746</v>
      </c>
      <c r="N465" s="69">
        <v>1680</v>
      </c>
      <c r="O465" s="69">
        <v>1353</v>
      </c>
    </row>
    <row r="466" spans="1:15" x14ac:dyDescent="0.2">
      <c r="A466">
        <v>110</v>
      </c>
      <c r="B466">
        <v>384191</v>
      </c>
      <c r="C466">
        <v>2014</v>
      </c>
      <c r="D466" t="s">
        <v>176</v>
      </c>
      <c r="E466">
        <v>141</v>
      </c>
      <c r="F466">
        <v>319.5</v>
      </c>
      <c r="G466">
        <v>22</v>
      </c>
      <c r="I466">
        <v>110</v>
      </c>
      <c r="J466">
        <v>210375</v>
      </c>
      <c r="K466">
        <v>2009</v>
      </c>
      <c r="L466" t="s">
        <v>177</v>
      </c>
      <c r="M466">
        <v>64</v>
      </c>
      <c r="N466">
        <v>0</v>
      </c>
      <c r="O466">
        <v>0</v>
      </c>
    </row>
    <row r="467" spans="1:15" x14ac:dyDescent="0.2">
      <c r="A467">
        <v>110</v>
      </c>
      <c r="B467">
        <v>385741</v>
      </c>
      <c r="C467">
        <v>2014</v>
      </c>
      <c r="D467" t="s">
        <v>176</v>
      </c>
      <c r="E467">
        <v>25</v>
      </c>
      <c r="I467">
        <v>110</v>
      </c>
      <c r="J467">
        <v>210376</v>
      </c>
      <c r="K467">
        <v>2009</v>
      </c>
      <c r="L467" t="s">
        <v>177</v>
      </c>
      <c r="N467">
        <v>40.5</v>
      </c>
    </row>
    <row r="468" spans="1:15" x14ac:dyDescent="0.2">
      <c r="A468">
        <v>110</v>
      </c>
      <c r="B468">
        <v>386087</v>
      </c>
      <c r="C468">
        <v>2014</v>
      </c>
      <c r="D468" t="s">
        <v>176</v>
      </c>
      <c r="E468">
        <v>42.5</v>
      </c>
      <c r="F468">
        <v>16.5</v>
      </c>
      <c r="G468">
        <v>0</v>
      </c>
      <c r="I468">
        <v>110</v>
      </c>
      <c r="J468">
        <v>210473</v>
      </c>
      <c r="K468">
        <v>2009</v>
      </c>
      <c r="L468" t="s">
        <v>177</v>
      </c>
      <c r="M468">
        <v>971</v>
      </c>
      <c r="N468">
        <v>120</v>
      </c>
      <c r="O468">
        <v>538.5</v>
      </c>
    </row>
    <row r="469" spans="1:15" x14ac:dyDescent="0.2">
      <c r="A469">
        <v>110</v>
      </c>
      <c r="B469">
        <v>386522</v>
      </c>
      <c r="C469">
        <v>2014</v>
      </c>
      <c r="D469" t="s">
        <v>176</v>
      </c>
      <c r="E469">
        <v>34</v>
      </c>
      <c r="F469">
        <v>0</v>
      </c>
      <c r="G469">
        <v>0</v>
      </c>
      <c r="I469">
        <v>110</v>
      </c>
      <c r="J469">
        <v>210579</v>
      </c>
      <c r="K469">
        <v>2009</v>
      </c>
      <c r="L469" t="s">
        <v>177</v>
      </c>
      <c r="M469">
        <v>16</v>
      </c>
      <c r="N469">
        <v>0</v>
      </c>
      <c r="O469">
        <v>656</v>
      </c>
    </row>
    <row r="470" spans="1:15" x14ac:dyDescent="0.2">
      <c r="A470">
        <v>110</v>
      </c>
      <c r="B470">
        <v>386542</v>
      </c>
      <c r="C470">
        <v>2014</v>
      </c>
      <c r="D470" t="s">
        <v>176</v>
      </c>
      <c r="E470">
        <v>83.5</v>
      </c>
      <c r="F470">
        <v>24</v>
      </c>
      <c r="G470">
        <v>0</v>
      </c>
      <c r="I470">
        <v>110</v>
      </c>
      <c r="J470">
        <v>210780</v>
      </c>
      <c r="K470">
        <v>2009</v>
      </c>
      <c r="L470" t="s">
        <v>177</v>
      </c>
      <c r="M470">
        <v>928</v>
      </c>
      <c r="N470" s="69">
        <v>1392</v>
      </c>
      <c r="O470">
        <v>973</v>
      </c>
    </row>
    <row r="471" spans="1:15" x14ac:dyDescent="0.2">
      <c r="A471">
        <v>110</v>
      </c>
      <c r="B471">
        <v>389523</v>
      </c>
      <c r="C471">
        <v>2014</v>
      </c>
      <c r="D471" t="s">
        <v>176</v>
      </c>
      <c r="E471">
        <v>0.5</v>
      </c>
      <c r="F471">
        <v>0.5</v>
      </c>
      <c r="I471">
        <v>110</v>
      </c>
      <c r="J471">
        <v>210781</v>
      </c>
      <c r="K471">
        <v>2009</v>
      </c>
      <c r="L471" t="s">
        <v>177</v>
      </c>
      <c r="M471">
        <v>768</v>
      </c>
      <c r="N471" s="69">
        <v>1074</v>
      </c>
      <c r="O471">
        <v>744</v>
      </c>
    </row>
    <row r="472" spans="1:15" x14ac:dyDescent="0.2">
      <c r="A472">
        <v>110</v>
      </c>
      <c r="B472">
        <v>389980</v>
      </c>
      <c r="C472">
        <v>2014</v>
      </c>
      <c r="D472" t="s">
        <v>176</v>
      </c>
      <c r="F472">
        <v>8</v>
      </c>
      <c r="I472">
        <v>110</v>
      </c>
      <c r="J472">
        <v>210815</v>
      </c>
      <c r="K472">
        <v>2009</v>
      </c>
      <c r="L472" t="s">
        <v>177</v>
      </c>
      <c r="M472" s="69">
        <v>2473</v>
      </c>
      <c r="N472" s="69">
        <v>3185.5</v>
      </c>
      <c r="O472" s="69">
        <v>2253</v>
      </c>
    </row>
    <row r="473" spans="1:15" x14ac:dyDescent="0.2">
      <c r="A473">
        <v>110</v>
      </c>
      <c r="B473">
        <v>390183</v>
      </c>
      <c r="C473">
        <v>2014</v>
      </c>
      <c r="D473" t="s">
        <v>176</v>
      </c>
      <c r="E473">
        <v>370</v>
      </c>
      <c r="F473">
        <v>131.5</v>
      </c>
      <c r="G473">
        <v>20</v>
      </c>
      <c r="I473">
        <v>110</v>
      </c>
      <c r="J473">
        <v>210888</v>
      </c>
      <c r="K473">
        <v>2009</v>
      </c>
      <c r="L473" t="s">
        <v>177</v>
      </c>
      <c r="M473">
        <v>786</v>
      </c>
      <c r="N473">
        <v>237</v>
      </c>
      <c r="O473">
        <v>846</v>
      </c>
    </row>
    <row r="474" spans="1:15" x14ac:dyDescent="0.2">
      <c r="A474">
        <v>110</v>
      </c>
      <c r="B474">
        <v>391380</v>
      </c>
      <c r="C474">
        <v>2014</v>
      </c>
      <c r="D474" t="s">
        <v>176</v>
      </c>
      <c r="E474">
        <v>20</v>
      </c>
      <c r="F474">
        <v>10</v>
      </c>
      <c r="G474" s="69">
        <v>0</v>
      </c>
      <c r="I474">
        <v>110</v>
      </c>
      <c r="J474">
        <v>210888</v>
      </c>
      <c r="K474">
        <v>2009</v>
      </c>
      <c r="L474" t="s">
        <v>176</v>
      </c>
      <c r="M474">
        <v>0</v>
      </c>
      <c r="N474">
        <v>16</v>
      </c>
      <c r="O474">
        <v>0</v>
      </c>
    </row>
    <row r="475" spans="1:15" x14ac:dyDescent="0.2">
      <c r="A475">
        <v>110</v>
      </c>
      <c r="B475">
        <v>391940</v>
      </c>
      <c r="C475">
        <v>2014</v>
      </c>
      <c r="D475" t="s">
        <v>176</v>
      </c>
      <c r="E475">
        <v>180</v>
      </c>
      <c r="F475">
        <v>6</v>
      </c>
      <c r="G475">
        <v>15</v>
      </c>
      <c r="I475">
        <v>110</v>
      </c>
      <c r="J475">
        <v>210912</v>
      </c>
      <c r="K475">
        <v>2009</v>
      </c>
      <c r="L475" t="s">
        <v>177</v>
      </c>
      <c r="M475">
        <v>10</v>
      </c>
      <c r="N475">
        <v>728</v>
      </c>
      <c r="O475">
        <v>0</v>
      </c>
    </row>
    <row r="476" spans="1:15" x14ac:dyDescent="0.2">
      <c r="A476">
        <v>110</v>
      </c>
      <c r="B476">
        <v>391960</v>
      </c>
      <c r="C476">
        <v>2014</v>
      </c>
      <c r="D476" t="s">
        <v>176</v>
      </c>
      <c r="E476">
        <v>82</v>
      </c>
      <c r="F476">
        <v>115.5</v>
      </c>
      <c r="G476" s="69">
        <v>49</v>
      </c>
      <c r="I476">
        <v>110</v>
      </c>
      <c r="J476">
        <v>210912</v>
      </c>
      <c r="K476">
        <v>2009</v>
      </c>
      <c r="L476" t="s">
        <v>176</v>
      </c>
      <c r="M476">
        <v>83</v>
      </c>
      <c r="N476">
        <v>26</v>
      </c>
      <c r="O476">
        <v>32.5</v>
      </c>
    </row>
    <row r="477" spans="1:15" x14ac:dyDescent="0.2">
      <c r="A477">
        <v>110</v>
      </c>
      <c r="B477">
        <v>392003</v>
      </c>
      <c r="C477">
        <v>2014</v>
      </c>
      <c r="D477" t="s">
        <v>177</v>
      </c>
      <c r="E477">
        <v>707</v>
      </c>
      <c r="F477">
        <v>168</v>
      </c>
      <c r="G477">
        <v>128</v>
      </c>
      <c r="I477">
        <v>110</v>
      </c>
      <c r="J477">
        <v>211347</v>
      </c>
      <c r="K477">
        <v>2009</v>
      </c>
      <c r="L477" t="s">
        <v>177</v>
      </c>
      <c r="M477" s="69">
        <v>1573.5</v>
      </c>
      <c r="N477">
        <v>292</v>
      </c>
      <c r="O477" s="69">
        <v>1034</v>
      </c>
    </row>
    <row r="478" spans="1:15" x14ac:dyDescent="0.2">
      <c r="A478">
        <v>110</v>
      </c>
      <c r="B478">
        <v>392003</v>
      </c>
      <c r="C478">
        <v>2014</v>
      </c>
      <c r="D478" t="s">
        <v>176</v>
      </c>
      <c r="E478">
        <v>123</v>
      </c>
      <c r="F478">
        <v>28</v>
      </c>
      <c r="G478">
        <v>5</v>
      </c>
      <c r="I478">
        <v>110</v>
      </c>
      <c r="J478">
        <v>215369</v>
      </c>
      <c r="K478">
        <v>2009</v>
      </c>
      <c r="L478" t="s">
        <v>177</v>
      </c>
      <c r="M478">
        <v>48.5</v>
      </c>
      <c r="O478">
        <v>42</v>
      </c>
    </row>
    <row r="479" spans="1:15" x14ac:dyDescent="0.2">
      <c r="A479">
        <v>110</v>
      </c>
      <c r="B479">
        <v>392041</v>
      </c>
      <c r="C479">
        <v>2014</v>
      </c>
      <c r="D479" t="s">
        <v>176</v>
      </c>
      <c r="E479">
        <v>0</v>
      </c>
      <c r="F479">
        <v>7.5</v>
      </c>
      <c r="G479" s="69">
        <v>0</v>
      </c>
      <c r="I479">
        <v>110</v>
      </c>
      <c r="J479">
        <v>218053</v>
      </c>
      <c r="K479">
        <v>2009</v>
      </c>
      <c r="L479" t="s">
        <v>177</v>
      </c>
      <c r="M479">
        <v>985.5</v>
      </c>
      <c r="N479" s="69">
        <v>1375.5</v>
      </c>
      <c r="O479">
        <v>0</v>
      </c>
    </row>
    <row r="480" spans="1:15" x14ac:dyDescent="0.2">
      <c r="A480">
        <v>110</v>
      </c>
      <c r="B480">
        <v>393585</v>
      </c>
      <c r="C480">
        <v>2014</v>
      </c>
      <c r="D480" t="s">
        <v>176</v>
      </c>
      <c r="F480">
        <v>0.3</v>
      </c>
      <c r="I480">
        <v>110</v>
      </c>
      <c r="J480">
        <v>218053</v>
      </c>
      <c r="K480">
        <v>2009</v>
      </c>
      <c r="L480" t="s">
        <v>176</v>
      </c>
      <c r="M480">
        <v>96</v>
      </c>
      <c r="N480">
        <v>166.5</v>
      </c>
      <c r="O480">
        <v>28</v>
      </c>
    </row>
    <row r="481" spans="1:15" x14ac:dyDescent="0.2">
      <c r="A481">
        <v>110</v>
      </c>
      <c r="B481">
        <v>393842</v>
      </c>
      <c r="C481">
        <v>2014</v>
      </c>
      <c r="D481" t="s">
        <v>177</v>
      </c>
      <c r="E481">
        <v>40</v>
      </c>
      <c r="F481">
        <v>9</v>
      </c>
      <c r="L481" t="s">
        <v>45</v>
      </c>
      <c r="M481" s="69">
        <v>87383</v>
      </c>
      <c r="N481" s="69">
        <v>78791.5</v>
      </c>
      <c r="O481" s="69">
        <v>31021</v>
      </c>
    </row>
    <row r="482" spans="1:15" x14ac:dyDescent="0.2">
      <c r="A482">
        <v>110</v>
      </c>
      <c r="B482">
        <v>398404</v>
      </c>
      <c r="C482">
        <v>2014</v>
      </c>
      <c r="D482" t="s">
        <v>176</v>
      </c>
      <c r="E482">
        <v>21</v>
      </c>
      <c r="F482">
        <v>0</v>
      </c>
      <c r="G482">
        <v>30</v>
      </c>
    </row>
    <row r="483" spans="1:15" x14ac:dyDescent="0.2">
      <c r="A483">
        <v>110</v>
      </c>
      <c r="B483">
        <v>398638</v>
      </c>
      <c r="C483">
        <v>2014</v>
      </c>
      <c r="D483" t="s">
        <v>176</v>
      </c>
      <c r="E483">
        <v>309.5</v>
      </c>
      <c r="F483">
        <v>396</v>
      </c>
      <c r="G483">
        <v>0</v>
      </c>
    </row>
    <row r="484" spans="1:15" x14ac:dyDescent="0.2">
      <c r="A484">
        <v>110</v>
      </c>
      <c r="B484">
        <v>398643</v>
      </c>
      <c r="C484">
        <v>2014</v>
      </c>
      <c r="D484" t="s">
        <v>176</v>
      </c>
      <c r="E484">
        <v>67</v>
      </c>
      <c r="F484">
        <v>62</v>
      </c>
      <c r="G484">
        <v>114.5</v>
      </c>
    </row>
    <row r="485" spans="1:15" x14ac:dyDescent="0.2">
      <c r="A485">
        <v>110</v>
      </c>
      <c r="B485">
        <v>398655</v>
      </c>
      <c r="C485">
        <v>2014</v>
      </c>
      <c r="D485" t="s">
        <v>176</v>
      </c>
      <c r="E485">
        <v>42</v>
      </c>
      <c r="F485">
        <v>3</v>
      </c>
      <c r="G485">
        <v>27</v>
      </c>
    </row>
    <row r="486" spans="1:15" x14ac:dyDescent="0.2">
      <c r="A486">
        <v>110</v>
      </c>
      <c r="B486">
        <v>398703</v>
      </c>
      <c r="C486">
        <v>2014</v>
      </c>
      <c r="D486" t="s">
        <v>176</v>
      </c>
      <c r="E486">
        <v>0</v>
      </c>
      <c r="F486">
        <v>12</v>
      </c>
      <c r="G486">
        <v>0</v>
      </c>
    </row>
    <row r="487" spans="1:15" x14ac:dyDescent="0.2">
      <c r="A487">
        <v>110</v>
      </c>
      <c r="B487">
        <v>398717</v>
      </c>
      <c r="C487">
        <v>2014</v>
      </c>
      <c r="D487" t="s">
        <v>176</v>
      </c>
      <c r="E487">
        <v>21</v>
      </c>
      <c r="F487">
        <v>14</v>
      </c>
      <c r="G487">
        <v>0</v>
      </c>
    </row>
    <row r="488" spans="1:15" x14ac:dyDescent="0.2">
      <c r="A488">
        <v>110</v>
      </c>
      <c r="B488">
        <v>398720</v>
      </c>
      <c r="C488">
        <v>2014</v>
      </c>
      <c r="D488" t="s">
        <v>176</v>
      </c>
      <c r="E488">
        <v>326</v>
      </c>
      <c r="F488">
        <v>114</v>
      </c>
      <c r="G488">
        <v>325</v>
      </c>
    </row>
    <row r="489" spans="1:15" x14ac:dyDescent="0.2">
      <c r="A489">
        <v>110</v>
      </c>
      <c r="B489">
        <v>399020</v>
      </c>
      <c r="C489">
        <v>2014</v>
      </c>
      <c r="D489" t="s">
        <v>176</v>
      </c>
      <c r="E489">
        <v>30</v>
      </c>
      <c r="F489">
        <v>6</v>
      </c>
      <c r="G489">
        <v>120</v>
      </c>
    </row>
    <row r="490" spans="1:15" x14ac:dyDescent="0.2">
      <c r="A490">
        <v>110</v>
      </c>
      <c r="B490">
        <v>399061</v>
      </c>
      <c r="C490">
        <v>2014</v>
      </c>
      <c r="D490" t="s">
        <v>176</v>
      </c>
      <c r="E490">
        <v>0</v>
      </c>
      <c r="F490">
        <v>0</v>
      </c>
      <c r="G490">
        <v>24</v>
      </c>
    </row>
    <row r="491" spans="1:15" x14ac:dyDescent="0.2">
      <c r="A491">
        <v>110</v>
      </c>
      <c r="B491">
        <v>399081</v>
      </c>
      <c r="C491">
        <v>2014</v>
      </c>
      <c r="D491" t="s">
        <v>176</v>
      </c>
      <c r="E491">
        <v>27</v>
      </c>
      <c r="F491">
        <v>42</v>
      </c>
      <c r="G491">
        <v>0</v>
      </c>
    </row>
    <row r="492" spans="1:15" x14ac:dyDescent="0.2">
      <c r="A492">
        <v>110</v>
      </c>
      <c r="B492">
        <v>399132</v>
      </c>
      <c r="C492">
        <v>2014</v>
      </c>
      <c r="D492" t="s">
        <v>176</v>
      </c>
      <c r="E492">
        <v>60</v>
      </c>
      <c r="F492">
        <v>60</v>
      </c>
    </row>
    <row r="493" spans="1:15" x14ac:dyDescent="0.2">
      <c r="A493">
        <v>110</v>
      </c>
      <c r="B493">
        <v>399748</v>
      </c>
      <c r="C493">
        <v>2014</v>
      </c>
      <c r="D493" t="s">
        <v>177</v>
      </c>
      <c r="E493">
        <v>0</v>
      </c>
      <c r="F493">
        <v>351</v>
      </c>
      <c r="G493">
        <v>0</v>
      </c>
    </row>
    <row r="494" spans="1:15" x14ac:dyDescent="0.2">
      <c r="A494">
        <v>110</v>
      </c>
      <c r="B494">
        <v>399748</v>
      </c>
      <c r="C494">
        <v>2014</v>
      </c>
      <c r="D494" t="s">
        <v>176</v>
      </c>
      <c r="E494">
        <v>298</v>
      </c>
      <c r="F494">
        <v>52</v>
      </c>
      <c r="G494">
        <v>0</v>
      </c>
    </row>
    <row r="495" spans="1:15" x14ac:dyDescent="0.2">
      <c r="A495">
        <v>110</v>
      </c>
      <c r="B495">
        <v>399752</v>
      </c>
      <c r="C495">
        <v>2014</v>
      </c>
      <c r="D495" t="s">
        <v>176</v>
      </c>
      <c r="E495">
        <v>10</v>
      </c>
      <c r="F495">
        <v>2</v>
      </c>
      <c r="G495">
        <v>0</v>
      </c>
    </row>
    <row r="496" spans="1:15" x14ac:dyDescent="0.2">
      <c r="A496">
        <v>110</v>
      </c>
      <c r="B496">
        <v>400103</v>
      </c>
      <c r="C496">
        <v>2014</v>
      </c>
      <c r="D496" t="s">
        <v>177</v>
      </c>
      <c r="E496">
        <v>62</v>
      </c>
      <c r="F496">
        <v>0</v>
      </c>
      <c r="G496">
        <v>0</v>
      </c>
    </row>
    <row r="497" spans="1:7" x14ac:dyDescent="0.2">
      <c r="A497">
        <v>110</v>
      </c>
      <c r="B497">
        <v>400103</v>
      </c>
      <c r="C497">
        <v>2014</v>
      </c>
      <c r="D497" t="s">
        <v>176</v>
      </c>
      <c r="E497">
        <v>50</v>
      </c>
      <c r="F497">
        <v>0</v>
      </c>
      <c r="G497">
        <v>0</v>
      </c>
    </row>
    <row r="498" spans="1:7" x14ac:dyDescent="0.2">
      <c r="A498">
        <v>110</v>
      </c>
      <c r="B498">
        <v>400169</v>
      </c>
      <c r="C498">
        <v>2014</v>
      </c>
      <c r="D498" t="s">
        <v>176</v>
      </c>
      <c r="E498">
        <v>49</v>
      </c>
      <c r="F498">
        <v>0</v>
      </c>
      <c r="G498">
        <v>78.5</v>
      </c>
    </row>
    <row r="499" spans="1:7" x14ac:dyDescent="0.2">
      <c r="A499">
        <v>110</v>
      </c>
      <c r="B499">
        <v>400441</v>
      </c>
      <c r="C499">
        <v>2014</v>
      </c>
      <c r="D499" t="s">
        <v>176</v>
      </c>
      <c r="E499">
        <v>49</v>
      </c>
      <c r="F499">
        <v>309.5</v>
      </c>
      <c r="G499">
        <v>0</v>
      </c>
    </row>
    <row r="500" spans="1:7" x14ac:dyDescent="0.2">
      <c r="A500">
        <v>110</v>
      </c>
      <c r="B500">
        <v>400528</v>
      </c>
      <c r="C500">
        <v>2014</v>
      </c>
      <c r="D500" t="s">
        <v>176</v>
      </c>
      <c r="E500">
        <v>0</v>
      </c>
      <c r="F500">
        <v>21</v>
      </c>
      <c r="G500">
        <v>0</v>
      </c>
    </row>
    <row r="501" spans="1:7" x14ac:dyDescent="0.2">
      <c r="A501">
        <v>110</v>
      </c>
      <c r="B501">
        <v>400531</v>
      </c>
      <c r="C501">
        <v>2014</v>
      </c>
      <c r="D501" t="s">
        <v>177</v>
      </c>
      <c r="E501">
        <v>0</v>
      </c>
      <c r="F501">
        <v>50</v>
      </c>
      <c r="G501">
        <v>0</v>
      </c>
    </row>
    <row r="502" spans="1:7" x14ac:dyDescent="0.2">
      <c r="A502">
        <v>110</v>
      </c>
      <c r="B502">
        <v>400531</v>
      </c>
      <c r="C502">
        <v>2014</v>
      </c>
      <c r="D502" t="s">
        <v>176</v>
      </c>
      <c r="E502">
        <v>114</v>
      </c>
      <c r="F502">
        <v>33</v>
      </c>
      <c r="G502">
        <v>0</v>
      </c>
    </row>
    <row r="503" spans="1:7" x14ac:dyDescent="0.2">
      <c r="A503">
        <v>110</v>
      </c>
      <c r="B503">
        <v>400981</v>
      </c>
      <c r="C503">
        <v>2014</v>
      </c>
      <c r="D503" t="s">
        <v>176</v>
      </c>
      <c r="E503">
        <v>525.5</v>
      </c>
      <c r="F503">
        <v>154.5</v>
      </c>
      <c r="G503">
        <v>19.5</v>
      </c>
    </row>
    <row r="504" spans="1:7" x14ac:dyDescent="0.2">
      <c r="A504">
        <v>110</v>
      </c>
      <c r="B504">
        <v>400982</v>
      </c>
      <c r="C504">
        <v>2014</v>
      </c>
      <c r="D504" t="s">
        <v>176</v>
      </c>
      <c r="E504">
        <v>121</v>
      </c>
      <c r="F504">
        <v>55.5</v>
      </c>
      <c r="G504">
        <v>73</v>
      </c>
    </row>
    <row r="505" spans="1:7" x14ac:dyDescent="0.2">
      <c r="A505">
        <v>110</v>
      </c>
      <c r="B505">
        <v>401146</v>
      </c>
      <c r="C505">
        <v>2014</v>
      </c>
      <c r="D505" t="s">
        <v>177</v>
      </c>
      <c r="E505">
        <v>9</v>
      </c>
      <c r="F505">
        <v>4.5</v>
      </c>
      <c r="G505">
        <v>0</v>
      </c>
    </row>
    <row r="506" spans="1:7" x14ac:dyDescent="0.2">
      <c r="A506">
        <v>110</v>
      </c>
      <c r="B506">
        <v>401146</v>
      </c>
      <c r="C506">
        <v>2014</v>
      </c>
      <c r="D506" t="s">
        <v>176</v>
      </c>
      <c r="E506">
        <v>134.5</v>
      </c>
      <c r="F506">
        <v>80.5</v>
      </c>
      <c r="G506">
        <v>75</v>
      </c>
    </row>
    <row r="507" spans="1:7" x14ac:dyDescent="0.2">
      <c r="A507">
        <v>110</v>
      </c>
      <c r="B507">
        <v>401169</v>
      </c>
      <c r="C507">
        <v>2014</v>
      </c>
      <c r="D507" t="s">
        <v>177</v>
      </c>
      <c r="E507">
        <v>15</v>
      </c>
      <c r="F507">
        <v>322.5</v>
      </c>
      <c r="G507">
        <v>0</v>
      </c>
    </row>
    <row r="508" spans="1:7" x14ac:dyDescent="0.2">
      <c r="A508">
        <v>110</v>
      </c>
      <c r="B508">
        <v>401169</v>
      </c>
      <c r="C508">
        <v>2014</v>
      </c>
      <c r="D508" t="s">
        <v>176</v>
      </c>
      <c r="E508">
        <v>975</v>
      </c>
      <c r="F508">
        <v>369.5</v>
      </c>
      <c r="G508">
        <v>0</v>
      </c>
    </row>
    <row r="509" spans="1:7" x14ac:dyDescent="0.2">
      <c r="A509">
        <v>110</v>
      </c>
      <c r="B509">
        <v>401181</v>
      </c>
      <c r="C509">
        <v>2014</v>
      </c>
      <c r="D509" t="s">
        <v>177</v>
      </c>
      <c r="E509">
        <v>30</v>
      </c>
      <c r="F509">
        <v>1.5</v>
      </c>
      <c r="G509">
        <v>0</v>
      </c>
    </row>
    <row r="510" spans="1:7" x14ac:dyDescent="0.2">
      <c r="A510">
        <v>110</v>
      </c>
      <c r="B510">
        <v>401181</v>
      </c>
      <c r="C510">
        <v>2014</v>
      </c>
      <c r="D510" t="s">
        <v>176</v>
      </c>
      <c r="E510">
        <v>0</v>
      </c>
      <c r="F510">
        <v>0</v>
      </c>
      <c r="G510">
        <v>15</v>
      </c>
    </row>
    <row r="511" spans="1:7" x14ac:dyDescent="0.2">
      <c r="A511">
        <v>110</v>
      </c>
      <c r="B511">
        <v>401294</v>
      </c>
      <c r="C511">
        <v>2014</v>
      </c>
      <c r="D511" t="s">
        <v>177</v>
      </c>
      <c r="E511">
        <v>125</v>
      </c>
      <c r="F511">
        <v>0</v>
      </c>
      <c r="G511">
        <v>15</v>
      </c>
    </row>
    <row r="512" spans="1:7" x14ac:dyDescent="0.2">
      <c r="A512">
        <v>110</v>
      </c>
      <c r="B512">
        <v>401294</v>
      </c>
      <c r="C512">
        <v>2014</v>
      </c>
      <c r="D512" t="s">
        <v>176</v>
      </c>
      <c r="E512">
        <v>81.5</v>
      </c>
      <c r="F512">
        <v>25</v>
      </c>
      <c r="G512">
        <v>5</v>
      </c>
    </row>
    <row r="513" spans="1:7" x14ac:dyDescent="0.2">
      <c r="A513">
        <v>110</v>
      </c>
      <c r="B513">
        <v>401311</v>
      </c>
      <c r="C513">
        <v>2014</v>
      </c>
      <c r="D513" t="s">
        <v>177</v>
      </c>
      <c r="E513">
        <v>109</v>
      </c>
      <c r="F513">
        <v>0</v>
      </c>
      <c r="G513">
        <v>0</v>
      </c>
    </row>
    <row r="514" spans="1:7" x14ac:dyDescent="0.2">
      <c r="A514">
        <v>110</v>
      </c>
      <c r="B514">
        <v>401311</v>
      </c>
      <c r="C514">
        <v>2014</v>
      </c>
      <c r="D514" t="s">
        <v>176</v>
      </c>
      <c r="E514">
        <v>30</v>
      </c>
      <c r="F514">
        <v>0</v>
      </c>
      <c r="G514">
        <v>0</v>
      </c>
    </row>
    <row r="515" spans="1:7" x14ac:dyDescent="0.2">
      <c r="A515">
        <v>110</v>
      </c>
      <c r="B515">
        <v>401672</v>
      </c>
      <c r="C515">
        <v>2014</v>
      </c>
      <c r="D515" t="s">
        <v>176</v>
      </c>
      <c r="E515">
        <v>5</v>
      </c>
    </row>
    <row r="516" spans="1:7" x14ac:dyDescent="0.2">
      <c r="A516">
        <v>110</v>
      </c>
      <c r="B516">
        <v>402049</v>
      </c>
      <c r="C516">
        <v>2014</v>
      </c>
      <c r="D516" t="s">
        <v>176</v>
      </c>
      <c r="E516">
        <v>106.5</v>
      </c>
      <c r="F516">
        <v>0</v>
      </c>
      <c r="G516">
        <v>0</v>
      </c>
    </row>
    <row r="517" spans="1:7" x14ac:dyDescent="0.2">
      <c r="A517">
        <v>110</v>
      </c>
      <c r="B517">
        <v>402060</v>
      </c>
      <c r="C517">
        <v>2014</v>
      </c>
      <c r="D517" t="s">
        <v>176</v>
      </c>
      <c r="E517">
        <v>30</v>
      </c>
      <c r="F517">
        <v>34.5</v>
      </c>
      <c r="G517">
        <v>18</v>
      </c>
    </row>
    <row r="518" spans="1:7" x14ac:dyDescent="0.2">
      <c r="A518">
        <v>110</v>
      </c>
      <c r="B518">
        <v>402064</v>
      </c>
      <c r="C518">
        <v>2014</v>
      </c>
      <c r="D518" t="s">
        <v>176</v>
      </c>
      <c r="E518">
        <v>74.5</v>
      </c>
      <c r="F518">
        <v>6</v>
      </c>
      <c r="G518">
        <v>0</v>
      </c>
    </row>
    <row r="519" spans="1:7" x14ac:dyDescent="0.2">
      <c r="A519">
        <v>110</v>
      </c>
      <c r="B519">
        <v>402153</v>
      </c>
      <c r="C519">
        <v>2014</v>
      </c>
      <c r="D519" t="s">
        <v>176</v>
      </c>
      <c r="E519">
        <v>28</v>
      </c>
      <c r="F519">
        <v>81</v>
      </c>
      <c r="G519">
        <v>42</v>
      </c>
    </row>
    <row r="520" spans="1:7" x14ac:dyDescent="0.2">
      <c r="A520">
        <v>110</v>
      </c>
      <c r="B520">
        <v>402295</v>
      </c>
      <c r="C520">
        <v>2014</v>
      </c>
      <c r="D520" t="s">
        <v>176</v>
      </c>
      <c r="E520">
        <v>26</v>
      </c>
      <c r="F520">
        <v>7.5</v>
      </c>
      <c r="G520">
        <v>9</v>
      </c>
    </row>
    <row r="521" spans="1:7" x14ac:dyDescent="0.2">
      <c r="A521">
        <v>110</v>
      </c>
      <c r="B521">
        <v>402297</v>
      </c>
      <c r="C521">
        <v>2014</v>
      </c>
      <c r="D521" t="s">
        <v>176</v>
      </c>
      <c r="E521">
        <v>55</v>
      </c>
      <c r="F521">
        <v>27</v>
      </c>
      <c r="G521">
        <v>0</v>
      </c>
    </row>
    <row r="522" spans="1:7" x14ac:dyDescent="0.2">
      <c r="A522">
        <v>110</v>
      </c>
      <c r="B522">
        <v>402480</v>
      </c>
      <c r="C522">
        <v>2014</v>
      </c>
      <c r="D522" t="s">
        <v>176</v>
      </c>
      <c r="E522">
        <v>67</v>
      </c>
      <c r="F522">
        <v>0</v>
      </c>
      <c r="G522">
        <v>0</v>
      </c>
    </row>
    <row r="523" spans="1:7" x14ac:dyDescent="0.2">
      <c r="A523">
        <v>110</v>
      </c>
      <c r="B523">
        <v>402482</v>
      </c>
      <c r="C523">
        <v>2014</v>
      </c>
      <c r="D523" t="s">
        <v>176</v>
      </c>
      <c r="E523">
        <v>88</v>
      </c>
      <c r="F523">
        <v>0</v>
      </c>
      <c r="G523">
        <v>104</v>
      </c>
    </row>
    <row r="524" spans="1:7" x14ac:dyDescent="0.2">
      <c r="A524">
        <v>110</v>
      </c>
      <c r="B524">
        <v>402925</v>
      </c>
      <c r="C524">
        <v>2014</v>
      </c>
      <c r="D524" t="s">
        <v>176</v>
      </c>
      <c r="E524">
        <v>274.5</v>
      </c>
      <c r="F524">
        <v>130</v>
      </c>
      <c r="G524">
        <v>129.5</v>
      </c>
    </row>
    <row r="525" spans="1:7" x14ac:dyDescent="0.2">
      <c r="A525">
        <v>110</v>
      </c>
      <c r="B525">
        <v>402926</v>
      </c>
      <c r="C525">
        <v>2014</v>
      </c>
      <c r="D525" t="s">
        <v>176</v>
      </c>
      <c r="E525">
        <v>106</v>
      </c>
      <c r="F525">
        <v>30.5</v>
      </c>
      <c r="G525">
        <v>44</v>
      </c>
    </row>
    <row r="526" spans="1:7" x14ac:dyDescent="0.2">
      <c r="A526">
        <v>110</v>
      </c>
      <c r="B526">
        <v>402927</v>
      </c>
      <c r="C526">
        <v>2014</v>
      </c>
      <c r="D526" t="s">
        <v>176</v>
      </c>
      <c r="E526">
        <v>112</v>
      </c>
      <c r="F526">
        <v>96.5</v>
      </c>
      <c r="G526">
        <v>0</v>
      </c>
    </row>
    <row r="527" spans="1:7" x14ac:dyDescent="0.2">
      <c r="A527">
        <v>110</v>
      </c>
      <c r="B527">
        <v>402959</v>
      </c>
      <c r="C527">
        <v>2014</v>
      </c>
      <c r="D527" t="s">
        <v>176</v>
      </c>
      <c r="E527">
        <v>142</v>
      </c>
      <c r="F527">
        <v>16.5</v>
      </c>
      <c r="G527">
        <v>24</v>
      </c>
    </row>
    <row r="528" spans="1:7" x14ac:dyDescent="0.2">
      <c r="A528">
        <v>110</v>
      </c>
      <c r="B528">
        <v>403103</v>
      </c>
      <c r="C528">
        <v>2014</v>
      </c>
      <c r="D528" t="s">
        <v>176</v>
      </c>
      <c r="E528">
        <v>90</v>
      </c>
      <c r="F528">
        <v>9</v>
      </c>
      <c r="G528">
        <v>0</v>
      </c>
    </row>
    <row r="529" spans="1:7" x14ac:dyDescent="0.2">
      <c r="A529">
        <v>110</v>
      </c>
      <c r="B529">
        <v>403336</v>
      </c>
      <c r="C529">
        <v>2014</v>
      </c>
      <c r="D529" t="s">
        <v>176</v>
      </c>
      <c r="E529">
        <v>120</v>
      </c>
      <c r="F529">
        <v>15</v>
      </c>
      <c r="G529">
        <v>0</v>
      </c>
    </row>
    <row r="530" spans="1:7" x14ac:dyDescent="0.2">
      <c r="A530">
        <v>110</v>
      </c>
      <c r="B530">
        <v>403338</v>
      </c>
      <c r="C530">
        <v>2014</v>
      </c>
      <c r="D530" t="s">
        <v>176</v>
      </c>
      <c r="E530">
        <v>0</v>
      </c>
      <c r="F530">
        <v>48.5</v>
      </c>
      <c r="G530">
        <v>0</v>
      </c>
    </row>
    <row r="531" spans="1:7" x14ac:dyDescent="0.2">
      <c r="A531">
        <v>110</v>
      </c>
      <c r="B531">
        <v>403630</v>
      </c>
      <c r="C531">
        <v>2014</v>
      </c>
      <c r="D531" t="s">
        <v>176</v>
      </c>
      <c r="E531">
        <v>14</v>
      </c>
      <c r="F531">
        <v>6</v>
      </c>
      <c r="G531">
        <v>10</v>
      </c>
    </row>
    <row r="532" spans="1:7" x14ac:dyDescent="0.2">
      <c r="A532">
        <v>110</v>
      </c>
      <c r="B532">
        <v>403633</v>
      </c>
      <c r="C532">
        <v>2014</v>
      </c>
      <c r="D532" t="s">
        <v>176</v>
      </c>
      <c r="E532">
        <v>52.5</v>
      </c>
      <c r="F532">
        <v>82.5</v>
      </c>
      <c r="G532">
        <v>0</v>
      </c>
    </row>
    <row r="533" spans="1:7" x14ac:dyDescent="0.2">
      <c r="A533">
        <v>110</v>
      </c>
      <c r="B533">
        <v>405162</v>
      </c>
      <c r="C533">
        <v>2014</v>
      </c>
      <c r="D533" t="s">
        <v>176</v>
      </c>
      <c r="E533">
        <v>105</v>
      </c>
      <c r="F533">
        <v>90.5</v>
      </c>
      <c r="G533">
        <v>7.5</v>
      </c>
    </row>
    <row r="534" spans="1:7" x14ac:dyDescent="0.2">
      <c r="A534">
        <v>110</v>
      </c>
      <c r="B534">
        <v>405163</v>
      </c>
      <c r="C534">
        <v>2014</v>
      </c>
      <c r="D534" t="s">
        <v>176</v>
      </c>
      <c r="E534">
        <v>160</v>
      </c>
      <c r="F534">
        <v>70.5</v>
      </c>
      <c r="G534">
        <v>30</v>
      </c>
    </row>
    <row r="535" spans="1:7" x14ac:dyDescent="0.2">
      <c r="A535">
        <v>110</v>
      </c>
      <c r="B535">
        <v>405167</v>
      </c>
      <c r="C535">
        <v>2014</v>
      </c>
      <c r="D535" t="s">
        <v>176</v>
      </c>
      <c r="E535">
        <v>445.5</v>
      </c>
      <c r="F535">
        <v>157.5</v>
      </c>
      <c r="G535">
        <v>45.5</v>
      </c>
    </row>
    <row r="536" spans="1:7" x14ac:dyDescent="0.2">
      <c r="A536">
        <v>110</v>
      </c>
      <c r="B536">
        <v>405825</v>
      </c>
      <c r="C536">
        <v>2014</v>
      </c>
      <c r="D536" t="s">
        <v>176</v>
      </c>
      <c r="E536">
        <v>208</v>
      </c>
      <c r="F536">
        <v>56</v>
      </c>
      <c r="G536">
        <v>0</v>
      </c>
    </row>
    <row r="537" spans="1:7" x14ac:dyDescent="0.2">
      <c r="A537">
        <v>110</v>
      </c>
      <c r="B537">
        <v>405830</v>
      </c>
      <c r="C537">
        <v>2014</v>
      </c>
      <c r="D537" t="s">
        <v>176</v>
      </c>
      <c r="E537">
        <v>10</v>
      </c>
      <c r="F537">
        <v>0</v>
      </c>
      <c r="G537">
        <v>0</v>
      </c>
    </row>
    <row r="538" spans="1:7" x14ac:dyDescent="0.2">
      <c r="A538">
        <v>110</v>
      </c>
      <c r="B538">
        <v>405833</v>
      </c>
      <c r="C538">
        <v>2014</v>
      </c>
      <c r="D538" t="s">
        <v>176</v>
      </c>
      <c r="E538">
        <v>103</v>
      </c>
      <c r="F538">
        <v>32</v>
      </c>
      <c r="G538">
        <v>0</v>
      </c>
    </row>
    <row r="539" spans="1:7" x14ac:dyDescent="0.2">
      <c r="A539">
        <v>110</v>
      </c>
      <c r="B539">
        <v>405860</v>
      </c>
      <c r="C539">
        <v>2014</v>
      </c>
      <c r="D539" t="s">
        <v>176</v>
      </c>
      <c r="E539">
        <v>5</v>
      </c>
      <c r="F539">
        <v>66</v>
      </c>
    </row>
    <row r="540" spans="1:7" x14ac:dyDescent="0.2">
      <c r="A540">
        <v>110</v>
      </c>
      <c r="B540">
        <v>406183</v>
      </c>
      <c r="C540">
        <v>2014</v>
      </c>
      <c r="D540" t="s">
        <v>176</v>
      </c>
      <c r="E540">
        <v>35</v>
      </c>
    </row>
    <row r="541" spans="1:7" x14ac:dyDescent="0.2">
      <c r="A541">
        <v>110</v>
      </c>
      <c r="B541">
        <v>406384</v>
      </c>
      <c r="C541">
        <v>2014</v>
      </c>
      <c r="D541" t="s">
        <v>176</v>
      </c>
      <c r="E541">
        <v>59</v>
      </c>
      <c r="F541">
        <v>10.5</v>
      </c>
      <c r="G541">
        <v>5</v>
      </c>
    </row>
    <row r="542" spans="1:7" x14ac:dyDescent="0.2">
      <c r="A542">
        <v>110</v>
      </c>
      <c r="B542">
        <v>406532</v>
      </c>
      <c r="C542">
        <v>2014</v>
      </c>
      <c r="D542" t="s">
        <v>176</v>
      </c>
      <c r="E542">
        <v>40</v>
      </c>
      <c r="F542">
        <v>9</v>
      </c>
      <c r="G542">
        <v>0</v>
      </c>
    </row>
    <row r="543" spans="1:7" x14ac:dyDescent="0.2">
      <c r="A543">
        <v>110</v>
      </c>
      <c r="B543">
        <v>406533</v>
      </c>
      <c r="C543">
        <v>2014</v>
      </c>
      <c r="D543" t="s">
        <v>176</v>
      </c>
      <c r="E543">
        <v>15</v>
      </c>
      <c r="F543">
        <v>0</v>
      </c>
      <c r="G543">
        <v>0</v>
      </c>
    </row>
    <row r="544" spans="1:7" x14ac:dyDescent="0.2">
      <c r="A544">
        <v>110</v>
      </c>
      <c r="B544">
        <v>407000</v>
      </c>
      <c r="C544">
        <v>2014</v>
      </c>
      <c r="D544" t="s">
        <v>176</v>
      </c>
      <c r="E544">
        <v>36</v>
      </c>
      <c r="F544">
        <v>73.5</v>
      </c>
      <c r="G544">
        <v>0</v>
      </c>
    </row>
    <row r="545" spans="1:7" x14ac:dyDescent="0.2">
      <c r="A545">
        <v>110</v>
      </c>
      <c r="B545">
        <v>407070</v>
      </c>
      <c r="C545">
        <v>2014</v>
      </c>
      <c r="D545" t="s">
        <v>176</v>
      </c>
      <c r="G545">
        <v>10</v>
      </c>
    </row>
    <row r="546" spans="1:7" x14ac:dyDescent="0.2">
      <c r="A546">
        <v>110</v>
      </c>
      <c r="B546">
        <v>407329</v>
      </c>
      <c r="C546">
        <v>2014</v>
      </c>
      <c r="D546" t="s">
        <v>176</v>
      </c>
      <c r="E546">
        <v>25.5</v>
      </c>
      <c r="F546">
        <v>21</v>
      </c>
      <c r="G546">
        <v>0</v>
      </c>
    </row>
    <row r="547" spans="1:7" x14ac:dyDescent="0.2">
      <c r="A547">
        <v>110</v>
      </c>
      <c r="B547">
        <v>407624</v>
      </c>
      <c r="C547">
        <v>2014</v>
      </c>
      <c r="D547" t="s">
        <v>176</v>
      </c>
      <c r="E547">
        <v>131</v>
      </c>
      <c r="F547">
        <v>134</v>
      </c>
      <c r="G547">
        <v>0</v>
      </c>
    </row>
    <row r="548" spans="1:7" x14ac:dyDescent="0.2">
      <c r="A548">
        <v>110</v>
      </c>
      <c r="B548">
        <v>407625</v>
      </c>
      <c r="C548">
        <v>2014</v>
      </c>
      <c r="D548" t="s">
        <v>176</v>
      </c>
      <c r="E548">
        <v>21</v>
      </c>
      <c r="F548">
        <v>0</v>
      </c>
      <c r="G548">
        <v>0</v>
      </c>
    </row>
    <row r="549" spans="1:7" x14ac:dyDescent="0.2">
      <c r="A549">
        <v>110</v>
      </c>
      <c r="B549">
        <v>408080</v>
      </c>
      <c r="C549">
        <v>2014</v>
      </c>
      <c r="D549" t="s">
        <v>176</v>
      </c>
      <c r="E549">
        <v>92</v>
      </c>
      <c r="F549">
        <v>49.5</v>
      </c>
      <c r="G549">
        <v>0</v>
      </c>
    </row>
    <row r="550" spans="1:7" x14ac:dyDescent="0.2">
      <c r="A550">
        <v>110</v>
      </c>
      <c r="B550">
        <v>408440</v>
      </c>
      <c r="C550">
        <v>2014</v>
      </c>
      <c r="D550" t="s">
        <v>176</v>
      </c>
      <c r="E550">
        <v>597.5</v>
      </c>
      <c r="F550">
        <v>292.5</v>
      </c>
      <c r="G550">
        <v>69</v>
      </c>
    </row>
    <row r="551" spans="1:7" x14ac:dyDescent="0.2">
      <c r="A551">
        <v>110</v>
      </c>
      <c r="B551">
        <v>408542</v>
      </c>
      <c r="C551">
        <v>2014</v>
      </c>
      <c r="D551" t="s">
        <v>176</v>
      </c>
      <c r="F551">
        <v>9</v>
      </c>
    </row>
    <row r="552" spans="1:7" x14ac:dyDescent="0.2">
      <c r="A552">
        <v>110</v>
      </c>
      <c r="B552">
        <v>408781</v>
      </c>
      <c r="C552">
        <v>2014</v>
      </c>
      <c r="D552" t="s">
        <v>176</v>
      </c>
      <c r="E552">
        <v>50</v>
      </c>
    </row>
    <row r="553" spans="1:7" x14ac:dyDescent="0.2">
      <c r="A553">
        <v>110</v>
      </c>
      <c r="B553">
        <v>408946</v>
      </c>
      <c r="C553">
        <v>2014</v>
      </c>
      <c r="D553" t="s">
        <v>176</v>
      </c>
      <c r="E553">
        <v>53</v>
      </c>
      <c r="F553">
        <v>40.5</v>
      </c>
      <c r="G553">
        <v>0</v>
      </c>
    </row>
    <row r="554" spans="1:7" x14ac:dyDescent="0.2">
      <c r="A554">
        <v>110</v>
      </c>
      <c r="B554">
        <v>408948</v>
      </c>
      <c r="C554">
        <v>2014</v>
      </c>
      <c r="D554" t="s">
        <v>176</v>
      </c>
      <c r="E554">
        <v>25</v>
      </c>
      <c r="F554">
        <v>14</v>
      </c>
      <c r="G554">
        <v>0</v>
      </c>
    </row>
    <row r="555" spans="1:7" x14ac:dyDescent="0.2">
      <c r="A555">
        <v>110</v>
      </c>
      <c r="B555">
        <v>409372</v>
      </c>
      <c r="C555">
        <v>2014</v>
      </c>
      <c r="D555" t="s">
        <v>176</v>
      </c>
      <c r="E555">
        <v>24</v>
      </c>
      <c r="F555">
        <v>0</v>
      </c>
      <c r="G555">
        <v>0</v>
      </c>
    </row>
    <row r="556" spans="1:7" x14ac:dyDescent="0.2">
      <c r="A556">
        <v>110</v>
      </c>
      <c r="B556">
        <v>409390</v>
      </c>
      <c r="C556">
        <v>2014</v>
      </c>
      <c r="D556" t="s">
        <v>176</v>
      </c>
      <c r="E556">
        <v>25</v>
      </c>
      <c r="F556">
        <v>32</v>
      </c>
      <c r="G556">
        <v>0</v>
      </c>
    </row>
    <row r="557" spans="1:7" x14ac:dyDescent="0.2">
      <c r="A557">
        <v>110</v>
      </c>
      <c r="B557">
        <v>409837</v>
      </c>
      <c r="C557">
        <v>2014</v>
      </c>
      <c r="D557" t="s">
        <v>176</v>
      </c>
      <c r="E557">
        <v>189</v>
      </c>
      <c r="F557">
        <v>110.5</v>
      </c>
      <c r="G557">
        <v>0</v>
      </c>
    </row>
    <row r="558" spans="1:7" x14ac:dyDescent="0.2">
      <c r="A558">
        <v>110</v>
      </c>
      <c r="B558">
        <v>410102</v>
      </c>
      <c r="C558">
        <v>2014</v>
      </c>
      <c r="D558" t="s">
        <v>176</v>
      </c>
      <c r="E558">
        <v>25.5</v>
      </c>
      <c r="F558">
        <v>10.5</v>
      </c>
      <c r="G558">
        <v>0</v>
      </c>
    </row>
    <row r="559" spans="1:7" x14ac:dyDescent="0.2">
      <c r="A559">
        <v>110</v>
      </c>
      <c r="B559">
        <v>410145</v>
      </c>
      <c r="C559">
        <v>2014</v>
      </c>
      <c r="D559" t="s">
        <v>176</v>
      </c>
      <c r="E559">
        <v>144</v>
      </c>
      <c r="F559">
        <v>29</v>
      </c>
      <c r="G559">
        <v>0</v>
      </c>
    </row>
    <row r="560" spans="1:7" x14ac:dyDescent="0.2">
      <c r="A560">
        <v>110</v>
      </c>
      <c r="B560">
        <v>410220</v>
      </c>
      <c r="C560">
        <v>2014</v>
      </c>
      <c r="D560" t="s">
        <v>176</v>
      </c>
      <c r="E560">
        <v>17</v>
      </c>
      <c r="F560">
        <v>0</v>
      </c>
      <c r="G560">
        <v>0</v>
      </c>
    </row>
    <row r="561" spans="1:7" x14ac:dyDescent="0.2">
      <c r="A561">
        <v>110</v>
      </c>
      <c r="B561">
        <v>410506</v>
      </c>
      <c r="C561">
        <v>2014</v>
      </c>
      <c r="D561" t="s">
        <v>176</v>
      </c>
      <c r="E561">
        <v>69</v>
      </c>
      <c r="F561">
        <v>0</v>
      </c>
      <c r="G561">
        <v>5</v>
      </c>
    </row>
    <row r="562" spans="1:7" x14ac:dyDescent="0.2">
      <c r="A562">
        <v>110</v>
      </c>
      <c r="B562">
        <v>410507</v>
      </c>
      <c r="C562">
        <v>2014</v>
      </c>
      <c r="D562" t="s">
        <v>176</v>
      </c>
      <c r="E562">
        <v>4</v>
      </c>
      <c r="F562">
        <v>1</v>
      </c>
      <c r="G562">
        <v>0</v>
      </c>
    </row>
    <row r="563" spans="1:7" x14ac:dyDescent="0.2">
      <c r="A563">
        <v>110</v>
      </c>
      <c r="B563">
        <v>410911</v>
      </c>
      <c r="C563">
        <v>2014</v>
      </c>
      <c r="D563" t="s">
        <v>176</v>
      </c>
      <c r="E563">
        <v>315.5</v>
      </c>
      <c r="F563">
        <v>95.5</v>
      </c>
      <c r="G563">
        <v>0</v>
      </c>
    </row>
    <row r="564" spans="1:7" x14ac:dyDescent="0.2">
      <c r="A564">
        <v>110</v>
      </c>
      <c r="B564">
        <v>410913</v>
      </c>
      <c r="C564">
        <v>2014</v>
      </c>
      <c r="D564" t="s">
        <v>177</v>
      </c>
      <c r="E564">
        <v>225.5</v>
      </c>
      <c r="F564">
        <v>160.5</v>
      </c>
      <c r="G564">
        <v>0</v>
      </c>
    </row>
    <row r="565" spans="1:7" x14ac:dyDescent="0.2">
      <c r="A565">
        <v>110</v>
      </c>
      <c r="B565">
        <v>410960</v>
      </c>
      <c r="C565">
        <v>2014</v>
      </c>
      <c r="D565" t="s">
        <v>176</v>
      </c>
      <c r="E565">
        <v>3</v>
      </c>
      <c r="F565">
        <v>3.5</v>
      </c>
    </row>
    <row r="566" spans="1:7" x14ac:dyDescent="0.2">
      <c r="A566">
        <v>110</v>
      </c>
      <c r="B566">
        <v>411063</v>
      </c>
      <c r="C566">
        <v>2014</v>
      </c>
      <c r="D566" t="s">
        <v>176</v>
      </c>
      <c r="E566">
        <v>55</v>
      </c>
      <c r="F566">
        <v>18</v>
      </c>
      <c r="G566">
        <v>0</v>
      </c>
    </row>
    <row r="567" spans="1:7" x14ac:dyDescent="0.2">
      <c r="A567">
        <v>110</v>
      </c>
      <c r="B567">
        <v>411473</v>
      </c>
      <c r="C567">
        <v>2014</v>
      </c>
      <c r="D567" t="s">
        <v>176</v>
      </c>
      <c r="E567">
        <v>12</v>
      </c>
    </row>
    <row r="568" spans="1:7" x14ac:dyDescent="0.2">
      <c r="A568">
        <v>110</v>
      </c>
      <c r="B568">
        <v>411511</v>
      </c>
      <c r="C568">
        <v>2014</v>
      </c>
      <c r="D568" t="s">
        <v>176</v>
      </c>
      <c r="E568">
        <v>35</v>
      </c>
      <c r="F568">
        <v>0</v>
      </c>
      <c r="G568">
        <v>0</v>
      </c>
    </row>
    <row r="569" spans="1:7" x14ac:dyDescent="0.2">
      <c r="A569">
        <v>110</v>
      </c>
      <c r="B569">
        <v>411562</v>
      </c>
      <c r="C569">
        <v>2014</v>
      </c>
      <c r="D569" t="s">
        <v>176</v>
      </c>
      <c r="E569">
        <v>70</v>
      </c>
      <c r="F569">
        <v>0</v>
      </c>
      <c r="G569">
        <v>0</v>
      </c>
    </row>
    <row r="570" spans="1:7" x14ac:dyDescent="0.2">
      <c r="A570">
        <v>110</v>
      </c>
      <c r="B570">
        <v>411886</v>
      </c>
      <c r="C570">
        <v>2014</v>
      </c>
      <c r="D570" t="s">
        <v>177</v>
      </c>
      <c r="E570">
        <v>188</v>
      </c>
      <c r="F570">
        <v>31.5</v>
      </c>
      <c r="G570">
        <v>0</v>
      </c>
    </row>
    <row r="571" spans="1:7" x14ac:dyDescent="0.2">
      <c r="A571">
        <v>110</v>
      </c>
      <c r="B571">
        <v>411886</v>
      </c>
      <c r="C571">
        <v>2014</v>
      </c>
      <c r="D571" t="s">
        <v>176</v>
      </c>
      <c r="E571">
        <v>12</v>
      </c>
      <c r="F571">
        <v>28</v>
      </c>
      <c r="G571">
        <v>0</v>
      </c>
    </row>
    <row r="572" spans="1:7" x14ac:dyDescent="0.2">
      <c r="A572">
        <v>110</v>
      </c>
      <c r="B572">
        <v>411955</v>
      </c>
      <c r="C572">
        <v>2014</v>
      </c>
      <c r="D572" t="s">
        <v>176</v>
      </c>
      <c r="E572">
        <v>10</v>
      </c>
      <c r="F572">
        <v>12</v>
      </c>
      <c r="G572">
        <v>0</v>
      </c>
    </row>
    <row r="573" spans="1:7" x14ac:dyDescent="0.2">
      <c r="A573">
        <v>110</v>
      </c>
      <c r="B573">
        <v>411956</v>
      </c>
      <c r="C573">
        <v>2014</v>
      </c>
      <c r="D573" t="s">
        <v>176</v>
      </c>
      <c r="E573">
        <v>34</v>
      </c>
      <c r="F573">
        <v>109</v>
      </c>
      <c r="G573">
        <v>0</v>
      </c>
    </row>
    <row r="574" spans="1:7" x14ac:dyDescent="0.2">
      <c r="A574">
        <v>110</v>
      </c>
      <c r="B574">
        <v>411958</v>
      </c>
      <c r="C574">
        <v>2014</v>
      </c>
      <c r="D574" t="s">
        <v>177</v>
      </c>
      <c r="E574">
        <v>9</v>
      </c>
      <c r="F574">
        <v>0</v>
      </c>
      <c r="G574">
        <v>0</v>
      </c>
    </row>
    <row r="575" spans="1:7" x14ac:dyDescent="0.2">
      <c r="A575">
        <v>110</v>
      </c>
      <c r="B575">
        <v>411958</v>
      </c>
      <c r="C575">
        <v>2014</v>
      </c>
      <c r="D575" t="s">
        <v>176</v>
      </c>
      <c r="E575">
        <v>45</v>
      </c>
      <c r="F575">
        <v>48</v>
      </c>
      <c r="G575">
        <v>25</v>
      </c>
    </row>
    <row r="576" spans="1:7" x14ac:dyDescent="0.2">
      <c r="A576">
        <v>110</v>
      </c>
      <c r="B576">
        <v>412360</v>
      </c>
      <c r="C576">
        <v>2014</v>
      </c>
      <c r="D576" t="s">
        <v>176</v>
      </c>
      <c r="E576">
        <v>18</v>
      </c>
      <c r="F576">
        <v>55.5</v>
      </c>
      <c r="G576">
        <v>11.5</v>
      </c>
    </row>
    <row r="577" spans="1:7" x14ac:dyDescent="0.2">
      <c r="A577">
        <v>110</v>
      </c>
      <c r="B577">
        <v>412668</v>
      </c>
      <c r="C577">
        <v>2014</v>
      </c>
      <c r="D577" t="s">
        <v>176</v>
      </c>
      <c r="E577">
        <v>12</v>
      </c>
      <c r="F577">
        <v>0</v>
      </c>
      <c r="G577">
        <v>0</v>
      </c>
    </row>
    <row r="578" spans="1:7" x14ac:dyDescent="0.2">
      <c r="A578">
        <v>110</v>
      </c>
      <c r="B578">
        <v>412700</v>
      </c>
      <c r="C578">
        <v>2014</v>
      </c>
      <c r="D578" t="s">
        <v>176</v>
      </c>
      <c r="E578">
        <v>30</v>
      </c>
      <c r="F578">
        <v>0</v>
      </c>
      <c r="G578">
        <v>0</v>
      </c>
    </row>
    <row r="579" spans="1:7" x14ac:dyDescent="0.2">
      <c r="A579">
        <v>110</v>
      </c>
      <c r="B579">
        <v>413254</v>
      </c>
      <c r="C579">
        <v>2014</v>
      </c>
      <c r="D579" t="s">
        <v>176</v>
      </c>
      <c r="E579">
        <v>0</v>
      </c>
      <c r="F579">
        <v>13.5</v>
      </c>
      <c r="G579">
        <v>0</v>
      </c>
    </row>
    <row r="580" spans="1:7" x14ac:dyDescent="0.2">
      <c r="A580">
        <v>110</v>
      </c>
      <c r="B580">
        <v>413626</v>
      </c>
      <c r="C580">
        <v>2014</v>
      </c>
      <c r="D580" t="s">
        <v>176</v>
      </c>
      <c r="E580">
        <v>80</v>
      </c>
      <c r="F580">
        <v>36</v>
      </c>
      <c r="G580">
        <v>0</v>
      </c>
    </row>
    <row r="581" spans="1:7" x14ac:dyDescent="0.2">
      <c r="A581">
        <v>110</v>
      </c>
      <c r="B581">
        <v>413681</v>
      </c>
      <c r="C581">
        <v>2014</v>
      </c>
      <c r="D581" t="s">
        <v>176</v>
      </c>
      <c r="E581">
        <v>18</v>
      </c>
      <c r="F581">
        <v>0</v>
      </c>
      <c r="G581">
        <v>0</v>
      </c>
    </row>
    <row r="582" spans="1:7" x14ac:dyDescent="0.2">
      <c r="A582">
        <v>110</v>
      </c>
      <c r="B582">
        <v>413700</v>
      </c>
      <c r="C582">
        <v>2014</v>
      </c>
      <c r="D582" t="s">
        <v>176</v>
      </c>
      <c r="E582">
        <v>0</v>
      </c>
      <c r="F582">
        <v>7</v>
      </c>
      <c r="G582">
        <v>0</v>
      </c>
    </row>
    <row r="583" spans="1:7" x14ac:dyDescent="0.2">
      <c r="A583">
        <v>110</v>
      </c>
      <c r="B583">
        <v>414242</v>
      </c>
      <c r="C583">
        <v>2014</v>
      </c>
      <c r="D583" t="s">
        <v>176</v>
      </c>
      <c r="E583">
        <v>15</v>
      </c>
      <c r="F583">
        <v>25.5</v>
      </c>
      <c r="G583">
        <v>45</v>
      </c>
    </row>
    <row r="584" spans="1:7" x14ac:dyDescent="0.2">
      <c r="A584">
        <v>110</v>
      </c>
      <c r="B584">
        <v>414249</v>
      </c>
      <c r="C584">
        <v>2014</v>
      </c>
      <c r="D584" t="s">
        <v>176</v>
      </c>
      <c r="E584">
        <v>40</v>
      </c>
      <c r="F584">
        <v>0</v>
      </c>
      <c r="G584">
        <v>18</v>
      </c>
    </row>
    <row r="585" spans="1:7" x14ac:dyDescent="0.2">
      <c r="A585">
        <v>110</v>
      </c>
      <c r="B585">
        <v>414250</v>
      </c>
      <c r="C585">
        <v>2014</v>
      </c>
      <c r="D585" t="s">
        <v>176</v>
      </c>
      <c r="E585">
        <v>0</v>
      </c>
      <c r="F585">
        <v>0</v>
      </c>
      <c r="G585">
        <v>18</v>
      </c>
    </row>
    <row r="586" spans="1:7" x14ac:dyDescent="0.2">
      <c r="A586">
        <v>110</v>
      </c>
      <c r="B586">
        <v>414790</v>
      </c>
      <c r="C586">
        <v>2014</v>
      </c>
      <c r="D586" t="s">
        <v>176</v>
      </c>
      <c r="E586">
        <v>160</v>
      </c>
      <c r="F586">
        <v>48</v>
      </c>
      <c r="G586">
        <v>28</v>
      </c>
    </row>
    <row r="587" spans="1:7" x14ac:dyDescent="0.2">
      <c r="A587">
        <v>110</v>
      </c>
      <c r="B587">
        <v>414796</v>
      </c>
      <c r="C587">
        <v>2014</v>
      </c>
      <c r="D587" t="s">
        <v>176</v>
      </c>
      <c r="E587">
        <v>180</v>
      </c>
      <c r="F587">
        <v>0</v>
      </c>
      <c r="G587">
        <v>0</v>
      </c>
    </row>
    <row r="588" spans="1:7" x14ac:dyDescent="0.2">
      <c r="A588">
        <v>110</v>
      </c>
      <c r="B588">
        <v>415777</v>
      </c>
      <c r="C588">
        <v>2014</v>
      </c>
      <c r="D588" t="s">
        <v>176</v>
      </c>
      <c r="E588">
        <v>0</v>
      </c>
      <c r="F588">
        <v>15</v>
      </c>
      <c r="G588">
        <v>0</v>
      </c>
    </row>
    <row r="589" spans="1:7" x14ac:dyDescent="0.2">
      <c r="A589">
        <v>110</v>
      </c>
      <c r="B589">
        <v>415783</v>
      </c>
      <c r="C589">
        <v>2014</v>
      </c>
      <c r="D589" t="s">
        <v>176</v>
      </c>
      <c r="E589">
        <v>33</v>
      </c>
      <c r="F589">
        <v>0</v>
      </c>
      <c r="G589">
        <v>0</v>
      </c>
    </row>
    <row r="590" spans="1:7" x14ac:dyDescent="0.2">
      <c r="A590">
        <v>110</v>
      </c>
      <c r="B590">
        <v>416712</v>
      </c>
      <c r="C590">
        <v>2014</v>
      </c>
      <c r="D590" t="s">
        <v>176</v>
      </c>
      <c r="E590">
        <v>61</v>
      </c>
      <c r="F590">
        <v>0</v>
      </c>
      <c r="G590">
        <v>0</v>
      </c>
    </row>
    <row r="591" spans="1:7" x14ac:dyDescent="0.2">
      <c r="D591" t="s">
        <v>45</v>
      </c>
      <c r="E591" s="69">
        <v>68514.5</v>
      </c>
      <c r="F591" s="69">
        <v>29240.799999999999</v>
      </c>
      <c r="G591" s="69">
        <v>6091.5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Test Year 2014</vt:lpstr>
      <vt:lpstr>Test Year 2009</vt:lpstr>
      <vt:lpstr>Protocols</vt:lpstr>
      <vt:lpstr>Data - Contractor Labor Hours</vt:lpstr>
      <vt:lpstr>'Test Year 2014'!Print_Area</vt:lpstr>
    </vt:vector>
  </TitlesOfParts>
  <Company>American Electric Power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P Salerno</dc:creator>
  <cp:lastModifiedBy>AEP</cp:lastModifiedBy>
  <cp:lastPrinted>2015-02-06T20:27:18Z</cp:lastPrinted>
  <dcterms:created xsi:type="dcterms:W3CDTF">2014-02-18T13:40:36Z</dcterms:created>
  <dcterms:modified xsi:type="dcterms:W3CDTF">2015-02-09T13:06:38Z</dcterms:modified>
</cp:coreProperties>
</file>