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7" i="1" l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G6" i="1"/>
  <c r="F6" i="1"/>
  <c r="V31" i="1"/>
  <c r="K28" i="1"/>
  <c r="L28" i="1"/>
  <c r="M28" i="1"/>
  <c r="N28" i="1"/>
  <c r="O28" i="1"/>
  <c r="P28" i="1"/>
  <c r="Q28" i="1"/>
  <c r="R28" i="1"/>
  <c r="S28" i="1"/>
  <c r="T28" i="1"/>
  <c r="U28" i="1"/>
  <c r="J28" i="1"/>
  <c r="U20" i="1"/>
  <c r="U21" i="1"/>
  <c r="U22" i="1"/>
  <c r="U23" i="1"/>
  <c r="U24" i="1"/>
  <c r="U25" i="1"/>
  <c r="U26" i="1"/>
  <c r="U27" i="1"/>
  <c r="U19" i="1"/>
  <c r="P20" i="1"/>
  <c r="P21" i="1"/>
  <c r="P22" i="1"/>
  <c r="P23" i="1"/>
  <c r="P24" i="1"/>
  <c r="P25" i="1"/>
  <c r="P26" i="1"/>
  <c r="P27" i="1"/>
  <c r="P19" i="1"/>
  <c r="K20" i="1"/>
  <c r="K21" i="1"/>
  <c r="K22" i="1"/>
  <c r="K23" i="1"/>
  <c r="K24" i="1"/>
  <c r="K25" i="1"/>
  <c r="K26" i="1"/>
  <c r="K27" i="1"/>
  <c r="K19" i="1"/>
  <c r="J20" i="1"/>
  <c r="J21" i="1"/>
  <c r="J22" i="1"/>
  <c r="J23" i="1"/>
  <c r="J24" i="1"/>
  <c r="J25" i="1"/>
  <c r="J26" i="1"/>
  <c r="J27" i="1"/>
  <c r="J19" i="1"/>
  <c r="I20" i="1"/>
  <c r="I21" i="1"/>
  <c r="I22" i="1"/>
  <c r="I23" i="1"/>
  <c r="I24" i="1"/>
  <c r="I25" i="1"/>
  <c r="I26" i="1"/>
  <c r="I27" i="1"/>
  <c r="I19" i="1"/>
  <c r="H20" i="1"/>
  <c r="H21" i="1"/>
  <c r="H22" i="1"/>
  <c r="H23" i="1"/>
  <c r="H24" i="1"/>
  <c r="H25" i="1"/>
  <c r="H26" i="1"/>
  <c r="H27" i="1"/>
  <c r="H19" i="1"/>
  <c r="M15" i="1" l="1"/>
  <c r="R15" i="1"/>
  <c r="T14" i="1"/>
  <c r="T13" i="1"/>
  <c r="T12" i="1"/>
  <c r="T11" i="1"/>
  <c r="T10" i="1"/>
  <c r="T9" i="1"/>
  <c r="T8" i="1"/>
  <c r="T7" i="1"/>
  <c r="T6" i="1"/>
  <c r="T15" i="1" s="1"/>
  <c r="S14" i="1"/>
  <c r="S13" i="1"/>
  <c r="U13" i="1" s="1"/>
  <c r="S12" i="1"/>
  <c r="S11" i="1"/>
  <c r="S10" i="1"/>
  <c r="S9" i="1"/>
  <c r="U9" i="1" s="1"/>
  <c r="S8" i="1"/>
  <c r="S7" i="1"/>
  <c r="S6" i="1"/>
  <c r="S15" i="1" s="1"/>
  <c r="Q14" i="1"/>
  <c r="U14" i="1" s="1"/>
  <c r="Q13" i="1"/>
  <c r="Q12" i="1"/>
  <c r="U12" i="1" s="1"/>
  <c r="Q11" i="1"/>
  <c r="U11" i="1" s="1"/>
  <c r="Q10" i="1"/>
  <c r="U10" i="1" s="1"/>
  <c r="Q9" i="1"/>
  <c r="Q8" i="1"/>
  <c r="U8" i="1" s="1"/>
  <c r="Q7" i="1"/>
  <c r="U7" i="1" s="1"/>
  <c r="Q6" i="1"/>
  <c r="U6" i="1" s="1"/>
  <c r="N6" i="1"/>
  <c r="O14" i="1"/>
  <c r="O13" i="1"/>
  <c r="P13" i="1" s="1"/>
  <c r="O12" i="1"/>
  <c r="O11" i="1"/>
  <c r="O10" i="1"/>
  <c r="O9" i="1"/>
  <c r="P9" i="1" s="1"/>
  <c r="O8" i="1"/>
  <c r="O7" i="1"/>
  <c r="O6" i="1"/>
  <c r="O15" i="1" s="1"/>
  <c r="N14" i="1"/>
  <c r="P14" i="1" s="1"/>
  <c r="N13" i="1"/>
  <c r="N12" i="1"/>
  <c r="P12" i="1" s="1"/>
  <c r="N11" i="1"/>
  <c r="N10" i="1"/>
  <c r="N15" i="1" s="1"/>
  <c r="N9" i="1"/>
  <c r="N8" i="1"/>
  <c r="P8" i="1" s="1"/>
  <c r="N7" i="1"/>
  <c r="L7" i="1"/>
  <c r="P7" i="1" s="1"/>
  <c r="L8" i="1"/>
  <c r="L9" i="1"/>
  <c r="L10" i="1"/>
  <c r="L11" i="1"/>
  <c r="P11" i="1" s="1"/>
  <c r="L12" i="1"/>
  <c r="L13" i="1"/>
  <c r="L14" i="1"/>
  <c r="L6" i="1"/>
  <c r="P6" i="1" s="1"/>
  <c r="D15" i="1"/>
  <c r="C15" i="1"/>
  <c r="P15" i="1" l="1"/>
  <c r="U15" i="1"/>
  <c r="P10" i="1"/>
  <c r="L15" i="1"/>
  <c r="Q15" i="1"/>
</calcChain>
</file>

<file path=xl/sharedStrings.xml><?xml version="1.0" encoding="utf-8"?>
<sst xmlns="http://schemas.openxmlformats.org/spreadsheetml/2006/main" count="55" uniqueCount="37">
  <si>
    <t>Big Sandy 1</t>
  </si>
  <si>
    <t>Big Sandy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</si>
  <si>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</si>
  <si>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</si>
  <si>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</si>
  <si>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</si>
  <si>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</si>
  <si>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</si>
  <si>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</si>
  <si>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</si>
  <si>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</si>
  <si>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Admin Fee Adj</t>
  </si>
  <si>
    <t>9-3</t>
  </si>
  <si>
    <t>Market Support</t>
  </si>
  <si>
    <t>MWh</t>
  </si>
  <si>
    <t>9-5</t>
  </si>
  <si>
    <t>Capacity Mgmt</t>
  </si>
  <si>
    <t>Daily UCAP</t>
  </si>
  <si>
    <t>Days</t>
  </si>
  <si>
    <t>9-MMU</t>
  </si>
  <si>
    <t>$/MWh</t>
  </si>
  <si>
    <t>PJM Admin Fee Billing Determinants</t>
  </si>
  <si>
    <t>PJM Admin Fee Rates</t>
  </si>
  <si>
    <t>9-Settlement</t>
  </si>
  <si>
    <t>Admin Fee $</t>
  </si>
  <si>
    <t>LSEKPD</t>
  </si>
  <si>
    <t>OSSKPD</t>
  </si>
  <si>
    <t>Grand Total</t>
  </si>
  <si>
    <t>Big Sandy 1 Dispatch</t>
  </si>
  <si>
    <t>Big Sandy 2 Dispatch</t>
  </si>
  <si>
    <t>BS1 LSE %</t>
  </si>
  <si>
    <t>BS2 LSE %</t>
  </si>
  <si>
    <t>BS1 LSE $</t>
  </si>
  <si>
    <t>BS1 OSS $</t>
  </si>
  <si>
    <t>BS2 LSE$</t>
  </si>
  <si>
    <t>BS2 OSS $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</si>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</sst>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Border="1"/>
    <xf numFmtId="165" fontId="0" fillId="0" borderId="0" xfId="1" applyNumberFormat="1" applyFont="1"/>
    <xf numFmtId="0" fontId="0" fillId="0" borderId="0" xfId="0" applyAlignment="1"/>
    <xf numFmtId="43" fontId="0" fillId="0" borderId="0" xfId="0" applyNumberFormat="1"/>
    <xf numFmtId="166" fontId="0" fillId="0" borderId="0" xfId="2" applyNumberFormat="1" applyFont="1"/>
    <xf numFmtId="166" fontId="0" fillId="0" borderId="1" xfId="2" applyNumberFormat="1" applyFont="1" applyBorder="1"/>
    <xf numFmtId="43" fontId="0" fillId="0" borderId="1" xfId="0" applyNumberFormat="1" applyBorder="1"/>
    <xf numFmtId="166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/>
    <xf numFmtId="14" fontId="0" fillId="0" borderId="1" xfId="0" applyNumberFormat="1" applyBorder="1" applyAlignment="1">
      <alignment horizontal="left"/>
    </xf>
    <xf numFmtId="164" fontId="0" fillId="0" borderId="1" xfId="0" applyNumberFormat="1" applyBorder="1"/>
    <xf numFmtId="10" fontId="0" fillId="0" borderId="0" xfId="3" applyNumberFormat="1" applyFont="1"/>
    <xf numFmtId="4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44" fontId="0" fillId="0" borderId="5" xfId="0" applyNumberFormat="1" applyBorder="1"/>
    <xf numFmtId="44" fontId="0" fillId="0" borderId="0" xfId="0" applyNumberFormat="1" applyBorder="1"/>
    <xf numFmtId="0" fontId="0" fillId="0" borderId="0" xfId="0" applyBorder="1"/>
    <xf numFmtId="4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0" applyNumberFormat="1" applyBorder="1"/>
    <xf numFmtId="44" fontId="0" fillId="0" borderId="1" xfId="0" applyNumberFormat="1" applyBorder="1"/>
    <xf numFmtId="43" fontId="0" fillId="0" borderId="11" xfId="0" applyNumberFormat="1" applyBorder="1"/>
    <xf numFmtId="44" fontId="0" fillId="0" borderId="5" xfId="2" applyFont="1" applyBorder="1"/>
    <xf numFmtId="44" fontId="0" fillId="0" borderId="0" xfId="2" applyFont="1" applyBorder="1"/>
    <xf numFmtId="44" fontId="0" fillId="0" borderId="6" xfId="2" applyFont="1" applyBorder="1"/>
    <xf numFmtId="0" fontId="0" fillId="2" borderId="0" xfId="0" applyFill="1"/>
    <xf numFmtId="164" fontId="0" fillId="2" borderId="0" xfId="1" applyNumberFormat="1" applyFont="1" applyFill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/>
  </sheetViews>
  <sheetFormatPr defaultRowHeight="15" outlineLevelCol="1" x14ac:dyDescent="0.25"/>
  <cols>
    <col min="1" max="1" width="10.85546875" bestFit="1" customWidth="1"/>
    <col min="2" max="4" width="11.28515625" bestFit="1" customWidth="1"/>
    <col min="5" max="5" width="10.85546875" customWidth="1"/>
    <col min="6" max="7" width="10.85546875" bestFit="1" customWidth="1"/>
    <col min="8" max="8" width="14.85546875" bestFit="1" customWidth="1"/>
    <col min="9" max="9" width="14.140625" bestFit="1" customWidth="1"/>
    <col min="10" max="10" width="14.5703125" customWidth="1"/>
    <col min="11" max="11" width="12.7109375" bestFit="1" customWidth="1"/>
    <col min="12" max="15" width="11.42578125" hidden="1" customWidth="1" outlineLevel="1"/>
    <col min="16" max="16" width="12" bestFit="1" customWidth="1" collapsed="1"/>
    <col min="17" max="17" width="10.5703125" hidden="1" customWidth="1" outlineLevel="1"/>
    <col min="18" max="18" width="0" hidden="1" customWidth="1" outlineLevel="1"/>
    <col min="19" max="19" width="9.5703125" hidden="1" customWidth="1" outlineLevel="1"/>
    <col min="20" max="20" width="12.7109375" hidden="1" customWidth="1" outlineLevel="1"/>
    <col min="21" max="21" width="11.85546875" customWidth="1" collapsed="1"/>
  </cols>
  <sheetData>
    <row r="1" spans="1:21" x14ac:dyDescent="0.25">
      <c r="A1" t="s">
        <v>11</v>
      </c>
    </row>
    <row r="2" spans="1:21" x14ac:dyDescent="0.25">
      <c r="C2" s="39" t="s">
        <v>21</v>
      </c>
      <c r="D2" s="39"/>
      <c r="E2" s="39"/>
      <c r="F2" s="39"/>
      <c r="G2" s="39"/>
      <c r="H2" s="39" t="s">
        <v>22</v>
      </c>
      <c r="I2" s="39"/>
      <c r="J2" s="39"/>
      <c r="K2" s="39"/>
      <c r="L2" s="8"/>
      <c r="M2" s="8"/>
      <c r="N2" s="8"/>
      <c r="O2" s="8"/>
    </row>
    <row r="3" spans="1:21" x14ac:dyDescent="0.25">
      <c r="C3" s="39" t="s">
        <v>14</v>
      </c>
      <c r="D3" s="39"/>
      <c r="E3" s="5" t="s">
        <v>18</v>
      </c>
      <c r="F3" s="39" t="s">
        <v>17</v>
      </c>
      <c r="G3" s="39"/>
      <c r="H3" s="4" t="s">
        <v>12</v>
      </c>
      <c r="I3" s="4" t="s">
        <v>15</v>
      </c>
      <c r="J3" s="5" t="s">
        <v>19</v>
      </c>
      <c r="K3" t="s">
        <v>23</v>
      </c>
      <c r="L3" s="4" t="s">
        <v>12</v>
      </c>
      <c r="M3" s="4" t="s">
        <v>15</v>
      </c>
      <c r="N3" s="5" t="s">
        <v>19</v>
      </c>
      <c r="O3" t="s">
        <v>23</v>
      </c>
      <c r="P3" s="5" t="s">
        <v>0</v>
      </c>
      <c r="Q3" s="4" t="s">
        <v>12</v>
      </c>
      <c r="R3" s="4" t="s">
        <v>15</v>
      </c>
      <c r="S3" s="5" t="s">
        <v>19</v>
      </c>
      <c r="T3" t="s">
        <v>23</v>
      </c>
      <c r="U3" s="5" t="s">
        <v>1</v>
      </c>
    </row>
    <row r="4" spans="1:21" x14ac:dyDescent="0.25">
      <c r="C4" s="5"/>
      <c r="D4" s="5"/>
      <c r="E4" s="5"/>
      <c r="F4" s="5">
        <v>263.3</v>
      </c>
      <c r="G4" s="5">
        <v>438.2</v>
      </c>
      <c r="H4" s="4"/>
      <c r="I4" s="4"/>
      <c r="J4" s="5"/>
      <c r="L4" s="4"/>
      <c r="M4" s="4"/>
      <c r="N4" s="5"/>
      <c r="P4" s="5"/>
      <c r="Q4" s="4"/>
      <c r="R4" s="4"/>
      <c r="S4" s="5"/>
      <c r="U4" s="5"/>
    </row>
    <row r="5" spans="1:21" x14ac:dyDescent="0.25">
      <c r="C5" t="s">
        <v>0</v>
      </c>
      <c r="D5" t="s">
        <v>1</v>
      </c>
      <c r="F5" s="37" t="s">
        <v>0</v>
      </c>
      <c r="G5" s="37" t="s">
        <v>1</v>
      </c>
      <c r="H5" s="5" t="s">
        <v>13</v>
      </c>
      <c r="I5" t="s">
        <v>16</v>
      </c>
      <c r="J5" s="5" t="s">
        <v>20</v>
      </c>
      <c r="K5" s="5" t="s">
        <v>20</v>
      </c>
      <c r="P5" s="5" t="s">
        <v>24</v>
      </c>
      <c r="U5" s="5" t="s">
        <v>24</v>
      </c>
    </row>
    <row r="6" spans="1:21" x14ac:dyDescent="0.25">
      <c r="A6" t="s">
        <v>2</v>
      </c>
      <c r="B6">
        <v>2014</v>
      </c>
      <c r="C6" s="1">
        <v>141915</v>
      </c>
      <c r="D6" s="1">
        <v>469235</v>
      </c>
      <c r="E6" s="1">
        <v>31</v>
      </c>
      <c r="F6" s="38">
        <f>F$4*E6</f>
        <v>8162.3</v>
      </c>
      <c r="G6" s="38">
        <f>G$4*E6</f>
        <v>13584.199999999999</v>
      </c>
      <c r="H6" s="7">
        <v>2.63E-2</v>
      </c>
      <c r="I6" s="7">
        <v>7.4899999999999994E-2</v>
      </c>
      <c r="J6" s="7">
        <v>3.9199999999999999E-3</v>
      </c>
      <c r="K6" s="7">
        <v>5.3E-3</v>
      </c>
      <c r="L6" s="10">
        <f>$C6*H6</f>
        <v>3732.3645000000001</v>
      </c>
      <c r="M6" s="10"/>
      <c r="N6" s="10">
        <f>$C6*J6</f>
        <v>556.30679999999995</v>
      </c>
      <c r="O6" s="10">
        <f>$C6*K6</f>
        <v>752.14949999999999</v>
      </c>
      <c r="P6" s="10">
        <f>SUM(L6:O6)</f>
        <v>5040.8207999999995</v>
      </c>
      <c r="Q6" s="9">
        <f>$D6*H6</f>
        <v>12340.880500000001</v>
      </c>
      <c r="S6" s="9">
        <f>$D6*J6</f>
        <v>1839.4012</v>
      </c>
      <c r="T6" s="9">
        <f>$D6*K6</f>
        <v>2486.9454999999998</v>
      </c>
      <c r="U6" s="9">
        <f>SUM(Q6:T6)</f>
        <v>16667.227200000001</v>
      </c>
    </row>
    <row r="7" spans="1:21" x14ac:dyDescent="0.25">
      <c r="A7" t="s">
        <v>3</v>
      </c>
      <c r="B7">
        <v>2014</v>
      </c>
      <c r="C7" s="1">
        <v>154971</v>
      </c>
      <c r="D7" s="1">
        <v>425614</v>
      </c>
      <c r="E7" s="1">
        <v>28</v>
      </c>
      <c r="F7" s="38">
        <f t="shared" ref="F7:F14" si="0">F$4*E7</f>
        <v>7372.4000000000005</v>
      </c>
      <c r="G7" s="38">
        <f t="shared" ref="G7:G14" si="1">G$4*E7</f>
        <v>12269.6</v>
      </c>
      <c r="H7" s="7">
        <v>2.63E-2</v>
      </c>
      <c r="I7" s="7">
        <v>7.4899999999999994E-2</v>
      </c>
      <c r="J7" s="7">
        <v>3.9199999999999999E-3</v>
      </c>
      <c r="K7" s="7">
        <v>5.3E-3</v>
      </c>
      <c r="L7" s="10">
        <f t="shared" ref="L7:O14" si="2">$C7*H7</f>
        <v>4075.7373000000002</v>
      </c>
      <c r="M7" s="10"/>
      <c r="N7" s="10">
        <f t="shared" si="2"/>
        <v>607.48631999999998</v>
      </c>
      <c r="O7" s="10">
        <f t="shared" si="2"/>
        <v>821.34630000000004</v>
      </c>
      <c r="P7" s="10">
        <f t="shared" ref="P7:P14" si="3">SUM(L7:O7)</f>
        <v>5504.5699200000008</v>
      </c>
      <c r="Q7" s="9">
        <f t="shared" ref="Q7:T14" si="4">$D7*H7</f>
        <v>11193.6482</v>
      </c>
      <c r="S7" s="9">
        <f t="shared" si="4"/>
        <v>1668.40688</v>
      </c>
      <c r="T7" s="9">
        <f t="shared" si="4"/>
        <v>2255.7541999999999</v>
      </c>
      <c r="U7" s="9">
        <f t="shared" ref="U7:U14" si="5">SUM(Q7:T7)</f>
        <v>15117.809279999999</v>
      </c>
    </row>
    <row r="8" spans="1:21" x14ac:dyDescent="0.25">
      <c r="A8" t="s">
        <v>4</v>
      </c>
      <c r="B8">
        <v>2014</v>
      </c>
      <c r="C8" s="1">
        <v>149784</v>
      </c>
      <c r="D8" s="1">
        <v>146071</v>
      </c>
      <c r="E8" s="1">
        <v>31</v>
      </c>
      <c r="F8" s="38">
        <f t="shared" si="0"/>
        <v>8162.3</v>
      </c>
      <c r="G8" s="38">
        <f t="shared" si="1"/>
        <v>13584.199999999999</v>
      </c>
      <c r="H8" s="7">
        <v>2.63E-2</v>
      </c>
      <c r="I8" s="7">
        <v>7.4899999999999994E-2</v>
      </c>
      <c r="J8" s="7">
        <v>3.9199999999999999E-3</v>
      </c>
      <c r="K8" s="7">
        <v>5.3E-3</v>
      </c>
      <c r="L8" s="10">
        <f t="shared" si="2"/>
        <v>3939.3191999999999</v>
      </c>
      <c r="M8" s="10"/>
      <c r="N8" s="10">
        <f t="shared" si="2"/>
        <v>587.15328</v>
      </c>
      <c r="O8" s="10">
        <f t="shared" si="2"/>
        <v>793.85519999999997</v>
      </c>
      <c r="P8" s="10">
        <f t="shared" si="3"/>
        <v>5320.3276800000003</v>
      </c>
      <c r="Q8" s="9">
        <f t="shared" si="4"/>
        <v>3841.6673000000001</v>
      </c>
      <c r="S8" s="9">
        <f t="shared" si="4"/>
        <v>572.59831999999994</v>
      </c>
      <c r="T8" s="9">
        <f t="shared" si="4"/>
        <v>774.17629999999997</v>
      </c>
      <c r="U8" s="9">
        <f t="shared" si="5"/>
        <v>5188.4419200000002</v>
      </c>
    </row>
    <row r="9" spans="1:21" x14ac:dyDescent="0.25">
      <c r="A9" t="s">
        <v>5</v>
      </c>
      <c r="B9">
        <v>2014</v>
      </c>
      <c r="C9" s="1">
        <v>78200</v>
      </c>
      <c r="D9" s="1">
        <v>399940</v>
      </c>
      <c r="E9" s="1">
        <v>30</v>
      </c>
      <c r="F9" s="38">
        <f t="shared" si="0"/>
        <v>7899</v>
      </c>
      <c r="G9" s="38">
        <f t="shared" si="1"/>
        <v>13146</v>
      </c>
      <c r="H9" s="7">
        <v>3.2899999999999999E-2</v>
      </c>
      <c r="I9" s="7">
        <v>8.3699999999999997E-2</v>
      </c>
      <c r="J9" s="7">
        <v>3.9199999999999999E-3</v>
      </c>
      <c r="K9" s="7">
        <v>3.0000000000000001E-3</v>
      </c>
      <c r="L9" s="10">
        <f t="shared" si="2"/>
        <v>2572.7799999999997</v>
      </c>
      <c r="M9" s="10"/>
      <c r="N9" s="10">
        <f t="shared" si="2"/>
        <v>306.54399999999998</v>
      </c>
      <c r="O9" s="10">
        <f t="shared" si="2"/>
        <v>234.6</v>
      </c>
      <c r="P9" s="10">
        <f t="shared" si="3"/>
        <v>3113.9239999999995</v>
      </c>
      <c r="Q9" s="9">
        <f t="shared" si="4"/>
        <v>13158.026</v>
      </c>
      <c r="S9" s="9">
        <f t="shared" si="4"/>
        <v>1567.7647999999999</v>
      </c>
      <c r="T9" s="9">
        <f t="shared" si="4"/>
        <v>1199.82</v>
      </c>
      <c r="U9" s="9">
        <f t="shared" si="5"/>
        <v>15925.610799999999</v>
      </c>
    </row>
    <row r="10" spans="1:21" x14ac:dyDescent="0.25">
      <c r="A10" t="s">
        <v>6</v>
      </c>
      <c r="B10">
        <v>2014</v>
      </c>
      <c r="C10" s="1">
        <v>64783</v>
      </c>
      <c r="D10" s="1">
        <v>314113</v>
      </c>
      <c r="E10" s="1">
        <v>31</v>
      </c>
      <c r="F10" s="38">
        <f t="shared" si="0"/>
        <v>8162.3</v>
      </c>
      <c r="G10" s="38">
        <f t="shared" si="1"/>
        <v>13584.199999999999</v>
      </c>
      <c r="H10" s="7">
        <v>3.2899999999999999E-2</v>
      </c>
      <c r="I10" s="7">
        <v>8.3699999999999997E-2</v>
      </c>
      <c r="J10" s="7">
        <v>3.9199999999999999E-3</v>
      </c>
      <c r="K10" s="7">
        <v>3.0000000000000001E-3</v>
      </c>
      <c r="L10" s="10">
        <f t="shared" si="2"/>
        <v>2131.3606999999997</v>
      </c>
      <c r="M10" s="10"/>
      <c r="N10" s="10">
        <f t="shared" si="2"/>
        <v>253.94935999999998</v>
      </c>
      <c r="O10" s="10">
        <f t="shared" si="2"/>
        <v>194.34900000000002</v>
      </c>
      <c r="P10" s="10">
        <f t="shared" si="3"/>
        <v>2579.65906</v>
      </c>
      <c r="Q10" s="9">
        <f t="shared" si="4"/>
        <v>10334.3177</v>
      </c>
      <c r="S10" s="9">
        <f t="shared" si="4"/>
        <v>1231.32296</v>
      </c>
      <c r="T10" s="9">
        <f t="shared" si="4"/>
        <v>942.33900000000006</v>
      </c>
      <c r="U10" s="9">
        <f t="shared" si="5"/>
        <v>12507.979659999999</v>
      </c>
    </row>
    <row r="11" spans="1:21" x14ac:dyDescent="0.25">
      <c r="A11" t="s">
        <v>7</v>
      </c>
      <c r="B11">
        <v>2014</v>
      </c>
      <c r="C11" s="1">
        <v>115113</v>
      </c>
      <c r="D11" s="1">
        <v>459003</v>
      </c>
      <c r="E11" s="1">
        <v>30</v>
      </c>
      <c r="F11" s="38">
        <f t="shared" si="0"/>
        <v>7899</v>
      </c>
      <c r="G11" s="38">
        <f t="shared" si="1"/>
        <v>13146</v>
      </c>
      <c r="H11" s="7">
        <v>3.2899999999999999E-2</v>
      </c>
      <c r="I11" s="7">
        <v>8.3699999999999997E-2</v>
      </c>
      <c r="J11" s="7">
        <v>3.9199999999999999E-3</v>
      </c>
      <c r="K11" s="7">
        <v>3.0000000000000001E-3</v>
      </c>
      <c r="L11" s="10">
        <f t="shared" si="2"/>
        <v>3787.2176999999997</v>
      </c>
      <c r="M11" s="10"/>
      <c r="N11" s="10">
        <f t="shared" si="2"/>
        <v>451.24295999999998</v>
      </c>
      <c r="O11" s="10">
        <f t="shared" si="2"/>
        <v>345.339</v>
      </c>
      <c r="P11" s="10">
        <f t="shared" si="3"/>
        <v>4583.7996599999997</v>
      </c>
      <c r="Q11" s="9">
        <f t="shared" si="4"/>
        <v>15101.198699999999</v>
      </c>
      <c r="S11" s="9">
        <f t="shared" si="4"/>
        <v>1799.2917599999998</v>
      </c>
      <c r="T11" s="9">
        <f t="shared" si="4"/>
        <v>1377.009</v>
      </c>
      <c r="U11" s="9">
        <f t="shared" si="5"/>
        <v>18277.499459999999</v>
      </c>
    </row>
    <row r="12" spans="1:21" x14ac:dyDescent="0.25">
      <c r="A12" t="s">
        <v>8</v>
      </c>
      <c r="B12">
        <v>2014</v>
      </c>
      <c r="C12" s="1">
        <v>65054</v>
      </c>
      <c r="D12" s="1">
        <v>400591</v>
      </c>
      <c r="E12" s="1">
        <v>31</v>
      </c>
      <c r="F12" s="38">
        <f t="shared" si="0"/>
        <v>8162.3</v>
      </c>
      <c r="G12" s="38">
        <f t="shared" si="1"/>
        <v>13584.199999999999</v>
      </c>
      <c r="H12" s="7">
        <v>3.1E-2</v>
      </c>
      <c r="I12" s="7">
        <v>8.2600000000000007E-2</v>
      </c>
      <c r="J12" s="7">
        <v>3.9199999999999999E-3</v>
      </c>
      <c r="K12" s="7">
        <v>4.4000000000000003E-3</v>
      </c>
      <c r="L12" s="10">
        <f t="shared" si="2"/>
        <v>2016.674</v>
      </c>
      <c r="M12" s="10"/>
      <c r="N12" s="10">
        <f t="shared" si="2"/>
        <v>255.01167999999998</v>
      </c>
      <c r="O12" s="10">
        <f t="shared" si="2"/>
        <v>286.23760000000004</v>
      </c>
      <c r="P12" s="10">
        <f t="shared" si="3"/>
        <v>2557.92328</v>
      </c>
      <c r="Q12" s="9">
        <f t="shared" si="4"/>
        <v>12418.321</v>
      </c>
      <c r="S12" s="9">
        <f t="shared" si="4"/>
        <v>1570.31672</v>
      </c>
      <c r="T12" s="9">
        <f t="shared" si="4"/>
        <v>1762.6004</v>
      </c>
      <c r="U12" s="9">
        <f t="shared" si="5"/>
        <v>15751.23812</v>
      </c>
    </row>
    <row r="13" spans="1:21" x14ac:dyDescent="0.25">
      <c r="A13" t="s">
        <v>9</v>
      </c>
      <c r="B13">
        <v>2014</v>
      </c>
      <c r="C13" s="1">
        <v>132666</v>
      </c>
      <c r="D13" s="1">
        <v>453066</v>
      </c>
      <c r="E13" s="1">
        <v>31</v>
      </c>
      <c r="F13" s="38">
        <f t="shared" si="0"/>
        <v>8162.3</v>
      </c>
      <c r="G13" s="38">
        <f t="shared" si="1"/>
        <v>13584.199999999999</v>
      </c>
      <c r="H13" s="7">
        <v>3.1E-2</v>
      </c>
      <c r="I13" s="7">
        <v>8.2600000000000007E-2</v>
      </c>
      <c r="J13" s="7">
        <v>3.9199999999999999E-3</v>
      </c>
      <c r="K13" s="7">
        <v>4.4000000000000003E-3</v>
      </c>
      <c r="L13" s="10">
        <f t="shared" si="2"/>
        <v>4112.6459999999997</v>
      </c>
      <c r="M13" s="10"/>
      <c r="N13" s="10">
        <f t="shared" si="2"/>
        <v>520.05071999999996</v>
      </c>
      <c r="O13" s="10">
        <f t="shared" si="2"/>
        <v>583.73040000000003</v>
      </c>
      <c r="P13" s="10">
        <f t="shared" si="3"/>
        <v>5216.4271200000003</v>
      </c>
      <c r="Q13" s="9">
        <f t="shared" si="4"/>
        <v>14045.046</v>
      </c>
      <c r="S13" s="9">
        <f t="shared" si="4"/>
        <v>1776.01872</v>
      </c>
      <c r="T13" s="9">
        <f t="shared" si="4"/>
        <v>1993.4904000000001</v>
      </c>
      <c r="U13" s="9">
        <f t="shared" si="5"/>
        <v>17814.555120000001</v>
      </c>
    </row>
    <row r="14" spans="1:21" x14ac:dyDescent="0.25">
      <c r="A14" s="2" t="s">
        <v>10</v>
      </c>
      <c r="B14" s="2">
        <v>2014</v>
      </c>
      <c r="C14" s="3">
        <v>22752</v>
      </c>
      <c r="D14" s="3">
        <v>187765</v>
      </c>
      <c r="E14" s="6">
        <v>30</v>
      </c>
      <c r="F14" s="38">
        <f t="shared" si="0"/>
        <v>7899</v>
      </c>
      <c r="G14" s="38">
        <f t="shared" si="1"/>
        <v>13146</v>
      </c>
      <c r="H14" s="7">
        <v>3.1E-2</v>
      </c>
      <c r="I14" s="7">
        <v>8.2600000000000007E-2</v>
      </c>
      <c r="J14" s="7">
        <v>3.9199999999999999E-3</v>
      </c>
      <c r="K14" s="7">
        <v>4.4000000000000003E-3</v>
      </c>
      <c r="L14" s="11">
        <f t="shared" si="2"/>
        <v>705.31200000000001</v>
      </c>
      <c r="M14" s="11"/>
      <c r="N14" s="11">
        <f t="shared" si="2"/>
        <v>89.187839999999994</v>
      </c>
      <c r="O14" s="11">
        <f t="shared" si="2"/>
        <v>100.1088</v>
      </c>
      <c r="P14" s="11">
        <f t="shared" si="3"/>
        <v>894.60863999999992</v>
      </c>
      <c r="Q14" s="12">
        <f t="shared" si="4"/>
        <v>5820.7150000000001</v>
      </c>
      <c r="R14" s="2"/>
      <c r="S14" s="12">
        <f t="shared" si="4"/>
        <v>736.03879999999992</v>
      </c>
      <c r="T14" s="12">
        <f t="shared" si="4"/>
        <v>826.16600000000005</v>
      </c>
      <c r="U14" s="12">
        <f t="shared" si="5"/>
        <v>7382.9198000000006</v>
      </c>
    </row>
    <row r="15" spans="1:21" x14ac:dyDescent="0.25">
      <c r="C15" s="1">
        <f>SUM(C6:C14)</f>
        <v>925238</v>
      </c>
      <c r="D15" s="1">
        <f>SUM(D6:D14)</f>
        <v>3255398</v>
      </c>
      <c r="E15" s="1"/>
      <c r="L15" s="13">
        <f>SUM(L6:L14)</f>
        <v>27073.411400000005</v>
      </c>
      <c r="M15" s="13">
        <f t="shared" ref="M15:U15" si="6">SUM(M6:M14)</f>
        <v>0</v>
      </c>
      <c r="N15" s="13">
        <f t="shared" si="6"/>
        <v>3626.9329599999996</v>
      </c>
      <c r="O15" s="13">
        <f t="shared" si="6"/>
        <v>4111.7157999999999</v>
      </c>
      <c r="P15" s="13">
        <f t="shared" si="6"/>
        <v>34812.060160000001</v>
      </c>
      <c r="Q15" s="13">
        <f t="shared" si="6"/>
        <v>98253.820399999997</v>
      </c>
      <c r="R15" s="13">
        <f t="shared" si="6"/>
        <v>0</v>
      </c>
      <c r="S15" s="13">
        <f t="shared" si="6"/>
        <v>12761.160160000001</v>
      </c>
      <c r="T15" s="13">
        <f t="shared" si="6"/>
        <v>13618.300799999997</v>
      </c>
      <c r="U15" s="13">
        <f t="shared" si="6"/>
        <v>124633.28135999999</v>
      </c>
    </row>
    <row r="17" spans="1:23" ht="15.75" thickBot="1" x14ac:dyDescent="0.3">
      <c r="B17" s="39" t="s">
        <v>29</v>
      </c>
      <c r="C17" s="39"/>
      <c r="D17" s="39"/>
      <c r="E17" s="39" t="s">
        <v>28</v>
      </c>
      <c r="F17" s="39"/>
      <c r="G17" s="39"/>
    </row>
    <row r="18" spans="1:23" x14ac:dyDescent="0.25">
      <c r="B18" s="5" t="s">
        <v>25</v>
      </c>
      <c r="C18" s="5" t="s">
        <v>26</v>
      </c>
      <c r="D18" s="5" t="s">
        <v>27</v>
      </c>
      <c r="E18" s="5" t="s">
        <v>25</v>
      </c>
      <c r="F18" s="5" t="s">
        <v>26</v>
      </c>
      <c r="G18" s="5" t="s">
        <v>27</v>
      </c>
      <c r="H18" s="5" t="s">
        <v>30</v>
      </c>
      <c r="I18" s="5" t="s">
        <v>31</v>
      </c>
      <c r="J18" s="20" t="s">
        <v>32</v>
      </c>
      <c r="K18" s="21" t="s">
        <v>34</v>
      </c>
      <c r="L18" s="22"/>
      <c r="M18" s="22"/>
      <c r="N18" s="22"/>
      <c r="O18" s="22"/>
      <c r="P18" s="21" t="s">
        <v>33</v>
      </c>
      <c r="Q18" s="22"/>
      <c r="R18" s="22"/>
      <c r="S18" s="22"/>
      <c r="T18" s="22"/>
      <c r="U18" s="23" t="s">
        <v>35</v>
      </c>
    </row>
    <row r="19" spans="1:23" x14ac:dyDescent="0.25">
      <c r="A19" s="14">
        <v>41640</v>
      </c>
      <c r="B19" s="15">
        <v>-283900.99340999994</v>
      </c>
      <c r="C19" s="15">
        <v>-185334.00658999998</v>
      </c>
      <c r="D19" s="15">
        <v>-469234.99999999988</v>
      </c>
      <c r="E19" s="15">
        <v>-82836.484390000012</v>
      </c>
      <c r="F19" s="15">
        <v>-59078.51561000014</v>
      </c>
      <c r="G19" s="15">
        <v>-141915.00000000015</v>
      </c>
      <c r="H19" s="18">
        <f>E19/G19</f>
        <v>0.5837049247084517</v>
      </c>
      <c r="I19" s="18">
        <f>B19/D19</f>
        <v>0.60502944880496978</v>
      </c>
      <c r="J19" s="24">
        <f>H19*P6</f>
        <v>2942.3519255327969</v>
      </c>
      <c r="K19" s="25">
        <f>I19*U6</f>
        <v>10084.163285923201</v>
      </c>
      <c r="L19" s="26"/>
      <c r="M19" s="26"/>
      <c r="N19" s="26"/>
      <c r="O19" s="26"/>
      <c r="P19" s="25">
        <f>P6-J19</f>
        <v>2098.4688744672026</v>
      </c>
      <c r="Q19" s="26"/>
      <c r="R19" s="26"/>
      <c r="S19" s="26"/>
      <c r="T19" s="26"/>
      <c r="U19" s="27">
        <f>U6-K19</f>
        <v>6583.0639140767998</v>
      </c>
    </row>
    <row r="20" spans="1:23" x14ac:dyDescent="0.25">
      <c r="A20" s="14">
        <v>41671</v>
      </c>
      <c r="B20" s="15">
        <v>-226243.76463999986</v>
      </c>
      <c r="C20" s="15">
        <v>-199370.23536000005</v>
      </c>
      <c r="D20" s="15">
        <v>-425613.99999999988</v>
      </c>
      <c r="E20" s="15">
        <v>-75942.653199999913</v>
      </c>
      <c r="F20" s="15">
        <v>-79028.346800000072</v>
      </c>
      <c r="G20" s="15">
        <v>-154971</v>
      </c>
      <c r="H20" s="18">
        <f t="shared" ref="H20:H27" si="7">E20/G20</f>
        <v>0.49004428699563091</v>
      </c>
      <c r="I20" s="18">
        <f t="shared" ref="I20:I27" si="8">B20/D20</f>
        <v>0.53157030699178109</v>
      </c>
      <c r="J20" s="24">
        <f t="shared" ref="J20:J27" si="9">H20*P7</f>
        <v>2697.4830416639975</v>
      </c>
      <c r="K20" s="25">
        <f t="shared" ref="K20:K27" si="10">I20*U7</f>
        <v>8036.178520012797</v>
      </c>
      <c r="L20" s="26"/>
      <c r="M20" s="26"/>
      <c r="N20" s="26"/>
      <c r="O20" s="26"/>
      <c r="P20" s="25">
        <f t="shared" ref="P20:P27" si="11">P7-J20</f>
        <v>2807.0868783360033</v>
      </c>
      <c r="Q20" s="26"/>
      <c r="R20" s="26"/>
      <c r="S20" s="26"/>
      <c r="T20" s="26"/>
      <c r="U20" s="27">
        <f t="shared" ref="U20:U27" si="12">U7-K20</f>
        <v>7081.6307599872025</v>
      </c>
    </row>
    <row r="21" spans="1:23" x14ac:dyDescent="0.25">
      <c r="A21" s="14">
        <v>41699</v>
      </c>
      <c r="B21" s="15">
        <v>-52309.589440000018</v>
      </c>
      <c r="C21" s="15">
        <v>-93761.41055999996</v>
      </c>
      <c r="D21" s="15">
        <v>-146070.99999999997</v>
      </c>
      <c r="E21" s="15">
        <v>-99841.088640000016</v>
      </c>
      <c r="F21" s="15">
        <v>-49942.911360000056</v>
      </c>
      <c r="G21" s="15">
        <v>-149784.00000000006</v>
      </c>
      <c r="H21" s="18">
        <f t="shared" si="7"/>
        <v>0.66656711424451198</v>
      </c>
      <c r="I21" s="18">
        <f t="shared" si="8"/>
        <v>0.35811070944951445</v>
      </c>
      <c r="J21" s="24">
        <f t="shared" si="9"/>
        <v>3546.3554684927994</v>
      </c>
      <c r="K21" s="25">
        <f t="shared" si="10"/>
        <v>1858.0366169088011</v>
      </c>
      <c r="L21" s="26"/>
      <c r="M21" s="26"/>
      <c r="N21" s="26"/>
      <c r="O21" s="26"/>
      <c r="P21" s="25">
        <f t="shared" si="11"/>
        <v>1773.9722115072009</v>
      </c>
      <c r="Q21" s="26"/>
      <c r="R21" s="26"/>
      <c r="S21" s="26"/>
      <c r="T21" s="26"/>
      <c r="U21" s="27">
        <f t="shared" si="12"/>
        <v>3330.4053030911991</v>
      </c>
    </row>
    <row r="22" spans="1:23" x14ac:dyDescent="0.25">
      <c r="A22" s="14">
        <v>41730</v>
      </c>
      <c r="B22" s="15">
        <v>-157977.74192000015</v>
      </c>
      <c r="C22" s="15">
        <v>-241962.25808000015</v>
      </c>
      <c r="D22" s="15">
        <v>-399940.00000000029</v>
      </c>
      <c r="E22" s="15">
        <v>-35521.446860000018</v>
      </c>
      <c r="F22" s="15">
        <v>-42678.553140000018</v>
      </c>
      <c r="G22" s="15">
        <v>-78200.000000000029</v>
      </c>
      <c r="H22" s="18">
        <f t="shared" si="7"/>
        <v>0.45423845089514076</v>
      </c>
      <c r="I22" s="18">
        <f t="shared" si="8"/>
        <v>0.3950036053408012</v>
      </c>
      <c r="J22" s="24">
        <f t="shared" si="9"/>
        <v>1414.4640139652001</v>
      </c>
      <c r="K22" s="25">
        <f t="shared" si="10"/>
        <v>6290.6736832544011</v>
      </c>
      <c r="L22" s="26"/>
      <c r="M22" s="26"/>
      <c r="N22" s="26"/>
      <c r="O22" s="26"/>
      <c r="P22" s="25">
        <f t="shared" si="11"/>
        <v>1699.4599860347994</v>
      </c>
      <c r="Q22" s="26"/>
      <c r="R22" s="26"/>
      <c r="S22" s="26"/>
      <c r="T22" s="26"/>
      <c r="U22" s="27">
        <f t="shared" si="12"/>
        <v>9634.9371167455975</v>
      </c>
    </row>
    <row r="23" spans="1:23" x14ac:dyDescent="0.25">
      <c r="A23" s="14">
        <v>41760</v>
      </c>
      <c r="B23" s="15">
        <v>-145000.83433000001</v>
      </c>
      <c r="C23" s="15">
        <v>-169112.16567000016</v>
      </c>
      <c r="D23" s="15">
        <v>-314113.00000000017</v>
      </c>
      <c r="E23" s="15">
        <v>-49944.416000000019</v>
      </c>
      <c r="F23" s="15">
        <v>-14838.58399999999</v>
      </c>
      <c r="G23" s="15">
        <v>-64783.000000000007</v>
      </c>
      <c r="H23" s="18">
        <f t="shared" si="7"/>
        <v>0.77094941574178433</v>
      </c>
      <c r="I23" s="18">
        <f t="shared" si="8"/>
        <v>0.46161997220745377</v>
      </c>
      <c r="J23" s="24">
        <f t="shared" si="9"/>
        <v>1988.7866451200005</v>
      </c>
      <c r="K23" s="25">
        <f t="shared" si="10"/>
        <v>5773.9332230205964</v>
      </c>
      <c r="L23" s="26"/>
      <c r="M23" s="26"/>
      <c r="N23" s="26"/>
      <c r="O23" s="26"/>
      <c r="P23" s="25">
        <f t="shared" si="11"/>
        <v>590.8724148799995</v>
      </c>
      <c r="Q23" s="26"/>
      <c r="R23" s="26"/>
      <c r="S23" s="26"/>
      <c r="T23" s="26"/>
      <c r="U23" s="27">
        <f t="shared" si="12"/>
        <v>6734.0464369794026</v>
      </c>
    </row>
    <row r="24" spans="1:23" x14ac:dyDescent="0.25">
      <c r="A24" s="14">
        <v>41791</v>
      </c>
      <c r="B24" s="15">
        <v>-191814.93451999966</v>
      </c>
      <c r="C24" s="15">
        <v>-267188.06548000005</v>
      </c>
      <c r="D24" s="15">
        <v>-459002.99999999971</v>
      </c>
      <c r="E24" s="15">
        <v>-59529.835990000029</v>
      </c>
      <c r="F24" s="15">
        <v>-55583.164009999964</v>
      </c>
      <c r="G24" s="15">
        <v>-115113</v>
      </c>
      <c r="H24" s="18">
        <f t="shared" si="7"/>
        <v>0.51714259892453529</v>
      </c>
      <c r="I24" s="18">
        <f t="shared" si="8"/>
        <v>0.41789472948978501</v>
      </c>
      <c r="J24" s="24">
        <f t="shared" si="9"/>
        <v>2370.4780691218011</v>
      </c>
      <c r="K24" s="25">
        <f t="shared" si="10"/>
        <v>7638.0706925863915</v>
      </c>
      <c r="L24" s="26"/>
      <c r="M24" s="26"/>
      <c r="N24" s="26"/>
      <c r="O24" s="26"/>
      <c r="P24" s="25">
        <f t="shared" si="11"/>
        <v>2213.3215908781985</v>
      </c>
      <c r="Q24" s="26"/>
      <c r="R24" s="26"/>
      <c r="S24" s="26"/>
      <c r="T24" s="26"/>
      <c r="U24" s="27">
        <f t="shared" si="12"/>
        <v>10639.428767413607</v>
      </c>
    </row>
    <row r="25" spans="1:23" x14ac:dyDescent="0.25">
      <c r="A25" s="14">
        <v>41821</v>
      </c>
      <c r="B25" s="15">
        <v>-183490.36109000008</v>
      </c>
      <c r="C25" s="15">
        <v>-217100.63890999978</v>
      </c>
      <c r="D25" s="15">
        <v>-400590.99999999988</v>
      </c>
      <c r="E25" s="15">
        <v>-36196.553750000014</v>
      </c>
      <c r="F25" s="15">
        <v>-28857.446249999961</v>
      </c>
      <c r="G25" s="15">
        <v>-65053.999999999971</v>
      </c>
      <c r="H25" s="18">
        <f t="shared" si="7"/>
        <v>0.55640781120300109</v>
      </c>
      <c r="I25" s="18">
        <f t="shared" si="8"/>
        <v>0.45804913512784895</v>
      </c>
      <c r="J25" s="24">
        <f t="shared" si="9"/>
        <v>1423.2484934500012</v>
      </c>
      <c r="K25" s="25">
        <f t="shared" si="10"/>
        <v>7214.8409980588058</v>
      </c>
      <c r="L25" s="26"/>
      <c r="M25" s="26"/>
      <c r="N25" s="26"/>
      <c r="O25" s="26"/>
      <c r="P25" s="25">
        <f t="shared" si="11"/>
        <v>1134.6747865499988</v>
      </c>
      <c r="Q25" s="26"/>
      <c r="R25" s="26"/>
      <c r="S25" s="26"/>
      <c r="T25" s="26"/>
      <c r="U25" s="27">
        <f t="shared" si="12"/>
        <v>8536.3971219411942</v>
      </c>
    </row>
    <row r="26" spans="1:23" x14ac:dyDescent="0.25">
      <c r="A26" s="14">
        <v>41852</v>
      </c>
      <c r="B26" s="15">
        <v>-215730.01341999989</v>
      </c>
      <c r="C26" s="15">
        <v>-237335.9865800002</v>
      </c>
      <c r="D26" s="15">
        <v>-453066.00000000012</v>
      </c>
      <c r="E26" s="15">
        <v>-58146.316029999965</v>
      </c>
      <c r="F26" s="15">
        <v>-74519.683970000086</v>
      </c>
      <c r="G26" s="15">
        <v>-132666.00000000006</v>
      </c>
      <c r="H26" s="18">
        <f t="shared" si="7"/>
        <v>0.43829101676390286</v>
      </c>
      <c r="I26" s="18">
        <f t="shared" si="8"/>
        <v>0.47615582149179109</v>
      </c>
      <c r="J26" s="24">
        <f t="shared" si="9"/>
        <v>2286.3131462995975</v>
      </c>
      <c r="K26" s="25">
        <f t="shared" si="10"/>
        <v>8482.5041276743941</v>
      </c>
      <c r="L26" s="26"/>
      <c r="M26" s="26"/>
      <c r="N26" s="26"/>
      <c r="O26" s="26"/>
      <c r="P26" s="25">
        <f t="shared" si="11"/>
        <v>2930.1139737004028</v>
      </c>
      <c r="Q26" s="26"/>
      <c r="R26" s="26"/>
      <c r="S26" s="26"/>
      <c r="T26" s="26"/>
      <c r="U26" s="27">
        <f t="shared" si="12"/>
        <v>9332.0509923256068</v>
      </c>
    </row>
    <row r="27" spans="1:23" x14ac:dyDescent="0.25">
      <c r="A27" s="16">
        <v>41883</v>
      </c>
      <c r="B27" s="17">
        <v>-82547.895369999926</v>
      </c>
      <c r="C27" s="17">
        <v>-105217.10462999999</v>
      </c>
      <c r="D27" s="17">
        <v>-187764.99999999991</v>
      </c>
      <c r="E27" s="17">
        <v>-9034.5219500000076</v>
      </c>
      <c r="F27" s="17">
        <v>-13717.478049999989</v>
      </c>
      <c r="G27" s="17">
        <v>-22751.999999999996</v>
      </c>
      <c r="H27" s="18">
        <f t="shared" si="7"/>
        <v>0.39708693521448701</v>
      </c>
      <c r="I27" s="18">
        <f t="shared" si="8"/>
        <v>0.43963409245599533</v>
      </c>
      <c r="J27" s="31">
        <f t="shared" si="9"/>
        <v>355.23740307400033</v>
      </c>
      <c r="K27" s="32">
        <f t="shared" si="10"/>
        <v>3245.7832459483989</v>
      </c>
      <c r="L27" s="2"/>
      <c r="M27" s="2"/>
      <c r="N27" s="2"/>
      <c r="O27" s="2"/>
      <c r="P27" s="32">
        <f t="shared" si="11"/>
        <v>539.3712369259996</v>
      </c>
      <c r="Q27" s="2"/>
      <c r="R27" s="2"/>
      <c r="S27" s="2"/>
      <c r="T27" s="2"/>
      <c r="U27" s="33">
        <f t="shared" si="12"/>
        <v>4137.1365540516017</v>
      </c>
    </row>
    <row r="28" spans="1:23" x14ac:dyDescent="0.25">
      <c r="A28" s="14" t="s">
        <v>27</v>
      </c>
      <c r="B28" s="15">
        <v>-1539016.1281399997</v>
      </c>
      <c r="C28" s="15">
        <v>-1716381.8718600003</v>
      </c>
      <c r="D28" s="15">
        <v>-3255398</v>
      </c>
      <c r="E28" s="15">
        <v>-506993.31681000011</v>
      </c>
      <c r="F28" s="15">
        <v>-418244.6831900003</v>
      </c>
      <c r="G28" s="15">
        <v>-925238.00000000023</v>
      </c>
      <c r="J28" s="34">
        <f>SUM(J19:J27)</f>
        <v>19024.718206720194</v>
      </c>
      <c r="K28" s="35">
        <f t="shared" ref="K28:U28" si="13">SUM(K19:K27)</f>
        <v>58624.184393387783</v>
      </c>
      <c r="L28" s="35">
        <f t="shared" si="13"/>
        <v>0</v>
      </c>
      <c r="M28" s="35">
        <f t="shared" si="13"/>
        <v>0</v>
      </c>
      <c r="N28" s="35">
        <f t="shared" si="13"/>
        <v>0</v>
      </c>
      <c r="O28" s="35">
        <f t="shared" si="13"/>
        <v>0</v>
      </c>
      <c r="P28" s="35">
        <f t="shared" si="13"/>
        <v>15787.341953279805</v>
      </c>
      <c r="Q28" s="35">
        <f t="shared" si="13"/>
        <v>0</v>
      </c>
      <c r="R28" s="35">
        <f t="shared" si="13"/>
        <v>0</v>
      </c>
      <c r="S28" s="35">
        <f t="shared" si="13"/>
        <v>0</v>
      </c>
      <c r="T28" s="35">
        <f t="shared" si="13"/>
        <v>0</v>
      </c>
      <c r="U28" s="36">
        <f t="shared" si="13"/>
        <v>66009.096966612211</v>
      </c>
    </row>
    <row r="29" spans="1:23" ht="15.75" thickBot="1" x14ac:dyDescent="0.3">
      <c r="J29" s="28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</row>
    <row r="31" spans="1:23" x14ac:dyDescent="0.25">
      <c r="V31" s="19">
        <f>SUM(J28:U28)-P15-U15</f>
        <v>0</v>
      </c>
      <c r="W31" t="s">
        <v>36</v>
      </c>
    </row>
  </sheetData>
  <mergeCells count="6">
    <mergeCell ref="H2:K2"/>
    <mergeCell ref="B17:D17"/>
    <mergeCell ref="E17:G17"/>
    <mergeCell ref="C3:D3"/>
    <mergeCell ref="F3:G3"/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Alex Vaughan</cp:lastModifiedBy>
  <dcterms:created xsi:type="dcterms:W3CDTF">2014-10-15T19:39:33Z</dcterms:created>
  <dcterms:modified xsi:type="dcterms:W3CDTF">2015-02-03T12:21:04Z</dcterms:modified>
</cp:coreProperties>
</file>