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85" windowWidth="15480" windowHeight="9345" tabRatio="254" activeTab="0"/>
  </bookViews>
  <sheets>
    <sheet name="Sheet1" sheetId="1" r:id="rId1"/>
    <sheet name="Modification History" sheetId="2" state="hidden" r:id="rId2"/>
  </sheets>
  <definedNames>
    <definedName name="Account_tree">'Modification History'!$C$5</definedName>
    <definedName name="Begin_Print1">'Sheet1'!$F$8</definedName>
    <definedName name="Begin_Print2">'Sheet1'!$R$8</definedName>
    <definedName name="BU_Name">'Modification History'!$C$2</definedName>
    <definedName name="Business_Unit">'Modification History'!$C$6</definedName>
    <definedName name="Category">'Modification History'!$C$14</definedName>
    <definedName name="Comments">'Modification History'!$C$12</definedName>
    <definedName name="Contact_Person">'Modification History'!$C$3</definedName>
    <definedName name="Department_Owner">'Modification History'!$C$4</definedName>
    <definedName name="End_of_Report">'Sheet1'!#REF!</definedName>
    <definedName name="End_Print1">'Sheet1'!$Q$565</definedName>
    <definedName name="End_Print2">'Sheet1'!$AC$565</definedName>
    <definedName name="Keywords">'Modification History'!$C$15</definedName>
    <definedName name="NvsASD">"V2011-12-31"</definedName>
    <definedName name="NvsAutoDrillOk">"VN"</definedName>
    <definedName name="NvsDrillHyperLink" localSheetId="0">"http://psfinweb.aepsc.com/psp/fcm90prd_newwin/EMPLOYEE/ERP/c/REPORT_BOOKS.IC_RUN_DRILLDOWN.GBL?Action=A&amp;NVS_INSTANCE=3383821_3468360"</definedName>
    <definedName name="NvsElapsedTime">0.000219907407881692</definedName>
    <definedName name="NvsEndTime">40918.7415046296</definedName>
    <definedName name="NvsInstanceHook" localSheetId="0">"NvsMacro1"</definedName>
    <definedName name="NvsInstanceHook">"""nvsMacro"""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"V102"</definedName>
    <definedName name="NvsReqBUOnly">"VN"</definedName>
    <definedName name="NvsSheetType" localSheetId="0">"M"</definedName>
    <definedName name="NvsTransLed">"VN"</definedName>
    <definedName name="NvsTree.GL_PRPT_CONS" localSheetId="0">"YSNYN"</definedName>
    <definedName name="NvsTree.PRPT_ACCOUNT" localSheetId="0">"YSNYN"</definedName>
    <definedName name="NvsTree.REGIONAL_A_CONS" localSheetId="0">"YSNYN"</definedName>
    <definedName name="NvsTreeASD">"V2099-01-01"</definedName>
    <definedName name="NvsValTbl.ACCOUNT">"GL_ACCOUNT_TBL"</definedName>
    <definedName name="NvsValTbl.CURRENCY_CD">"CURRENCY_CD_TBL"</definedName>
    <definedName name="_xlnm.Print_Area" localSheetId="0">'Sheet1'!$R$8:$AC$565</definedName>
    <definedName name="_xlnm.Print_Titles" localSheetId="0">'Sheet1'!$B:$D,'Sheet1'!$2:$7</definedName>
    <definedName name="Report_Author">'Modification History'!$C$11</definedName>
    <definedName name="Report_Comments">'Modification History'!$C$13</definedName>
    <definedName name="Report_Description">'Modification History'!$C$9</definedName>
    <definedName name="Report_Stmt_Type">'Modification History'!$C$8</definedName>
    <definedName name="Report_Title">'Modification History'!$C$10</definedName>
    <definedName name="Reserved_Section">'Sheet1'!$B$741</definedName>
    <definedName name="search_directory_name">"R:\fcm90prd\nvision\rpts\Fin_Reports\"</definedName>
    <definedName name="Sunset_Date">'Modification History'!$C$7</definedName>
  </definedNames>
  <calcPr fullCalcOnLoad="1"/>
</workbook>
</file>

<file path=xl/sharedStrings.xml><?xml version="1.0" encoding="utf-8"?>
<sst xmlns="http://schemas.openxmlformats.org/spreadsheetml/2006/main" count="1619" uniqueCount="1531">
  <si>
    <t>%,ATF,FACCOUNT</t>
  </si>
  <si>
    <t>%,ATT,FDESCR,UDESCR</t>
  </si>
  <si>
    <t>BU_Name</t>
  </si>
  <si>
    <t>Contact Person</t>
  </si>
  <si>
    <t>Department Owner</t>
  </si>
  <si>
    <t>Account Tree</t>
  </si>
  <si>
    <t>Business Unit Tree</t>
  </si>
  <si>
    <t>Sunset Date</t>
  </si>
  <si>
    <t>Report Statement Type</t>
  </si>
  <si>
    <t>Report Description</t>
  </si>
  <si>
    <t>Title (Builtin)</t>
  </si>
  <si>
    <t>Author (Builtin)</t>
  </si>
  <si>
    <t>Comments (Builtin)</t>
  </si>
  <si>
    <t>Subject (Builtin)</t>
  </si>
  <si>
    <t>Category (Builtin)</t>
  </si>
  <si>
    <t>Keywords (Builtin)</t>
  </si>
  <si>
    <t>Neal Hartley</t>
  </si>
  <si>
    <t>Financial Reporting</t>
  </si>
  <si>
    <t>Financial Reporting / Neal Hartley</t>
  </si>
  <si>
    <t xml:space="preserve"> </t>
  </si>
  <si>
    <t>Reserved Section</t>
  </si>
  <si>
    <t>11/20/2005</t>
  </si>
  <si>
    <t>Modified existing GLR80xx report to conform to 2005 10K presentation. Nodes were added and deleted. Basically moved non-operating income/expense to Revenue and Expense.</t>
  </si>
  <si>
    <t>01/12/2006</t>
  </si>
  <si>
    <t>modified title on Memo: Other affi rev and fixed formula on Memo Affil Rev to include Other Retail Sales Aff</t>
  </si>
  <si>
    <t>06/30/2006</t>
  </si>
  <si>
    <t>01/31/2007</t>
  </si>
  <si>
    <t>ARO_REG_CREDIT was moved from Amortization to O&amp;M: Accretion. This required a report change for Income Statements by clearing row in amortization, account will flow naturally into O&amp;M. There is no change on Balance sheets, but all reports versions were indexed to 07B.</t>
  </si>
  <si>
    <t>07/25/2005</t>
  </si>
  <si>
    <t>changed any reference to (WTU) or (CPL) to TNC and TCC - Titles only. no changes to report</t>
  </si>
  <si>
    <t>7/27/2005</t>
  </si>
  <si>
    <t>Centered all titles</t>
  </si>
  <si>
    <t>12/07/2005</t>
  </si>
  <si>
    <t>Modified 06C to eliminate groupings at level 3 , now report will have 3 levels.</t>
  </si>
  <si>
    <t>Added two subtotal memo lines for Total Operating Revenues. In addition added tic-tie codes for Revenue nodes.</t>
  </si>
  <si>
    <t>Modified TNC to include Int Consolidated</t>
  </si>
  <si>
    <t>01/21/2007</t>
  </si>
  <si>
    <t>Merchant Generation name changed to NonUtil Generation and Marketing</t>
  </si>
  <si>
    <t>Renamed the MEMCO segment to AEP River</t>
  </si>
  <si>
    <t>12/04/2008</t>
  </si>
  <si>
    <t>Made cosmetic changes to RESERVED_SECTION to move to left edge</t>
  </si>
  <si>
    <t>Feb 17, 2009</t>
  </si>
  <si>
    <t>Added 3 subtotals to the fuel Grand Total.</t>
  </si>
  <si>
    <t>Apr 07, 2009</t>
  </si>
  <si>
    <t>Simple changes to cross reference in Column B for Revenue.</t>
  </si>
  <si>
    <t>May 12, 2009</t>
  </si>
  <si>
    <t>Min Interest moved below Net Income. This version referred to as "09B" . Changes due to new year FAS160</t>
  </si>
  <si>
    <t>%,LACTUALS,SPER</t>
  </si>
  <si>
    <t>Comparative Income Statement</t>
  </si>
  <si>
    <t>%,R,FACCOUNT,TPRPT_ACCOUNT,NNET_OPRATNG_REVENUE</t>
  </si>
  <si>
    <t>%,FACCOUNT,TPRPT_ACCOUNT,X,NFUEL_FOR_ELEC_GEN</t>
  </si>
  <si>
    <t>%,FACCOUNT,TPRPT_ACCOUNT,XDYYNYN00,NPURCH_PWR_NON_AFFIL</t>
  </si>
  <si>
    <t>%,FACCOUNT,TPRPT_ACCOUNT,XDYYNYN00,NPURCHASED_PWR_AFFIL</t>
  </si>
  <si>
    <t>%,FACCOUNT,TPRPT_ACCOUNT,X,NOTHER_OPERATION</t>
  </si>
  <si>
    <t>%,FACCOUNT,TPRPT_ACCOUNT,X,NMAINTENANCE</t>
  </si>
  <si>
    <t>%,FACCOUNT,TPRPT_ACCOUNT,NFUEL_&amp;_PURCH_POWER,NMAINTENANCE,NOTHER_OPERATION</t>
  </si>
  <si>
    <t>%,FACCOUNT,TPRPT_ACCOUNT,X,NTAXES_OTH_THAN_INC</t>
  </si>
  <si>
    <t>%,FACCOUNT,TPRPT_ACCOUNT,X,NFEDERAL_INCOME_TAXES</t>
  </si>
  <si>
    <t>%,FACCOUNT,TPRPT_ACCOUNT,NOPERATING_EXPENSES</t>
  </si>
  <si>
    <t>%,R,FACCOUNT,TPRPT_ACCOUNT,NNET_ELEC_OPER_INC</t>
  </si>
  <si>
    <t>NET OPERATING INCOME</t>
  </si>
  <si>
    <t>%,R,FACCOUNT,TPRPT_ACCOUNT,NOTH_INC_&amp;_(DEDUCT)</t>
  </si>
  <si>
    <t>%,R,FACCOUNT,TPRPT_ACCOUNT,NINC_BFR_INTRST_CHRGS</t>
  </si>
  <si>
    <t>INCOME BEFORE INTEREST CHARGES</t>
  </si>
  <si>
    <t>%,FACCOUNT,TPRPT_ACCOUNT,X,NINT_LONG-TERM_DEBT</t>
  </si>
  <si>
    <t>%,FACCOUNT,TPRPT_ACCOUNT,X,NINT_STD_AFFIL</t>
  </si>
  <si>
    <t>%,FACCOUNT,TPRPT_ACCOUNT,X,NINT_STD_NONAFFIL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</si>
  <si>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</si>
  <si>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</si>
  <si>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</si>
  <si>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</si>
  <si>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</si>
  <si>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%,FACCOUNT,TPRPT_ACCOUNT,X,NAFUDC-BRWD_FUNDS-CR</t>
  </si>
  <si>
    <t>%,FACCOUNT,TPRPT_ACCOUNT,NNET_INTEREST_CHRGS</t>
  </si>
  <si>
    <t>%,R,FACCOUNT,TPRPT_ACCOUNT,X,NEXTRAORDINARY_DEDUCT,NEXTRAORDINARY_INCOME,NINC_TAX_EXTRORDINARY</t>
  </si>
  <si>
    <t>%,R,FACCOUNT,TPRPT_ACCOUNT,NNET_INCOME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</si>
  <si>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</si>
  <si>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</si>
  <si>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</si>
  <si>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</si>
  <si>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</si>
  <si>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</si>
  <si>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Total Error Message Count</t>
  </si>
  <si>
    <t>RID   Report ID</t>
  </si>
  <si>
    <t>LYN   Report Layout</t>
  </si>
  <si>
    <t>RBN   Report Request</t>
  </si>
  <si>
    <t>RBU   Request Bus Unit</t>
  </si>
  <si>
    <t>SCN   Scope Decrip</t>
  </si>
  <si>
    <t>SCD   Scope Description</t>
  </si>
  <si>
    <t>SFD   Scope Field Descr</t>
  </si>
  <si>
    <t>SFV   Scope Field Value</t>
  </si>
  <si>
    <t>STN   Scope Tree Name</t>
  </si>
  <si>
    <t>Elapsed Run Time</t>
  </si>
  <si>
    <t>BUN   Business Unit</t>
  </si>
  <si>
    <t>Fuel</t>
  </si>
  <si>
    <t>Purchased Power Affiliated</t>
  </si>
  <si>
    <t>Maintenance</t>
  </si>
  <si>
    <t>Depreciation and Amortization</t>
  </si>
  <si>
    <t>Taxes Other Than Income Taxes</t>
  </si>
  <si>
    <t>Federal Income Taxes</t>
  </si>
  <si>
    <t>State, Local and Foreign Income Taxes</t>
  </si>
  <si>
    <t>Other Income</t>
  </si>
  <si>
    <t>Other Income Deductions</t>
  </si>
  <si>
    <t>Income Taxes Applicable to Other Inc/Ded</t>
  </si>
  <si>
    <t>Interest on Long Term Debt</t>
  </si>
  <si>
    <t>Interest on Short Term Debt - Affiliated</t>
  </si>
  <si>
    <t>Interest on Short Term Debt - NonAffiliated</t>
  </si>
  <si>
    <t>Amortization of Loss on Reacquired Debt</t>
  </si>
  <si>
    <t>Amortization of Gain on Reacquired Debt</t>
  </si>
  <si>
    <t>Other Interest Charges</t>
  </si>
  <si>
    <t>Preferred Stock Dividend Requirements</t>
  </si>
  <si>
    <t>NET INCOME BEFORE PREFERRED STOCK</t>
  </si>
  <si>
    <t>NET INCOME - EARNINGS FOR COMMON STOCK</t>
  </si>
  <si>
    <t>Total Operations and Maintenance</t>
  </si>
  <si>
    <t>Total Operating Expenses</t>
  </si>
  <si>
    <t>Interest Charges</t>
  </si>
  <si>
    <t>AFUDC Borrrowed Funds</t>
  </si>
  <si>
    <t>Net Interest Charges</t>
  </si>
  <si>
    <t>Net Extraordinary Items</t>
  </si>
  <si>
    <t>Amortization of Debt Disc, Prem &amp; Exp</t>
  </si>
  <si>
    <t>Operations</t>
  </si>
  <si>
    <t>Residential Sales</t>
  </si>
  <si>
    <t>Other Retail Sales</t>
  </si>
  <si>
    <t>Aff</t>
  </si>
  <si>
    <t>NonAff</t>
  </si>
  <si>
    <t>Affiliated Sales</t>
  </si>
  <si>
    <t>Provision for Refund - NonAffiliated</t>
  </si>
  <si>
    <t>Provision for Refund - Affiliated</t>
  </si>
  <si>
    <t>Other Electric Revenues</t>
  </si>
  <si>
    <t>Other Electric Revenues - NonAffiliated</t>
  </si>
  <si>
    <t>Other Electric Revenues - Affiliated</t>
  </si>
  <si>
    <t>Rent from Electric Property</t>
  </si>
  <si>
    <t>Miscellaneous Revenues - NonAffiliated</t>
  </si>
  <si>
    <t>Miscellaneous Revenues - Affiliated</t>
  </si>
  <si>
    <t>Miscellaneous Revenues</t>
  </si>
  <si>
    <t>Retail Sales</t>
  </si>
  <si>
    <t>Sales for Resale</t>
  </si>
  <si>
    <t>Sales of Electricity</t>
  </si>
  <si>
    <t>Provision for Refund</t>
  </si>
  <si>
    <t>%,R,FACCOUNT,TPRPT_ACCOUNT,XDYYNYN00,NRESIDENTIAL_SALES</t>
  </si>
  <si>
    <t>%,R,FACCOUNT,TPRPT_ACCOUNT,X,NCOMMER_&amp;_INDUS_SALES</t>
  </si>
  <si>
    <t>%,R,FACCOUNT,TPRPT_ACCOUNT,X,NAFFILIATED_SALES</t>
  </si>
  <si>
    <t>%,R,FACCOUNT,TPRPT_ACCOUNT,X,NOTHER_RETAIL</t>
  </si>
  <si>
    <t>%,R,FACCOUNT,TPRPT_ACCOUNT,NAFFILIATED_SALES,NRETAIL_SALES</t>
  </si>
  <si>
    <t>%,R,FACCOUNT,TPRPT_ACCOUNT,X,NNONAFFILIATED</t>
  </si>
  <si>
    <t>%,R,FACCOUNT,TPRPT_ACCOUNT,X,NAFFILIATED_CO</t>
  </si>
  <si>
    <t>%,R,FACCOUNT,TPRPT_ACCOUNT,NTOT_SALES_FOR_RESALE,NAFFILIATED_CO</t>
  </si>
  <si>
    <t>%,R,FACCOUNT,TPRPT_ACCOUNT,NRETAIL_SALES,NTOT_SALES_FOR_RESALE,NAFFILIATED_SALES,NAFFILIATED_CO</t>
  </si>
  <si>
    <t>%,R,FACCOUNT,TPRPT_ACCOUNT,X,NPROV_REFUND_NONAFIL</t>
  </si>
  <si>
    <t>%,R,FACCOUNT,TPRPT_ACCOUNT,X,NPROV_REFUND_AFFIL</t>
  </si>
  <si>
    <t>%,R,FACCOUNT,TPRPT_ACCOUNT,NRETAIL_SALES,NTOT_SALES_FOR_RESALE,NPROV_FOR_RATE_REFUND,NAFFILIATED_SALES,NAFFILIATED_CO</t>
  </si>
  <si>
    <t>%,R,FACCOUNT,TPRPT_ACCOUNT,XDYYNYN00,NOTHER_ELECTRIC_REV</t>
  </si>
  <si>
    <t>%,R,FACCOUNT,TPRPT_ACCOUNT,XDYYNYN00,NOTHER_ELEC_REV_AFFIL</t>
  </si>
  <si>
    <t>%,R,FACCOUNT,TPRPT_ACCOUNT,X,NRENT_ELEC_PROPERTY</t>
  </si>
  <si>
    <t>%,R,FACCOUNT,TPRPT_ACCOUNT,X,NRENT_ELEC_PROP_AFFIL</t>
  </si>
  <si>
    <t>%,R,FACCOUNT,TPRPT_ACCOUNT,XDYYNYN00,NMISC_REVENUES</t>
  </si>
  <si>
    <t>%,R,FACCOUNT,TPRPT_ACCOUNT,XDYYNYN00,NMISC_SERV_REV_AFFIL</t>
  </si>
  <si>
    <t>%,R,FACCOUNT,TPRPT_ACCOUNT,X,N(GAIN)_LOSS_ALLOW</t>
  </si>
  <si>
    <t>Sales of Electricity after Refund</t>
  </si>
  <si>
    <t>TOTAL NET OPERATING REVENUE</t>
  </si>
  <si>
    <t>%,R,FACCOUNT,TPRPT_ACCOUNT,NPROV_FOR_RATE_REFUND</t>
  </si>
  <si>
    <t>%,R,FACCOUNT,TPRPT_ACCOUNT,NOTHER_ELECTRIC_REV,NOTHER_ELEC_REV_AFFIL</t>
  </si>
  <si>
    <t>%,R,FACCOUNT,TPRPT_ACCOUNT,NRENT_ELEC_PROPERTY,NRENT_ELEC_PROP_AFFIL</t>
  </si>
  <si>
    <t>%,R,FACCOUNT,TPRPT_ACCOUNT,NMISC_REVENUES,NMISC_SERV_REV_AFFIL</t>
  </si>
  <si>
    <t>%,R,FACCOUNT,TPRPT_ACCOUNT,N(GAIN)_LOSS_ALLOW</t>
  </si>
  <si>
    <t>Fuel - Steam Power</t>
  </si>
  <si>
    <t>Fuel - Nuclear Power</t>
  </si>
  <si>
    <t>Fuel - Other Power</t>
  </si>
  <si>
    <t>%,R,FACCOUNT,TPRPT_ACCOUNT,XDYYNYN00,NSTEAM_POWER_FUEL</t>
  </si>
  <si>
    <t>%,R,FACCOUNT,TPRPT_ACCOUNT,XDYYNYN00,NNUCL_FUEL</t>
  </si>
  <si>
    <t>%,R,FACCOUNT,TPRPT_ACCOUNT,XDYYNYN00,NOTHER_POWER_FUEL</t>
  </si>
  <si>
    <t>Depreciation</t>
  </si>
  <si>
    <t>Amortization</t>
  </si>
  <si>
    <t>AFUDC</t>
  </si>
  <si>
    <t>Equity Earnings of Subsidiary</t>
  </si>
  <si>
    <t>Interest Dividend Income</t>
  </si>
  <si>
    <t>Other Net NonOperating Income</t>
  </si>
  <si>
    <t>%,R,FACCOUNT,TPRPT_ACCOUNT,XDYYNYN00,NAOFUDC</t>
  </si>
  <si>
    <t>%,R,FACCOUNT,TPRPT_ACCOUNT,XDYYNYN00,NEQTY_ERNGS_SUBS</t>
  </si>
  <si>
    <t>%,R,FACCOUNT,TPRPT_ACCOUNT,XDYYNYN00,NINTRST_DIV_INCOME</t>
  </si>
  <si>
    <t>%,R,FACCOUNT,TPRPT_ACCOUNT,XDYYNYN00,NGAIN_DISPOS_PROP</t>
  </si>
  <si>
    <t>%,FACCOUNT,TPRPT_ACCOUNT,NDEPRECIATION_&amp;_AMORT</t>
  </si>
  <si>
    <t>%,FACCOUNT,TPRPT_ACCOUNT,X,NPS_DIVID_REQUIREMENT,FCURRENCY_CD,V</t>
  </si>
  <si>
    <t>%,FACCOUNT,TPRPT_ACCOUNT,X,N4040_AMORTIZATION</t>
  </si>
  <si>
    <t>%,FACCOUNT,TPRPT_ACCOUNT,X,N4050_AMORTIZATION</t>
  </si>
  <si>
    <t>%,FACCOUNT,TPRPT_ACCOUNT,X,N4060_AMORTIZATION</t>
  </si>
  <si>
    <t>%,FACCOUNT,TPRPT_ACCOUNT,X,N4070_AMORTIZATION</t>
  </si>
  <si>
    <t>%,FACCOUNT,TPRPT_ACCOUNT,X,N4073_REGULATORY_DR,N4074_REGULATORY_CR</t>
  </si>
  <si>
    <t>Amortization of Other Electric Plant - 404</t>
  </si>
  <si>
    <t>Amortization of Electrical Plant - 403</t>
  </si>
  <si>
    <t>Amortization of Electric Plant Acq Adj - 406</t>
  </si>
  <si>
    <t>Amortization of Property Losses - 407</t>
  </si>
  <si>
    <t>Amortization of Reg Debits and Credits</t>
  </si>
  <si>
    <t>%,R,FACCOUNT,TPRPT_ACCOUNT,X,NMDSE_JOBB_CONT_WRK</t>
  </si>
  <si>
    <t>%,R,FACCOUNT,TPRPT_ACCOUNT,X,NNON_UTILITY_OPER</t>
  </si>
  <si>
    <t>%,R,FACCOUNT,TPRPT_ACCOUNT,X,NNONOP_RNTL_INC</t>
  </si>
  <si>
    <t>%,R,FACCOUNT,TPRPT_ACCOUNT,X,NMISC_NONOP_INC</t>
  </si>
  <si>
    <t>Merchandise Jobbing</t>
  </si>
  <si>
    <t>Net Revenue - Non Utility</t>
  </si>
  <si>
    <t>%,R,FACCOUNT,TPRPT_ACCOUNT,NTOTAL_OTHER_INCOME</t>
  </si>
  <si>
    <t>%,R,FACCOUNT,TPRPT_ACCOUNT,NOTHR_NONOP_INC</t>
  </si>
  <si>
    <t>%,FACCOUNT,TPRPT_ACCOUNT,NSTATE_INCOME_TAXES,NLOCAL_INCOME_TAXES,NFOREIGN_INCOME_TAXES</t>
  </si>
  <si>
    <t>Miscellaneous Amortization</t>
  </si>
  <si>
    <t>Miscellaneous Income Deductions</t>
  </si>
  <si>
    <t>State Income Tax - Other Inc/Ded</t>
  </si>
  <si>
    <t>Local Income Tax - Other Inc/Ded</t>
  </si>
  <si>
    <t>Foreign Income Tax - Other Inc/Ded</t>
  </si>
  <si>
    <t>Taxes Other than Income - Other Inc/Ded</t>
  </si>
  <si>
    <t>%,R,FACCOUNT,TPRPT_ACCOUNT,NTOTAL_OI_DEDUCTIONS</t>
  </si>
  <si>
    <t>%,R,FACCOUNT,TPRPT_ACCOUNT,NTOTAL_TAXES_OI&amp;D</t>
  </si>
  <si>
    <t>Commercial and Industrial Sales</t>
  </si>
  <si>
    <t>Sales for Resale - NonAffiliated</t>
  </si>
  <si>
    <t>Sales for Resale - Affiliated</t>
  </si>
  <si>
    <t>Rent from Electric Property - NonAffiliated</t>
  </si>
  <si>
    <t>Rent from Electric Property - Affiliated</t>
  </si>
  <si>
    <t>Gain on Disposition of Property</t>
  </si>
  <si>
    <t>Loss On Disposition of Property</t>
  </si>
  <si>
    <t>Gain (Loss) Disposition of Allowances</t>
  </si>
  <si>
    <t>Purchased Power NonAffiliated</t>
  </si>
  <si>
    <t>NonOperating Rental Income</t>
  </si>
  <si>
    <t>Miscellaneous NonOperating Income</t>
  </si>
  <si>
    <t>Net Other Income and Deductions</t>
  </si>
  <si>
    <t>Federal Income Tax - Other Inc/Ded</t>
  </si>
  <si>
    <t>%,FACCOUNT,TPRPT_ACCOUNT,XDYYNYN00,NDEPRECIATION</t>
  </si>
  <si>
    <t>%,FACCOUNT,TPRPT_ACCOUNT,NAMORTIZATION</t>
  </si>
  <si>
    <t>%,LACTUALS,SPER1-1YR</t>
  </si>
  <si>
    <t>%,LACTUALS,SPER2-1YR</t>
  </si>
  <si>
    <t>%,LACTUALS,SPER3-1YR</t>
  </si>
  <si>
    <t>%,LACTUALS,SPER4-1YR</t>
  </si>
  <si>
    <t>%,LACTUALS,SPER5-1YR</t>
  </si>
  <si>
    <t>%,LACTUALS,SPER6-1YR</t>
  </si>
  <si>
    <t>%,LACTUALS,SPER7-1YR</t>
  </si>
  <si>
    <t>%,LACTUALS,SPER8-1YR</t>
  </si>
  <si>
    <t>%,LACTUALS,SPER9-1YR</t>
  </si>
  <si>
    <t>%,LACTUALS,SPER10-1YR</t>
  </si>
  <si>
    <t>%,LACTUALS,SPER11-1YR</t>
  </si>
  <si>
    <t>%,LACTUALS,SPER1</t>
  </si>
  <si>
    <t>%,LACTUALS,SPER2</t>
  </si>
  <si>
    <t>%,LACTUALS,SPER3</t>
  </si>
  <si>
    <t>%,LACTUALS,SPER4</t>
  </si>
  <si>
    <t>%,LACTUALS,SPER5</t>
  </si>
  <si>
    <t>%,LACTUALS,SPER6</t>
  </si>
  <si>
    <t>%,LACTUALS,SPER7</t>
  </si>
  <si>
    <t>%,LACTUALS,SPER8</t>
  </si>
  <si>
    <t>%,LACTUALS,SPER9</t>
  </si>
  <si>
    <t>%,LACTUALS,SPER10</t>
  </si>
  <si>
    <t>%,LACTUALS,SPER11</t>
  </si>
  <si>
    <t>%,LACTUALS,SPER12</t>
  </si>
  <si>
    <t>%,LACTUALS,SPER12-YR</t>
  </si>
  <si>
    <t>%,R,FACCOUNT,TPRPT_ACCOUNT,X,NFEDERAL_INC_TAX_OI&amp;D</t>
  </si>
  <si>
    <t>%,R,FACCOUNT,TPRPT_ACCOUNT,X,NFOREIGN_INC_TAX_OI&amp;D</t>
  </si>
  <si>
    <t>%,R,FACCOUNT,TPRPT_ACCOUNT,X,NLOCAL_INC_TAX_OI&amp;D</t>
  </si>
  <si>
    <t>%,R,FACCOUNT,TPRPT_ACCOUNT,X,NSTATE_INC_TAX_OI&amp;D</t>
  </si>
  <si>
    <t>%,R,FACCOUNT,TPRPT_ACCOUNT,X,NMISC_INCOME_DEDUCTS</t>
  </si>
  <si>
    <t>%,R,FACCOUNT,TPRPT_ACCOUNT,X,NMISC_AMORTIZATION</t>
  </si>
  <si>
    <t>%,R,FACCOUNT,TPRPT_ACCOUNT,X,NLOSS_DISPOS_PROP</t>
  </si>
  <si>
    <t>%,R,FACCOUNT,TPRPT_ACCOUNT,X,NTAXES_OTIT_OI&amp;D</t>
  </si>
  <si>
    <t>Scope-based</t>
  </si>
  <si>
    <t>PRPT_ACCOUNT</t>
  </si>
  <si>
    <t>Regulatory (FERC) Income Statement</t>
  </si>
  <si>
    <t>Income Statement</t>
  </si>
  <si>
    <t>Scope-based  Regulatory (FERC) Income Statement</t>
  </si>
  <si>
    <t>ACCT: PRPT_ACCOUNT  BU: Scope-based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</si>
  <si>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</si>
  <si>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</si>
  <si>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</si>
  <si>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</si>
  <si>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</si>
  <si>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</si>
  <si>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</si>
  <si>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</si>
  <si>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</si>
  <si>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</si>
  <si>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</si>
  <si>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</si>
  <si>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</si>
  <si>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</si>
  <si>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</si>
  <si>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</si>
  <si>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</si>
  <si>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</si>
  <si>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</si>
  <si>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</si>
  <si>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</si>
  <si>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</si>
  <si>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</si>
  <si>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</si>
  <si>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</si>
  <si>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</si>
  <si>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</si>
  <si>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</si>
  <si>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</si>
  <si>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</si>
  <si>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</si>
  <si>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</si>
  <si>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</si>
  <si>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</si>
  <si>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</si>
  <si>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</si>
  <si>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%,V4470002</t>
  </si>
  <si>
    <t>4470002</t>
  </si>
  <si>
    <t>Sales for Resale - NonAssoc</t>
  </si>
  <si>
    <t>%,V4470004</t>
  </si>
  <si>
    <t>4470004</t>
  </si>
  <si>
    <t>Sales for Resale-Nonaff-Ancill</t>
  </si>
  <si>
    <t>%,V4470005</t>
  </si>
  <si>
    <t>4470005</t>
  </si>
  <si>
    <t>Sales for Resale-Nonaff-Transm</t>
  </si>
  <si>
    <t>%,V4470006</t>
  </si>
  <si>
    <t>4470006</t>
  </si>
  <si>
    <t>Sales for Resale-Bookout Sales</t>
  </si>
  <si>
    <t>%,V4470010</t>
  </si>
  <si>
    <t>4470010</t>
  </si>
  <si>
    <t>Sales for Resale-Bookout Purch</t>
  </si>
  <si>
    <t>%,V4470027</t>
  </si>
  <si>
    <t>4470027</t>
  </si>
  <si>
    <t>Whsal/Muni/Pb Ath Fuel Rev</t>
  </si>
  <si>
    <t>%,V4470028</t>
  </si>
  <si>
    <t>4470028</t>
  </si>
  <si>
    <t>Sale/Resale - NA - Fuel Rev</t>
  </si>
  <si>
    <t>%,V4470033</t>
  </si>
  <si>
    <t>4470033</t>
  </si>
  <si>
    <t>Whsal/Muni/Pub Auth Base Rev</t>
  </si>
  <si>
    <t>%,V4470066</t>
  </si>
  <si>
    <t>4470066</t>
  </si>
  <si>
    <t>PWR Trding Trans Exp-NonAssoc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</si>
  <si>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</si>
  <si>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</si>
  <si>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</si>
  <si>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</si>
  <si>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</si>
  <si>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</si>
  <si>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</si>
  <si>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</si>
  <si>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</si>
  <si>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%,V4470093</t>
  </si>
  <si>
    <t>4470093</t>
  </si>
  <si>
    <t>PJM Implicit Congestion-LSE</t>
  </si>
  <si>
    <t>%,V4470098</t>
  </si>
  <si>
    <t>4470098</t>
  </si>
  <si>
    <t>PJM Oper.Reserve Rev-OSS</t>
  </si>
  <si>
    <t>%,V4470099</t>
  </si>
  <si>
    <t>4470099</t>
  </si>
  <si>
    <t>Capacity Cr. Net Sales</t>
  </si>
  <si>
    <t>%,V4470100</t>
  </si>
  <si>
    <t>4470100</t>
  </si>
  <si>
    <t>PJM FTR Revenue-OSS</t>
  </si>
  <si>
    <t>%,V4470101</t>
  </si>
  <si>
    <t>4470101</t>
  </si>
  <si>
    <t>PJM FTR Revenue-LSE</t>
  </si>
  <si>
    <t>%,V4470103</t>
  </si>
  <si>
    <t>4470103</t>
  </si>
  <si>
    <t>PJM Energy Sales Cost</t>
  </si>
  <si>
    <t>%,V4470106</t>
  </si>
  <si>
    <t>4470106</t>
  </si>
  <si>
    <t>PJM Pt2Pt Trans.Purch-NonAff.</t>
  </si>
  <si>
    <t>%,V4470107</t>
  </si>
  <si>
    <t>4470107</t>
  </si>
  <si>
    <t>PJM NITS Purch-NonAff.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</si>
  <si>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</si>
  <si>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</si>
  <si>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</si>
  <si>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</si>
  <si>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</si>
  <si>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</si>
  <si>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</si>
  <si>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</si>
  <si>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Non-Trading Bookout Sales-OSS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</si>
  <si>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</si>
  <si>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</si>
  <si>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</si>
  <si>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</si>
  <si>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</si>
  <si>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</si>
  <si>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%,V4470124</t>
  </si>
  <si>
    <t>4470124</t>
  </si>
  <si>
    <t>PJM Incremental Spot-OSS</t>
  </si>
  <si>
    <t>%,V4470126</t>
  </si>
  <si>
    <t>4470126</t>
  </si>
  <si>
    <t>PJM Incremental Imp Cong-OSS</t>
  </si>
  <si>
    <t>%,V4470131</t>
  </si>
  <si>
    <t>4470131</t>
  </si>
  <si>
    <t>Non-Trading Bookout Purch-OSS</t>
  </si>
  <si>
    <t>%,V4470141</t>
  </si>
  <si>
    <t>4470141</t>
  </si>
  <si>
    <t>PJM Contract Net Charge Credit</t>
  </si>
  <si>
    <t>%,V4470143</t>
  </si>
  <si>
    <t>4470143</t>
  </si>
  <si>
    <t>Financial Hedge Realized</t>
  </si>
  <si>
    <t>%,V4470144</t>
  </si>
  <si>
    <t>4470144</t>
  </si>
  <si>
    <t>Realiz.Sharing - 06 SIA</t>
  </si>
  <si>
    <t>%,V4470150</t>
  </si>
  <si>
    <t>4470150</t>
  </si>
  <si>
    <t>Transm. Rev.-Dedic. Whlsl/Muni</t>
  </si>
  <si>
    <t>%,V4470155</t>
  </si>
  <si>
    <t>4470155</t>
  </si>
  <si>
    <t>OSS Physical Margin Reclass</t>
  </si>
  <si>
    <t>%,V4470156</t>
  </si>
  <si>
    <t>4470156</t>
  </si>
  <si>
    <t>OSS Optim. Margin Reclass</t>
  </si>
  <si>
    <t>%,V4470167</t>
  </si>
  <si>
    <t>4470167</t>
  </si>
  <si>
    <t>MISO FTR Revenues OSS</t>
  </si>
  <si>
    <t>%,V4470168</t>
  </si>
  <si>
    <t>4470168</t>
  </si>
  <si>
    <t>Interest Rate Swaps-Power</t>
  </si>
  <si>
    <t>%,V4470169</t>
  </si>
  <si>
    <t>4470169</t>
  </si>
  <si>
    <t>Capacity Sales Trading</t>
  </si>
  <si>
    <t>%,V4470170</t>
  </si>
  <si>
    <t>4470170</t>
  </si>
  <si>
    <t>Non-ECR Auction Sales-OSS</t>
  </si>
  <si>
    <t>%,V4470174</t>
  </si>
  <si>
    <t>4470174</t>
  </si>
  <si>
    <t>PJM Whlse FTR Rev - OSS</t>
  </si>
  <si>
    <t>%,V4470175</t>
  </si>
  <si>
    <t>4470175</t>
  </si>
  <si>
    <t>OSS Sharing Reclass - Retail</t>
  </si>
  <si>
    <t>%,V4470176</t>
  </si>
  <si>
    <t>4470176</t>
  </si>
  <si>
    <t>OSS Sharing Reclass-Reduction</t>
  </si>
  <si>
    <t>%,V4470180</t>
  </si>
  <si>
    <t>4470180</t>
  </si>
  <si>
    <t>Trading intra-book Reclass</t>
  </si>
  <si>
    <t>%,V4470181</t>
  </si>
  <si>
    <t>4470181</t>
  </si>
  <si>
    <t>Auction intra-book Reclass</t>
  </si>
  <si>
    <t>%,V4470202</t>
  </si>
  <si>
    <t>4470202</t>
  </si>
  <si>
    <t>PJM OpRes-LSE-Credit</t>
  </si>
  <si>
    <t>%,V4470203</t>
  </si>
  <si>
    <t>4470203</t>
  </si>
  <si>
    <t>PJM OpRes-LSE-Charge</t>
  </si>
  <si>
    <t>%,V4470206</t>
  </si>
  <si>
    <t>4470206</t>
  </si>
  <si>
    <t>PJM Trans loss credits-OSS</t>
  </si>
  <si>
    <t>%,V4470207</t>
  </si>
  <si>
    <t>4470207</t>
  </si>
  <si>
    <t>PJM transm loss charges - LSE</t>
  </si>
  <si>
    <t>%,V4470208</t>
  </si>
  <si>
    <t>4470208</t>
  </si>
  <si>
    <t>PJM Transm loss credits-LSE</t>
  </si>
  <si>
    <t>%,V4470209</t>
  </si>
  <si>
    <t>4470209</t>
  </si>
  <si>
    <t>PJM transm loss charges-OSS</t>
  </si>
  <si>
    <t>%,V4470214</t>
  </si>
  <si>
    <t>4470214</t>
  </si>
  <si>
    <t>PJM 30m Suppl Reserve CR OSS</t>
  </si>
  <si>
    <t>%,V4470215</t>
  </si>
  <si>
    <t>4470215</t>
  </si>
  <si>
    <t>PJM 30m Suppl Reserve CH OSS</t>
  </si>
  <si>
    <t>%,V4470001</t>
  </si>
  <si>
    <t>4470001</t>
  </si>
  <si>
    <t>Sales for Resale - Assoc Cos</t>
  </si>
  <si>
    <t>%,V4470035</t>
  </si>
  <si>
    <t>4470035</t>
  </si>
  <si>
    <t>Sls for Rsl - Fuel Rev - Assoc</t>
  </si>
  <si>
    <t>%,V4470128</t>
  </si>
  <si>
    <t>4470128</t>
  </si>
  <si>
    <t>Sales for Res-Aff. Pool Energy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</si>
  <si>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</si>
  <si>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</si>
  <si>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</si>
  <si>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</si>
  <si>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</si>
  <si>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</si>
  <si>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%,V4560015</t>
  </si>
  <si>
    <t>4560015</t>
  </si>
  <si>
    <t>Other Electric Revenues - ABD</t>
  </si>
  <si>
    <t>%,V4560016</t>
  </si>
  <si>
    <t>4560016</t>
  </si>
  <si>
    <t>Financial Trading Rev-Unreal</t>
  </si>
  <si>
    <t>%,V4560041</t>
  </si>
  <si>
    <t>4560041</t>
  </si>
  <si>
    <t>Miscellaneous Revenue-NonAffil</t>
  </si>
  <si>
    <t>%,V4560049</t>
  </si>
  <si>
    <t>4560049</t>
  </si>
  <si>
    <t>Merch Generation Finan -Realzd</t>
  </si>
  <si>
    <t>%,V4560050</t>
  </si>
  <si>
    <t>4560050</t>
  </si>
  <si>
    <t>Oth Elec Rev-Coal Trd Rlzd G-L</t>
  </si>
  <si>
    <t>%,V4560109</t>
  </si>
  <si>
    <t>4560109</t>
  </si>
  <si>
    <t>Interest Rate Swaps-Coal</t>
  </si>
  <si>
    <t>%,V4560111</t>
  </si>
  <si>
    <t>4560111</t>
  </si>
  <si>
    <t>MTM Aff GL Coal Trading</t>
  </si>
  <si>
    <t>%,V4560112</t>
  </si>
  <si>
    <t>4560112</t>
  </si>
  <si>
    <t>Realized GL Coal Trading-Affil</t>
  </si>
  <si>
    <t>%,V4561002</t>
  </si>
  <si>
    <t>4561002</t>
  </si>
  <si>
    <t>RTO Formation Cost Recovery</t>
  </si>
  <si>
    <t>%,V4561003</t>
  </si>
  <si>
    <t>4561003</t>
  </si>
  <si>
    <t>PJM Expansion Cost Recov</t>
  </si>
  <si>
    <t>%,V4561004</t>
  </si>
  <si>
    <t>4561004</t>
  </si>
  <si>
    <t>SECA Transmission Rev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</si>
  <si>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</si>
  <si>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</si>
  <si>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</si>
  <si>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</si>
  <si>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</si>
  <si>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</si>
  <si>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</si>
  <si>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</si>
  <si>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</si>
  <si>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%,V4561019</t>
  </si>
  <si>
    <t>4561019</t>
  </si>
  <si>
    <t>Oth Elec Rev Trans Non Affil</t>
  </si>
  <si>
    <t>%,V4561028</t>
  </si>
  <si>
    <t>4561028</t>
  </si>
  <si>
    <t>PJM Pow Fac Cre Rev Whsl Cu-NA</t>
  </si>
  <si>
    <t>%,V4561029</t>
  </si>
  <si>
    <t>4561029</t>
  </si>
  <si>
    <t>PJM NITS Revenue Whsl Cus-NAff</t>
  </si>
  <si>
    <t>%,V4561030</t>
  </si>
  <si>
    <t>4561030</t>
  </si>
  <si>
    <t>PJM TO Serv Rev Whls Cus-NAff</t>
  </si>
  <si>
    <t>%,V4561058</t>
  </si>
  <si>
    <t>4561058</t>
  </si>
  <si>
    <t>NonAffil PJM Trans Enhncmt Rev</t>
  </si>
  <si>
    <t>%,V4561061</t>
  </si>
  <si>
    <t>4561061</t>
  </si>
  <si>
    <t>NAff PJM RTEP Rev for Whsl-FR</t>
  </si>
  <si>
    <t>%,V4561064</t>
  </si>
  <si>
    <t>4561064</t>
  </si>
  <si>
    <t>PROVISION PJM NITS WhslCus-NAf</t>
  </si>
  <si>
    <t>%,V4561065</t>
  </si>
  <si>
    <t>4561065</t>
  </si>
  <si>
    <t>PROVISION PJM NITS</t>
  </si>
  <si>
    <t>%,V4561031</t>
  </si>
  <si>
    <t>4561031</t>
  </si>
  <si>
    <t>GFA Trans Base Rev Unb - Aff</t>
  </si>
  <si>
    <t>%,V4561032</t>
  </si>
  <si>
    <t>4561032</t>
  </si>
  <si>
    <t>GFA Trans Ancillary Rev - Aff</t>
  </si>
  <si>
    <t>%,V4561033</t>
  </si>
  <si>
    <t>4561033</t>
  </si>
  <si>
    <t>PJM NITS Revenue - Affiliated</t>
  </si>
  <si>
    <t>%,V4561034</t>
  </si>
  <si>
    <t>4561034</t>
  </si>
  <si>
    <t>PJM TO Adm. Serv Rev - Aff</t>
  </si>
  <si>
    <t>%,V4561035</t>
  </si>
  <si>
    <t>4561035</t>
  </si>
  <si>
    <t>PJM Affiliated Trans NITS Cost</t>
  </si>
  <si>
    <t>%,V4561036</t>
  </si>
  <si>
    <t>4561036</t>
  </si>
  <si>
    <t>PJM Affiliated Trans TO Cost</t>
  </si>
  <si>
    <t>%,V4561059</t>
  </si>
  <si>
    <t>4561059</t>
  </si>
  <si>
    <t>Affil PJM Trans Enhancmnt Rev</t>
  </si>
  <si>
    <t>%,V4561060</t>
  </si>
  <si>
    <t>4561060</t>
  </si>
  <si>
    <t>Affil PJM Trans Enhancmnt Cost</t>
  </si>
  <si>
    <t>%,V4561062</t>
  </si>
  <si>
    <t>4561062</t>
  </si>
  <si>
    <t>PROVISION PJM NITS Affil- Cost</t>
  </si>
  <si>
    <t>%,V4561063</t>
  </si>
  <si>
    <t>4561063</t>
  </si>
  <si>
    <t>PROVISION PJM NITS Affiliated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</si>
  <si>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</si>
  <si>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</si>
  <si>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</si>
  <si>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</si>
  <si>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</si>
  <si>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</si>
  <si>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%,V4540001</t>
  </si>
  <si>
    <t>4540001</t>
  </si>
  <si>
    <t>Rent From Elect Property - Af</t>
  </si>
  <si>
    <t>%,V4500000</t>
  </si>
  <si>
    <t>4500000</t>
  </si>
  <si>
    <t>Forfeited Discounts</t>
  </si>
  <si>
    <t>%,V4510001</t>
  </si>
  <si>
    <t>4510001</t>
  </si>
  <si>
    <t>Misc Service Rev - Nonaffil</t>
  </si>
  <si>
    <t>%,V4118002</t>
  </si>
  <si>
    <t>4118002</t>
  </si>
  <si>
    <t>Comp. Allow Gains Title IV SO2</t>
  </si>
  <si>
    <t>%,V5010000</t>
  </si>
  <si>
    <t>5010000</t>
  </si>
  <si>
    <t>%,V5010001</t>
  </si>
  <si>
    <t>5010001</t>
  </si>
  <si>
    <t>Fuel Consumed</t>
  </si>
  <si>
    <t>%,V5010003</t>
  </si>
  <si>
    <t>5010003</t>
  </si>
  <si>
    <t>Fuel - Procure Unload &amp; Handle</t>
  </si>
  <si>
    <t>%,V5010005</t>
  </si>
  <si>
    <t>5010005</t>
  </si>
  <si>
    <t>Fuel - Deferred</t>
  </si>
  <si>
    <t>%,V5010013</t>
  </si>
  <si>
    <t>5010013</t>
  </si>
  <si>
    <t>Fuel Survey Activity</t>
  </si>
  <si>
    <t>%,V5010019</t>
  </si>
  <si>
    <t>5010019</t>
  </si>
  <si>
    <t>Fuel Oil Consumed</t>
  </si>
  <si>
    <t>%,V5550001</t>
  </si>
  <si>
    <t>5550001</t>
  </si>
  <si>
    <t>%,V5550023</t>
  </si>
  <si>
    <t>5550023</t>
  </si>
  <si>
    <t>%,V5550032</t>
  </si>
  <si>
    <t>5550032</t>
  </si>
  <si>
    <t>%,V5550036</t>
  </si>
  <si>
    <t>5550036</t>
  </si>
  <si>
    <t>%,V5550039</t>
  </si>
  <si>
    <t>5550039</t>
  </si>
  <si>
    <t>%,V5550040</t>
  </si>
  <si>
    <t>5550040</t>
  </si>
  <si>
    <t>%,V5550041</t>
  </si>
  <si>
    <t>5550041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</si>
  <si>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</si>
  <si>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</si>
  <si>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</si>
  <si>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</si>
  <si>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</si>
  <si>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</si>
  <si>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</si>
  <si>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</si>
  <si>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</si>
  <si>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</si>
  <si>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</si>
  <si>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</si>
  <si>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</si>
  <si>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</si>
  <si>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</si>
  <si>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</si>
  <si>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</si>
  <si>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</si>
  <si>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%,V5550090</t>
  </si>
  <si>
    <t>5550090</t>
  </si>
  <si>
    <t>%,V5550094</t>
  </si>
  <si>
    <t>5550094</t>
  </si>
  <si>
    <t>%,V5550099</t>
  </si>
  <si>
    <t>5550099</t>
  </si>
  <si>
    <t>%,V5550100</t>
  </si>
  <si>
    <t>5550100</t>
  </si>
  <si>
    <t>%,V5550101</t>
  </si>
  <si>
    <t>5550101</t>
  </si>
  <si>
    <t>%,V5550102</t>
  </si>
  <si>
    <t>5550102</t>
  </si>
  <si>
    <t>%,V5550107</t>
  </si>
  <si>
    <t>5550107</t>
  </si>
  <si>
    <t>%,V5550004</t>
  </si>
  <si>
    <t>5550004</t>
  </si>
  <si>
    <t>%,V5550005</t>
  </si>
  <si>
    <t>5550005</t>
  </si>
  <si>
    <t>%,V5550027</t>
  </si>
  <si>
    <t>5550027</t>
  </si>
  <si>
    <t>%,V5550046</t>
  </si>
  <si>
    <t>5550046</t>
  </si>
  <si>
    <t>%,V4116000</t>
  </si>
  <si>
    <t>4116000</t>
  </si>
  <si>
    <t>%,V4265009</t>
  </si>
  <si>
    <t>4265009</t>
  </si>
  <si>
    <t>%,V4265010</t>
  </si>
  <si>
    <t>4265010</t>
  </si>
  <si>
    <t>%,V5000000</t>
  </si>
  <si>
    <t>5000000</t>
  </si>
  <si>
    <t>%,V5000001</t>
  </si>
  <si>
    <t>5000001</t>
  </si>
  <si>
    <t>%,V5020000</t>
  </si>
  <si>
    <t>5020000</t>
  </si>
  <si>
    <t>%,V5020002</t>
  </si>
  <si>
    <t>5020002</t>
  </si>
  <si>
    <t>%,V5020008</t>
  </si>
  <si>
    <t>5020008</t>
  </si>
  <si>
    <t>%,V5020025</t>
  </si>
  <si>
    <t>5020025</t>
  </si>
  <si>
    <t>%,V5050000</t>
  </si>
  <si>
    <t>5050000</t>
  </si>
  <si>
    <t>%,V5060000</t>
  </si>
  <si>
    <t>5060000</t>
  </si>
  <si>
    <t>%,V5060002</t>
  </si>
  <si>
    <t>5060002</t>
  </si>
  <si>
    <t>%,V5060004</t>
  </si>
  <si>
    <t>5060004</t>
  </si>
  <si>
    <t>%,V5060006</t>
  </si>
  <si>
    <t>5060006</t>
  </si>
  <si>
    <t>%,V5060025</t>
  </si>
  <si>
    <t>5060025</t>
  </si>
  <si>
    <t>%,V5070000</t>
  </si>
  <si>
    <t>5070000</t>
  </si>
  <si>
    <t>%,V5090000</t>
  </si>
  <si>
    <t>5090000</t>
  </si>
  <si>
    <t>%,V5090002</t>
  </si>
  <si>
    <t>5090002</t>
  </si>
  <si>
    <t>%,V5090005</t>
  </si>
  <si>
    <t>5090005</t>
  </si>
  <si>
    <t>%,V5560000</t>
  </si>
  <si>
    <t>5560000</t>
  </si>
  <si>
    <t>%,V5570000</t>
  </si>
  <si>
    <t>5570000</t>
  </si>
  <si>
    <t>%,V5570007</t>
  </si>
  <si>
    <t>5570007</t>
  </si>
  <si>
    <t>%,V5570008</t>
  </si>
  <si>
    <t>5570008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</si>
  <si>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</si>
  <si>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</si>
  <si>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</si>
  <si>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</si>
  <si>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</si>
  <si>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</si>
  <si>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</si>
  <si>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</si>
  <si>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%,V5613000</t>
  </si>
  <si>
    <t>5613000</t>
  </si>
  <si>
    <t>%,V5614000</t>
  </si>
  <si>
    <t>5614000</t>
  </si>
  <si>
    <t>%,V5614001</t>
  </si>
  <si>
    <t>5614001</t>
  </si>
  <si>
    <t>%,V5614007</t>
  </si>
  <si>
    <t>5614007</t>
  </si>
  <si>
    <t>%,V5614008</t>
  </si>
  <si>
    <t>5614008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</si>
  <si>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</si>
  <si>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</si>
  <si>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</si>
  <si>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</si>
  <si>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</si>
  <si>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</si>
  <si>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</si>
  <si>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</si>
  <si>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</si>
  <si>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</si>
  <si>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%,V5640000</t>
  </si>
  <si>
    <t>5640000</t>
  </si>
  <si>
    <t>%,V5650002</t>
  </si>
  <si>
    <t>5650002</t>
  </si>
  <si>
    <t>%,V5650003</t>
  </si>
  <si>
    <t>5650003</t>
  </si>
  <si>
    <t>%,V5650012</t>
  </si>
  <si>
    <t>5650012</t>
  </si>
  <si>
    <t>%,V5650015</t>
  </si>
  <si>
    <t>5650015</t>
  </si>
  <si>
    <t>%,V5650016</t>
  </si>
  <si>
    <t>5650016</t>
  </si>
  <si>
    <t>%,V5650017</t>
  </si>
  <si>
    <t>5650017</t>
  </si>
  <si>
    <t>%,V5650018</t>
  </si>
  <si>
    <t>5650018</t>
  </si>
  <si>
    <t>%,V5650020</t>
  </si>
  <si>
    <t>5650020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</si>
  <si>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</si>
  <si>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</si>
  <si>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</si>
  <si>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</si>
  <si>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</si>
  <si>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</si>
  <si>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</si>
  <si>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</si>
  <si>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</si>
  <si>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</si>
  <si>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</si>
  <si>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</si>
  <si>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</si>
  <si>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</si>
  <si>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</si>
  <si>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</si>
  <si>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</si>
  <si>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</si>
  <si>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</si>
  <si>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</si>
  <si>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</si>
  <si>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</si>
  <si>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</si>
  <si>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</si>
  <si>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</si>
  <si>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</si>
  <si>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</si>
  <si>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</si>
  <si>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</si>
  <si>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</si>
  <si>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</si>
  <si>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</si>
  <si>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</si>
  <si>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</si>
  <si>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%,V9020001</t>
  </si>
  <si>
    <t>9020001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</si>
  <si>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</si>
  <si>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</si>
  <si>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</si>
  <si>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</si>
  <si>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</si>
  <si>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</si>
  <si>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</si>
  <si>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</si>
  <si>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</si>
  <si>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</si>
  <si>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</si>
  <si>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</si>
  <si>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</si>
  <si>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</si>
  <si>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</si>
  <si>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</si>
  <si>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</si>
  <si>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</si>
  <si>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</si>
  <si>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</si>
  <si>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</si>
  <si>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</si>
  <si>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</si>
  <si>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</si>
  <si>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</si>
  <si>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</si>
  <si>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</si>
  <si>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</si>
  <si>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</si>
  <si>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</si>
  <si>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</si>
  <si>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</si>
  <si>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</si>
  <si>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</si>
  <si>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%,V9080001</t>
  </si>
  <si>
    <t>9080001</t>
  </si>
  <si>
    <t>%,V9080004</t>
  </si>
  <si>
    <t>9080004</t>
  </si>
  <si>
    <t>%,V9080009</t>
  </si>
  <si>
    <t>9080009</t>
  </si>
  <si>
    <t>%,V9090000</t>
  </si>
  <si>
    <t>9090000</t>
  </si>
  <si>
    <t>%,V9100000</t>
  </si>
  <si>
    <t>9100000</t>
  </si>
  <si>
    <t>%,V9110001</t>
  </si>
  <si>
    <t>9110001</t>
  </si>
  <si>
    <t>%,V9110002</t>
  </si>
  <si>
    <t>9110002</t>
  </si>
  <si>
    <t>%,V9120000</t>
  </si>
  <si>
    <t>9120000</t>
  </si>
  <si>
    <t>%,V9200000</t>
  </si>
  <si>
    <t>9200000</t>
  </si>
  <si>
    <t>%,V9200003</t>
  </si>
  <si>
    <t>9200003</t>
  </si>
  <si>
    <t>%,V9210001</t>
  </si>
  <si>
    <t>9210001</t>
  </si>
  <si>
    <t>%,V9210003</t>
  </si>
  <si>
    <t>9210003</t>
  </si>
  <si>
    <t>%,V9210004</t>
  </si>
  <si>
    <t>9210004</t>
  </si>
  <si>
    <t>%,V9210005</t>
  </si>
  <si>
    <t>9210005</t>
  </si>
  <si>
    <t>%,V9220000</t>
  </si>
  <si>
    <t>9220000</t>
  </si>
  <si>
    <t>%,V9220001</t>
  </si>
  <si>
    <t>9220001</t>
  </si>
  <si>
    <t>%,V9220004</t>
  </si>
  <si>
    <t>9220004</t>
  </si>
  <si>
    <t>%,V9220125</t>
  </si>
  <si>
    <t>9220125</t>
  </si>
  <si>
    <t>%,V9230001</t>
  </si>
  <si>
    <t>9230001</t>
  </si>
  <si>
    <t>%,V9230003</t>
  </si>
  <si>
    <t>9230003</t>
  </si>
  <si>
    <t>%,V9230127</t>
  </si>
  <si>
    <t>9230127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</si>
  <si>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</si>
  <si>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</si>
  <si>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</si>
  <si>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</si>
  <si>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</si>
  <si>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</si>
  <si>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</si>
  <si>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</si>
  <si>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</si>
  <si>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</si>
  <si>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</si>
  <si>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</si>
  <si>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</si>
  <si>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</si>
  <si>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</si>
  <si>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</si>
  <si>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</si>
  <si>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</si>
  <si>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</si>
  <si>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</si>
  <si>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</si>
  <si>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</si>
  <si>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</si>
  <si>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</si>
  <si>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</si>
  <si>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</si>
  <si>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</si>
  <si>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</si>
  <si>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</si>
  <si>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</si>
  <si>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</si>
  <si>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</si>
  <si>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</si>
  <si>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</si>
  <si>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</si>
  <si>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</si>
  <si>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</si>
  <si>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</si>
  <si>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</si>
  <si>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</si>
  <si>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%,V9260021</t>
  </si>
  <si>
    <t>9260021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</si>
  <si>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</si>
  <si>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</si>
  <si>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</si>
  <si>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</si>
  <si>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</si>
  <si>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</si>
  <si>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</si>
  <si>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</si>
  <si>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</si>
  <si>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</si>
  <si>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</si>
  <si>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</si>
  <si>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</si>
  <si>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</si>
  <si>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</si>
  <si>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</si>
  <si>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%,V9260056</t>
  </si>
  <si>
    <t>9260056</t>
  </si>
  <si>
    <t>%,V9260057</t>
  </si>
  <si>
    <t>9260057</t>
  </si>
  <si>
    <t>%,V9260058</t>
  </si>
  <si>
    <t>9260058</t>
  </si>
  <si>
    <t>%,V9270000</t>
  </si>
  <si>
    <t>9270000</t>
  </si>
  <si>
    <t>%,V9280000</t>
  </si>
  <si>
    <t>9280000</t>
  </si>
  <si>
    <t>%,V9280001</t>
  </si>
  <si>
    <t>9280001</t>
  </si>
  <si>
    <t>%,V9280002</t>
  </si>
  <si>
    <t>9280002</t>
  </si>
  <si>
    <t>%,V9301000</t>
  </si>
  <si>
    <t>9301000</t>
  </si>
  <si>
    <t>%,V9301001</t>
  </si>
  <si>
    <t>9301001</t>
  </si>
  <si>
    <t>%,V9301002</t>
  </si>
  <si>
    <t>9301002</t>
  </si>
  <si>
    <t>%,V9301003</t>
  </si>
  <si>
    <t>9301003</t>
  </si>
  <si>
    <t>%,V9301006</t>
  </si>
  <si>
    <t>9301006</t>
  </si>
  <si>
    <t>%,V9301009</t>
  </si>
  <si>
    <t>9301009</t>
  </si>
  <si>
    <t>%,V9301010</t>
  </si>
  <si>
    <t>9301010</t>
  </si>
  <si>
    <t>%,V9301011</t>
  </si>
  <si>
    <t>9301011</t>
  </si>
  <si>
    <t>%,V9301012</t>
  </si>
  <si>
    <t>9301012</t>
  </si>
  <si>
    <t>%,V9301014</t>
  </si>
  <si>
    <t>9301014</t>
  </si>
  <si>
    <t>%,V9301015</t>
  </si>
  <si>
    <t>9301015</t>
  </si>
  <si>
    <t>%,V9302000</t>
  </si>
  <si>
    <t>9302000</t>
  </si>
  <si>
    <t>%,V9302003</t>
  </si>
  <si>
    <t>9302003</t>
  </si>
  <si>
    <t>%,V9302004</t>
  </si>
  <si>
    <t>9302004</t>
  </si>
  <si>
    <t>%,V9302006</t>
  </si>
  <si>
    <t>9302006</t>
  </si>
  <si>
    <t>%,V9302007</t>
  </si>
  <si>
    <t>9302007</t>
  </si>
  <si>
    <t>%,V9310000</t>
  </si>
  <si>
    <t>9310000</t>
  </si>
  <si>
    <t>%,V9310001</t>
  </si>
  <si>
    <t>9310001</t>
  </si>
  <si>
    <t>%,V9310002</t>
  </si>
  <si>
    <t>9310002</t>
  </si>
  <si>
    <t>%,V5100000</t>
  </si>
  <si>
    <t>5100000</t>
  </si>
  <si>
    <t>%,V5110000</t>
  </si>
  <si>
    <t>5110000</t>
  </si>
  <si>
    <t>%,V5120000</t>
  </si>
  <si>
    <t>5120000</t>
  </si>
  <si>
    <t>%,V5130000</t>
  </si>
  <si>
    <t>5130000</t>
  </si>
  <si>
    <t>%,V5140000</t>
  </si>
  <si>
    <t>5140000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</si>
  <si>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</si>
  <si>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</si>
  <si>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</si>
  <si>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</si>
  <si>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</si>
  <si>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</si>
  <si>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</si>
  <si>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</si>
  <si>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</si>
  <si>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</si>
  <si>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</si>
  <si>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</si>
  <si>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</si>
  <si>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</si>
  <si>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</si>
  <si>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</si>
  <si>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</si>
  <si>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</si>
  <si>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</si>
  <si>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</si>
  <si>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</si>
  <si>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</si>
  <si>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</si>
  <si>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</si>
  <si>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</si>
  <si>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</si>
  <si>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</si>
  <si>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</si>
  <si>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%,V5930010</t>
  </si>
  <si>
    <t>5930010</t>
  </si>
  <si>
    <t>%,V5930011</t>
  </si>
  <si>
    <t>5930011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</si>
  <si>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</si>
  <si>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</si>
  <si>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</si>
  <si>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</si>
  <si>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</si>
  <si>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</si>
  <si>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</si>
  <si>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</si>
  <si>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</si>
  <si>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</si>
  <si>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</si>
  <si>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</si>
  <si>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</si>
  <si>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</si>
  <si>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</si>
  <si>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</si>
  <si>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%,V9350007</t>
  </si>
  <si>
    <t>9350007</t>
  </si>
  <si>
    <t>%,V9350012</t>
  </si>
  <si>
    <t>9350012</t>
  </si>
  <si>
    <t>%,V9350013</t>
  </si>
  <si>
    <t>9350013</t>
  </si>
  <si>
    <t>%,V9350015</t>
  </si>
  <si>
    <t>9350015</t>
  </si>
  <si>
    <t>%,V9350024</t>
  </si>
  <si>
    <t>9350024</t>
  </si>
  <si>
    <t>%,V4030001</t>
  </si>
  <si>
    <t>4030001</t>
  </si>
  <si>
    <t>%,V4040001</t>
  </si>
  <si>
    <t>4040001</t>
  </si>
  <si>
    <t>%,V4060001</t>
  </si>
  <si>
    <t>4060001</t>
  </si>
  <si>
    <t>%,V4073000</t>
  </si>
  <si>
    <t>4073000</t>
  </si>
  <si>
    <t>%,V4081002</t>
  </si>
  <si>
    <t>4081002</t>
  </si>
  <si>
    <t>%,V4081003</t>
  </si>
  <si>
    <t>4081003</t>
  </si>
  <si>
    <t>%,V408100506</t>
  </si>
  <si>
    <t>408100506</t>
  </si>
  <si>
    <t>%,V408100507</t>
  </si>
  <si>
    <t>408100507</t>
  </si>
  <si>
    <t>%,V408100508</t>
  </si>
  <si>
    <t>408100508</t>
  </si>
  <si>
    <t>%,V408100509</t>
  </si>
  <si>
    <t>408100509</t>
  </si>
  <si>
    <t>%,V408100510</t>
  </si>
  <si>
    <t>408100510</t>
  </si>
  <si>
    <t>%,V408100511</t>
  </si>
  <si>
    <t>408100511</t>
  </si>
  <si>
    <t>%,V408100609</t>
  </si>
  <si>
    <t>408100609</t>
  </si>
  <si>
    <t>%,V408100610</t>
  </si>
  <si>
    <t>408100610</t>
  </si>
  <si>
    <t>%,V408100611</t>
  </si>
  <si>
    <t>408100611</t>
  </si>
  <si>
    <t>%,V4081007</t>
  </si>
  <si>
    <t>4081007</t>
  </si>
  <si>
    <t>%,V408100800</t>
  </si>
  <si>
    <t>408100800</t>
  </si>
  <si>
    <t>%,V408100809</t>
  </si>
  <si>
    <t>408100809</t>
  </si>
  <si>
    <t>%,V408100810</t>
  </si>
  <si>
    <t>408100810</t>
  </si>
  <si>
    <t>%,V408100811</t>
  </si>
  <si>
    <t>408100811</t>
  </si>
  <si>
    <t>%,V408101410</t>
  </si>
  <si>
    <t>408101410</t>
  </si>
  <si>
    <t>%,V408101411</t>
  </si>
  <si>
    <t>408101411</t>
  </si>
  <si>
    <t>%,V408101710</t>
  </si>
  <si>
    <t>408101710</t>
  </si>
  <si>
    <t>%,V408101711</t>
  </si>
  <si>
    <t>408101711</t>
  </si>
  <si>
    <t>%,V408101809</t>
  </si>
  <si>
    <t>408101809</t>
  </si>
  <si>
    <t>%,V408101810</t>
  </si>
  <si>
    <t>408101810</t>
  </si>
  <si>
    <t>%,V408101811</t>
  </si>
  <si>
    <t>408101811</t>
  </si>
  <si>
    <t>%,V408101909</t>
  </si>
  <si>
    <t>408101909</t>
  </si>
  <si>
    <t>%,V408101910</t>
  </si>
  <si>
    <t>408101910</t>
  </si>
  <si>
    <t>%,V408101911</t>
  </si>
  <si>
    <t>408101911</t>
  </si>
  <si>
    <t>%,V408102210</t>
  </si>
  <si>
    <t>408102210</t>
  </si>
  <si>
    <t>%,V408102211</t>
  </si>
  <si>
    <t>408102211</t>
  </si>
  <si>
    <t>%,V408102908</t>
  </si>
  <si>
    <t>408102908</t>
  </si>
  <si>
    <t>%,V408102909</t>
  </si>
  <si>
    <t>408102909</t>
  </si>
  <si>
    <t>%,V408102910</t>
  </si>
  <si>
    <t>408102910</t>
  </si>
  <si>
    <t>%,V408102911</t>
  </si>
  <si>
    <t>408102911</t>
  </si>
  <si>
    <t>%,V4081033</t>
  </si>
  <si>
    <t>4081033</t>
  </si>
  <si>
    <t>%,V4081034</t>
  </si>
  <si>
    <t>4081034</t>
  </si>
  <si>
    <t>%,V4081035</t>
  </si>
  <si>
    <t>4081035</t>
  </si>
  <si>
    <t>%,V408103609</t>
  </si>
  <si>
    <t>408103609</t>
  </si>
  <si>
    <t>%,V408103610</t>
  </si>
  <si>
    <t>408103610</t>
  </si>
  <si>
    <t>%,V408103611</t>
  </si>
  <si>
    <t>408103611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</si>
  <si>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</si>
  <si>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</si>
  <si>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</si>
  <si>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</si>
  <si>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</si>
  <si>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</si>
  <si>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</si>
  <si>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</si>
  <si>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%,V4191000</t>
  </si>
  <si>
    <t>4191000</t>
  </si>
  <si>
    <t>%,V4190002</t>
  </si>
  <si>
    <t>4190002</t>
  </si>
  <si>
    <t>%,V4190005</t>
  </si>
  <si>
    <t>4190005</t>
  </si>
  <si>
    <t>%,V4210039</t>
  </si>
  <si>
    <t>4210039</t>
  </si>
  <si>
    <t>%,V4180001</t>
  </si>
  <si>
    <t>4180001</t>
  </si>
  <si>
    <t>%,V4180005</t>
  </si>
  <si>
    <t>4180005</t>
  </si>
  <si>
    <t>%,V4210000</t>
  </si>
  <si>
    <t>4210000</t>
  </si>
  <si>
    <t>%,V4210002</t>
  </si>
  <si>
    <t>4210002</t>
  </si>
  <si>
    <t>%,V4210005</t>
  </si>
  <si>
    <t>4210005</t>
  </si>
  <si>
    <t>%,V4210007</t>
  </si>
  <si>
    <t>4210007</t>
  </si>
  <si>
    <t>%,V4210009</t>
  </si>
  <si>
    <t>4210009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</si>
  <si>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</si>
  <si>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</si>
  <si>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</si>
  <si>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</si>
  <si>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</si>
  <si>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</si>
  <si>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</si>
  <si>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</si>
  <si>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</si>
  <si>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</si>
  <si>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</si>
  <si>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</si>
  <si>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</si>
  <si>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</si>
  <si>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</si>
  <si>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</si>
  <si>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%,V4210043</t>
  </si>
  <si>
    <t>4210043</t>
  </si>
  <si>
    <t>%,V4210045</t>
  </si>
  <si>
    <t>4210045</t>
  </si>
  <si>
    <t>%,V4210046</t>
  </si>
  <si>
    <t>4210046</t>
  </si>
  <si>
    <t>%,V4210049</t>
  </si>
  <si>
    <t>4210049</t>
  </si>
  <si>
    <t>%,V4210053</t>
  </si>
  <si>
    <t>4210053</t>
  </si>
  <si>
    <t>%,V4210054</t>
  </si>
  <si>
    <t>4210054</t>
  </si>
  <si>
    <t>%,V408200508</t>
  </si>
  <si>
    <t>408200508</t>
  </si>
  <si>
    <t>%,V408200509</t>
  </si>
  <si>
    <t>408200509</t>
  </si>
  <si>
    <t>%,V408200510</t>
  </si>
  <si>
    <t>408200510</t>
  </si>
  <si>
    <t>%,V408201410</t>
  </si>
  <si>
    <t>408201410</t>
  </si>
  <si>
    <t>%,V4171001</t>
  </si>
  <si>
    <t>4171001</t>
  </si>
  <si>
    <t>%,V4261000</t>
  </si>
  <si>
    <t>4261000</t>
  </si>
  <si>
    <t>%,V4263001</t>
  </si>
  <si>
    <t>4263001</t>
  </si>
  <si>
    <t>%,V4264000</t>
  </si>
  <si>
    <t>4264000</t>
  </si>
  <si>
    <t>%,V4265002</t>
  </si>
  <si>
    <t>4265002</t>
  </si>
  <si>
    <t>%,V4265004</t>
  </si>
  <si>
    <t>4265004</t>
  </si>
  <si>
    <t>%,V4265033</t>
  </si>
  <si>
    <t>4265033</t>
  </si>
  <si>
    <t>%,V4265053</t>
  </si>
  <si>
    <t>4265053</t>
  </si>
  <si>
    <t>%,V4265054</t>
  </si>
  <si>
    <t>4265054</t>
  </si>
  <si>
    <t>%,V4265056</t>
  </si>
  <si>
    <t>4265056</t>
  </si>
  <si>
    <t>%,V409200209</t>
  </si>
  <si>
    <t>409200209</t>
  </si>
  <si>
    <t>%,V409200210</t>
  </si>
  <si>
    <t>409200210</t>
  </si>
  <si>
    <t>%,V409200211</t>
  </si>
  <si>
    <t>409200211</t>
  </si>
  <si>
    <t>%,V4092001</t>
  </si>
  <si>
    <t>4092001</t>
  </si>
  <si>
    <t>%,V4102001</t>
  </si>
  <si>
    <t>4102001</t>
  </si>
  <si>
    <t>%,V4112001</t>
  </si>
  <si>
    <t>4112001</t>
  </si>
  <si>
    <t>%,V4270006</t>
  </si>
  <si>
    <t>4270006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</si>
  <si>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</si>
  <si>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</si>
  <si>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</si>
  <si>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</si>
  <si>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</si>
  <si>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</si>
  <si>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</si>
  <si>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</si>
  <si>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%,V4281004</t>
  </si>
  <si>
    <t>4281004</t>
  </si>
  <si>
    <t>%,V4310001</t>
  </si>
  <si>
    <t>4310001</t>
  </si>
  <si>
    <t>%,V4310002</t>
  </si>
  <si>
    <t>4310002</t>
  </si>
  <si>
    <t>%,V4310022</t>
  </si>
  <si>
    <t>4310022</t>
  </si>
  <si>
    <t>%,V4310023</t>
  </si>
  <si>
    <t>4310023</t>
  </si>
  <si>
    <t>%,V4320000</t>
  </si>
  <si>
    <t>4320000</t>
  </si>
  <si>
    <t>Purch Pwr-NonTrading-Nonassoc</t>
  </si>
  <si>
    <t>Purch Power Capacity -NA</t>
  </si>
  <si>
    <t>Gas-Conversion-Mone Plant</t>
  </si>
  <si>
    <t>PJM Emer.Energy Purch.</t>
  </si>
  <si>
    <t>PJM Inadvertent Mtr Res-OSS</t>
  </si>
  <si>
    <t>PJM Inadvertent Mtr Res-LSE</t>
  </si>
  <si>
    <t>PJM Ancillary Serv.-Sync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</si>
  <si>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</si>
  <si>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</si>
  <si>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</si>
  <si>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</si>
  <si>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</si>
  <si>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</si>
  <si>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Hourly Net Purch.-FERC</t>
  </si>
  <si>
    <t>PJM Spinning Reserve-Charge</t>
  </si>
  <si>
    <t>PJM Spinning Reserve-Credit</t>
  </si>
  <si>
    <t>PJM 30m Suppl Rserv Charge LSE</t>
  </si>
  <si>
    <t>Purchased Power - Fuel</t>
  </si>
  <si>
    <t>PJM Purchases-non-ECR-Auction</t>
  </si>
  <si>
    <t>Capacity Purchases-Auction</t>
  </si>
  <si>
    <t>Purch Power-Pool Non-Fuel -Aff</t>
  </si>
  <si>
    <t>Pur Power-Pool NonFuel-OSS-Aff</t>
  </si>
  <si>
    <t>Capacity purchases - Trading</t>
  </si>
  <si>
    <t>Purchased Power-Pool Capacity</t>
  </si>
  <si>
    <t>Purchased Power - Pool Energy</t>
  </si>
  <si>
    <t>Purch Pwr-Non-Fuel Portion-Aff</t>
  </si>
  <si>
    <t>Purch Power-Fuel Portion-Affil</t>
  </si>
  <si>
    <t>Gain From Disposition of Plant</t>
  </si>
  <si>
    <t>Factored Cust A/R Exp - Affil</t>
  </si>
  <si>
    <t>Fact Cust A/R-Bad Debts-Affil</t>
  </si>
  <si>
    <t>Oper Supervision &amp; Engineering</t>
  </si>
  <si>
    <t>Oper Super &amp; Eng-RATA-Affil</t>
  </si>
  <si>
    <t>Steam Expenses</t>
  </si>
  <si>
    <t>Urea Expense</t>
  </si>
  <si>
    <t>Activated Carbon</t>
  </si>
  <si>
    <t>Steam Exp Environmental</t>
  </si>
  <si>
    <t>Electric Expenses</t>
  </si>
  <si>
    <t>Misc Steam Power Expenses</t>
  </si>
  <si>
    <t>Misc Steam Power Exp-Assoc</t>
  </si>
  <si>
    <t>NSR Settlement Expense</t>
  </si>
  <si>
    <t>Voluntary CO2 Compliance Exp</t>
  </si>
  <si>
    <t>Misc Stm Pwr Exp Environmental</t>
  </si>
  <si>
    <t>Rents</t>
  </si>
  <si>
    <t>Allow Consum Title IV SO2</t>
  </si>
  <si>
    <t>Allowance Expenses</t>
  </si>
  <si>
    <t>An. NOx Cons. Exp</t>
  </si>
  <si>
    <t>Sys Control &amp; Load Dispatching</t>
  </si>
  <si>
    <t>Other Expenses</t>
  </si>
  <si>
    <t>Other Pwr Exp - Wholesale RECs</t>
  </si>
  <si>
    <t>Other Pwr Exp - Voluntary RECs</t>
  </si>
  <si>
    <t>Load Dispatching</t>
  </si>
  <si>
    <t>Load Dispatch - Reliability</t>
  </si>
  <si>
    <t>Load Dispatch-Mntr&amp;Op TransSys</t>
  </si>
  <si>
    <t>Load Dispatch-Trans Srvc&amp;Sched</t>
  </si>
  <si>
    <t>PJM Admin-SSC&amp;DS-OSS</t>
  </si>
  <si>
    <t>PJM Admin-SSC&amp;DS-Internal</t>
  </si>
  <si>
    <t>PJM Admin Defaults LSE</t>
  </si>
  <si>
    <t>PJM Admin Defaults OSS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</si>
  <si>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</si>
  <si>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</si>
  <si>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</si>
  <si>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</si>
  <si>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</si>
  <si>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Underground Line Expenses</t>
  </si>
  <si>
    <t>Transmssn Elec by Others-NAC</t>
  </si>
  <si>
    <t>AEP Trans Equalization Agmt</t>
  </si>
  <si>
    <t>PJM Trans Enhancement Charge</t>
  </si>
  <si>
    <t>PJM TO Serv Exp - Aff</t>
  </si>
  <si>
    <t>PJM NITS Expense - Affiliated</t>
  </si>
  <si>
    <t>GFA Trans Exp Unb - Affiliate</t>
  </si>
  <si>
    <t>PJM Trans Enhancement Credits</t>
  </si>
  <si>
    <t>PROVISION PJM NITS Affl Expens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</si>
  <si>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</si>
  <si>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</si>
  <si>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</si>
  <si>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</si>
  <si>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</si>
  <si>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</si>
  <si>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</si>
  <si>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</si>
  <si>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</si>
  <si>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</si>
  <si>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</si>
  <si>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</si>
  <si>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Customer Card Reading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</si>
  <si>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</si>
  <si>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</si>
  <si>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</si>
  <si>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</si>
  <si>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</si>
  <si>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</si>
  <si>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</si>
  <si>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</si>
  <si>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</si>
  <si>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</si>
  <si>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</si>
  <si>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</si>
  <si>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</si>
  <si>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</si>
  <si>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</si>
  <si>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</si>
  <si>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</si>
  <si>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DSM-Customer Advisory Grp</t>
  </si>
  <si>
    <t>Cust Assistnce Exp - DSM - Ind</t>
  </si>
  <si>
    <t>Cust Assistance Expense - DSM</t>
  </si>
  <si>
    <t>Information &amp; Instruct Advrtis</t>
  </si>
  <si>
    <t>Misc Cust Svc&amp;Informational Ex</t>
  </si>
  <si>
    <t>Supervision - Residential</t>
  </si>
  <si>
    <t>Supervision - Comm &amp; Ind</t>
  </si>
  <si>
    <t>Demonstrating &amp; Selling Exp</t>
  </si>
  <si>
    <t>Administrative &amp; Gen Salaries</t>
  </si>
  <si>
    <t>Admin &amp; Gen Salaries Trnsfr</t>
  </si>
  <si>
    <t>Off Supl &amp; Exp - Nonassociated</t>
  </si>
  <si>
    <t>Office Supplies &amp; Exp - Trnsf</t>
  </si>
  <si>
    <t>Office Utilites</t>
  </si>
  <si>
    <t>Cellular Phones and Pagers</t>
  </si>
  <si>
    <t>Administrative Exp Trnsf - Cr</t>
  </si>
  <si>
    <t>Admin Exp Trnsf to Cnstrction</t>
  </si>
  <si>
    <t>Admin Exp Trnsf to ABD</t>
  </si>
  <si>
    <t>SSA Expense Transfers BL</t>
  </si>
  <si>
    <t>Outside Svcs Empl - Nonassoc</t>
  </si>
  <si>
    <t>AEPSC Billed to Client Co</t>
  </si>
  <si>
    <t>SSA Expense Transfers IT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</si>
  <si>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</si>
  <si>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</si>
  <si>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</si>
  <si>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</si>
  <si>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</si>
  <si>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</si>
  <si>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</si>
  <si>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</si>
  <si>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</si>
  <si>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</si>
  <si>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</si>
  <si>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</si>
  <si>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</si>
  <si>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</si>
  <si>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</si>
  <si>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</si>
  <si>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</si>
  <si>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</si>
  <si>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</si>
  <si>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</si>
  <si>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Postretirement Benefits - OPEB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</si>
  <si>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</si>
  <si>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</si>
  <si>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</si>
  <si>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</si>
  <si>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</si>
  <si>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</si>
  <si>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</si>
  <si>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</si>
  <si>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Fidelity Stock Option Admin</t>
  </si>
  <si>
    <t>Postret Ben Medicare Subsidy</t>
  </si>
  <si>
    <t>Frg Ben Loading - Accrual</t>
  </si>
  <si>
    <t>Franchise Requirements</t>
  </si>
  <si>
    <t>Regulatory Commission Exp</t>
  </si>
  <si>
    <t>Regulatory Commission Exp-Adm</t>
  </si>
  <si>
    <t>Regulatory Commission Exp-Case</t>
  </si>
  <si>
    <t>General Advertising Expenses</t>
  </si>
  <si>
    <t>Newspaper Advertising Space</t>
  </si>
  <si>
    <t>Radio Station Advertising Time</t>
  </si>
  <si>
    <t>TV Station Advertising Time</t>
  </si>
  <si>
    <t>Spec Corporate Comm Info Proj</t>
  </si>
  <si>
    <t>Fairs, Shows, and Exhibits</t>
  </si>
  <si>
    <t>Publicity</t>
  </si>
  <si>
    <t>Dedications, Tours, &amp; Openings</t>
  </si>
  <si>
    <t>Public Opinion Surveys</t>
  </si>
  <si>
    <t>Video Communications</t>
  </si>
  <si>
    <t>Other Corporate Comm Exp</t>
  </si>
  <si>
    <t>Misc General Expenses</t>
  </si>
  <si>
    <t>Corporate &amp; Fiscal Expenses</t>
  </si>
  <si>
    <t>Research, Develop&amp;Demonstr Exp</t>
  </si>
  <si>
    <t>Assoc Bus Dev - Materials Sold</t>
  </si>
  <si>
    <t>Assoc Business Development Exp</t>
  </si>
  <si>
    <t>Rents - Real Property</t>
  </si>
  <si>
    <t>Rents - Personal Property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</si>
  <si>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</si>
  <si>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</si>
  <si>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</si>
  <si>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</si>
  <si>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</si>
  <si>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</si>
  <si>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</si>
  <si>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</si>
  <si>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</si>
  <si>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</si>
  <si>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</si>
  <si>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</si>
  <si>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</si>
  <si>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Storm Expense Amortization</t>
  </si>
  <si>
    <t>EMI Device Expense - Affiliate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</si>
  <si>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</si>
  <si>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</si>
  <si>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</si>
  <si>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</si>
  <si>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</si>
  <si>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</si>
  <si>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</si>
  <si>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Radio Equip - Owned</t>
  </si>
  <si>
    <t>Maint of Data Equipment</t>
  </si>
  <si>
    <t>Maint of Cmmncation Eq-Unall</t>
  </si>
  <si>
    <t>Maint of Office Furniture &amp; Eq</t>
  </si>
  <si>
    <t>Maint of DA-AMI Comm Equip</t>
  </si>
  <si>
    <t>Depreciation Exp</t>
  </si>
  <si>
    <t>Amort. of Plant</t>
  </si>
  <si>
    <t>Amort of Plt Acq Adj</t>
  </si>
  <si>
    <t>Regulatory Debits</t>
  </si>
  <si>
    <t>FICA</t>
  </si>
  <si>
    <t>Federal Unemployment Tax</t>
  </si>
  <si>
    <t>Real &amp; Personal Property Taxes</t>
  </si>
  <si>
    <t>Real Personal Property Taxes</t>
  </si>
  <si>
    <t>State Gross Receipts Tax</t>
  </si>
  <si>
    <t>State Unemployment Tax</t>
  </si>
  <si>
    <t>State Franchise Taxes</t>
  </si>
  <si>
    <t>Federal Excise Taxes</t>
  </si>
  <si>
    <t>St Lic-Rgstrtion Tax-Fees</t>
  </si>
  <si>
    <t>St Publ Serv Comm Tax/Fees</t>
  </si>
  <si>
    <t>St Publ Serv Comm Tax-Fees</t>
  </si>
  <si>
    <t>State Sales and Use Taxes</t>
  </si>
  <si>
    <t>Municipal License Fees</t>
  </si>
  <si>
    <t>Real/Pers Prop Tax-Cap Leases</t>
  </si>
  <si>
    <t>Real-Pers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</si>
  <si>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</si>
  <si>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</si>
  <si>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</si>
  <si>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</si>
  <si>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Federal</t>
  </si>
  <si>
    <t>Prov Def I/T Util Op Inc-Fed</t>
  </si>
  <si>
    <t>Prv Def I/T-Cr Util Op Inc-Fed</t>
  </si>
  <si>
    <t>ITC Adj, Utility Oper - Fed</t>
  </si>
  <si>
    <t>Allw Oth Fnds Usd Drng Cnstr</t>
  </si>
  <si>
    <t>Int &amp; Dividend Inc - Nonassoc</t>
  </si>
  <si>
    <t>Interest Income - Assoc CBP</t>
  </si>
  <si>
    <t>Carrying Charges</t>
  </si>
  <si>
    <t>Non-Operatng Rental Income</t>
  </si>
  <si>
    <t>Non-Opratng Rntal Inc-Depr</t>
  </si>
  <si>
    <t>Misc Non-Operating Income</t>
  </si>
  <si>
    <t>Misc Non-Op Inc-NonAsc-Rents</t>
  </si>
  <si>
    <t>Misc Non-Op Inc-NonAsc-Timber</t>
  </si>
  <si>
    <t>Misc Non-Op Inc - NonAsc - Oth</t>
  </si>
  <si>
    <t>Misc Non-Op Exp - NonAssoc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</si>
  <si>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</si>
  <si>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</si>
  <si>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</si>
  <si>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</si>
  <si>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</si>
  <si>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</si>
  <si>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</si>
  <si>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</si>
  <si>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Realiz Sharing West Coast Pwr</t>
  </si>
  <si>
    <t>UnReal Aff Fin Assign SNWA</t>
  </si>
  <si>
    <t>Real Aff Fin Assign SNWA</t>
  </si>
  <si>
    <t>Interest Rate Swaps-BTL Power</t>
  </si>
  <si>
    <t>Specul. Allow. Gains-SO2</t>
  </si>
  <si>
    <t>Specul. Allow. Gains-Seas NOx</t>
  </si>
  <si>
    <t>St Lic-Registration Tax-Fees</t>
  </si>
  <si>
    <t>Exp of NonUtil Oper - Nonassoc</t>
  </si>
  <si>
    <t>Donations</t>
  </si>
  <si>
    <t>Penalties</t>
  </si>
  <si>
    <t>Civic &amp; Political Activities</t>
  </si>
  <si>
    <t>Other Deductions - Nonassoc</t>
  </si>
  <si>
    <t>Social &amp; Service Club Dues</t>
  </si>
  <si>
    <t>Ohio Merger - Transition Costs</t>
  </si>
  <si>
    <t>Specul. Allow Loss-SO2</t>
  </si>
  <si>
    <t>Specul. Allow Loss-Seas NOx</t>
  </si>
  <si>
    <t>Specul. Allow Loss-CO2</t>
  </si>
  <si>
    <t>Inc Tax, Oth Inc &amp; Ded - State</t>
  </si>
  <si>
    <t>Inc Tax Oth Inc  Ded - State</t>
  </si>
  <si>
    <t>Inc Tax, Oth Inc&amp;Ded-Federal</t>
  </si>
  <si>
    <t>Prov Def I/T Oth I&amp;D - Federal</t>
  </si>
  <si>
    <t>Prv Def I/T-Cr Oth I&amp;D-Fed</t>
  </si>
  <si>
    <t>Int on LTD - Sen Unsec Notes</t>
  </si>
  <si>
    <t>Interest Exp - Assoc Non-CBP</t>
  </si>
  <si>
    <t>Int to Assoc Co - CBP</t>
  </si>
  <si>
    <t>Lines Of Credit</t>
  </si>
  <si>
    <t>Amrtz Dscnt&amp;Exp-Sn Unsec Note</t>
  </si>
  <si>
    <t>Amrtz Loss Rcquired Debt-Dbnt</t>
  </si>
  <si>
    <t>Other Interest Expense</t>
  </si>
  <si>
    <t>Interest on Customer Deposits</t>
  </si>
  <si>
    <t>Interest Expense - Federal Tax</t>
  </si>
  <si>
    <t>Interest Expense - State Tax</t>
  </si>
  <si>
    <t>Allw Brrwed Fnds Used Cnstr-Cr</t>
  </si>
  <si>
    <t>2011-12-31</t>
  </si>
  <si>
    <t>GLR2100T</t>
  </si>
  <si>
    <t>Error</t>
  </si>
  <si>
    <t>AEP Enterprises</t>
  </si>
  <si>
    <t>102</t>
  </si>
  <si>
    <t>X_OPR_COS</t>
  </si>
  <si>
    <t>Legal Tree: Operating Co.s</t>
  </si>
  <si>
    <t>Kentucky Power Corp Consol</t>
  </si>
  <si>
    <t>KYP_CORP_CONSOL</t>
  </si>
  <si>
    <t>GL_PRPT_CONS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</si>
</sst>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  <numFmt numFmtId="173" formatCode="_(* #,##0_);_(* \(#,##0\);_(* &quot;-&quot;??_);_(@_)"/>
    <numFmt numFmtId="174" formatCode="#,##0.00_);[Red]\(#,##0.00\);&quot;&quot;"/>
    <numFmt numFmtId="175" formatCode="0.000000"/>
    <numFmt numFmtId="176" formatCode="&quot;Layout: &quot;\ @"/>
    <numFmt numFmtId="177" formatCode="&quot;Layout: &quot;@"/>
    <numFmt numFmtId="178" formatCode="#,##0_);\(#,##0\);&quot;&quot;"/>
    <numFmt numFmtId="179" formatCode="#,##0_);\(#,##0\);&quot;-&quot;"/>
    <numFmt numFmtId="180" formatCode="[$-409]h:mm:ss\ AM/PM"/>
    <numFmt numFmtId="181" formatCode="[$-409]dddd\,\ mmmm\ dd\,\ yyyy"/>
    <numFmt numFmtId="182" formatCode="[$-409]m/d/yy\ h:mm\ AM/PM;@"/>
    <numFmt numFmtId="183" formatCode="#,##0.0_);[Red]\(#,##0.0\)"/>
    <numFmt numFmtId="184" formatCode="_(* #,##0.0_);_(* \(#,##0.0\);_(* &quot;-&quot;??_);_(@_)"/>
    <numFmt numFmtId="185" formatCode="#,##0_);[Red]\(#,##0\);&quot;-&quot;"/>
    <numFmt numFmtId="186" formatCode="&quot;Tolerance: &quot;#,##0_);[Red]\(#,##0\)"/>
    <numFmt numFmtId="187" formatCode="&quot;ID: &quot;\ #,##0"/>
    <numFmt numFmtId="188" formatCode="0.0%"/>
    <numFmt numFmtId="189" formatCode="0.0%;\(0.0\)%"/>
    <numFmt numFmtId="190" formatCode="0.0%;[Red]\(0.0\)%"/>
    <numFmt numFmtId="191" formatCode="0;[Red]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u val="single"/>
      <sz val="6.8"/>
      <color indexed="12"/>
      <name val="Arial"/>
      <family val="2"/>
    </font>
    <font>
      <u val="single"/>
      <sz val="6.8"/>
      <color indexed="36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9" fillId="0" borderId="9">
      <alignment horizontal="center"/>
      <protection/>
    </xf>
    <xf numFmtId="3" fontId="8" fillId="0" borderId="0" applyFont="0" applyFill="0" applyBorder="0" applyAlignment="0" applyProtection="0"/>
    <xf numFmtId="0" fontId="8" fillId="33" borderId="0" applyNumberFormat="0" applyFont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0" fillId="34" borderId="11" xfId="0" applyFill="1" applyBorder="1" applyAlignment="1">
      <alignment horizontal="left" vertical="top" wrapText="1"/>
    </xf>
    <xf numFmtId="14" fontId="0" fillId="34" borderId="11" xfId="0" applyNumberFormat="1" applyFill="1" applyBorder="1" applyAlignment="1">
      <alignment horizontal="left" vertical="top" wrapText="1"/>
    </xf>
    <xf numFmtId="40" fontId="1" fillId="0" borderId="12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3" fontId="7" fillId="0" borderId="12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0" fillId="35" borderId="0" xfId="0" applyNumberFormat="1" applyFont="1" applyFill="1" applyAlignment="1">
      <alignment/>
    </xf>
    <xf numFmtId="40" fontId="0" fillId="35" borderId="0" xfId="0" applyNumberFormat="1" applyFont="1" applyFill="1" applyAlignment="1">
      <alignment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3" fontId="7" fillId="0" borderId="12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/>
    </xf>
    <xf numFmtId="8" fontId="1" fillId="0" borderId="12" xfId="0" applyNumberFormat="1" applyFont="1" applyFill="1" applyBorder="1" applyAlignment="1">
      <alignment horizontal="center"/>
    </xf>
    <xf numFmtId="187" fontId="7" fillId="0" borderId="0" xfId="0" applyNumberFormat="1" applyFont="1" applyFill="1" applyAlignment="1">
      <alignment horizontal="left"/>
    </xf>
    <xf numFmtId="40" fontId="4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0" fillId="36" borderId="0" xfId="0" applyNumberFormat="1" applyFont="1" applyFill="1" applyAlignment="1">
      <alignment/>
    </xf>
    <xf numFmtId="3" fontId="11" fillId="36" borderId="0" xfId="0" applyNumberFormat="1" applyFont="1" applyFill="1" applyBorder="1" applyAlignment="1">
      <alignment horizontal="left"/>
    </xf>
    <xf numFmtId="0" fontId="0" fillId="36" borderId="0" xfId="0" applyFont="1" applyFill="1" applyAlignment="1">
      <alignment/>
    </xf>
    <xf numFmtId="40" fontId="0" fillId="36" borderId="0" xfId="0" applyNumberFormat="1" applyFont="1" applyFill="1" applyAlignment="1">
      <alignment/>
    </xf>
    <xf numFmtId="38" fontId="11" fillId="36" borderId="0" xfId="0" applyNumberFormat="1" applyFont="1" applyFill="1" applyBorder="1" applyAlignment="1">
      <alignment horizontal="left"/>
    </xf>
    <xf numFmtId="38" fontId="0" fillId="36" borderId="0" xfId="0" applyNumberFormat="1" applyFill="1" applyAlignment="1">
      <alignment/>
    </xf>
    <xf numFmtId="38" fontId="0" fillId="36" borderId="0" xfId="0" applyNumberFormat="1" applyFont="1" applyFill="1" applyAlignment="1">
      <alignment/>
    </xf>
    <xf numFmtId="0" fontId="11" fillId="36" borderId="0" xfId="0" applyFont="1" applyFill="1" applyAlignment="1">
      <alignment horizontal="left"/>
    </xf>
    <xf numFmtId="0" fontId="0" fillId="36" borderId="0" xfId="0" applyFont="1" applyFill="1" applyAlignment="1">
      <alignment horizontal="centerContinuous"/>
    </xf>
    <xf numFmtId="3" fontId="7" fillId="0" borderId="0" xfId="0" applyNumberFormat="1" applyFont="1" applyFill="1" applyAlignment="1">
      <alignment horizontal="center"/>
    </xf>
    <xf numFmtId="3" fontId="11" fillId="36" borderId="0" xfId="0" applyNumberFormat="1" applyFont="1" applyFill="1" applyAlignment="1">
      <alignment horizontal="right"/>
    </xf>
    <xf numFmtId="38" fontId="11" fillId="36" borderId="0" xfId="0" applyNumberFormat="1" applyFont="1" applyFill="1" applyAlignment="1">
      <alignment horizontal="right"/>
    </xf>
    <xf numFmtId="40" fontId="11" fillId="36" borderId="0" xfId="0" applyNumberFormat="1" applyFont="1" applyFill="1" applyBorder="1" applyAlignment="1">
      <alignment horizontal="right"/>
    </xf>
    <xf numFmtId="0" fontId="11" fillId="36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left" indent="1"/>
    </xf>
    <xf numFmtId="3" fontId="1" fillId="0" borderId="0" xfId="0" applyNumberFormat="1" applyFont="1" applyFill="1" applyAlignment="1">
      <alignment horizontal="left" indent="2"/>
    </xf>
    <xf numFmtId="3" fontId="0" fillId="0" borderId="0" xfId="0" applyNumberFormat="1" applyFont="1" applyAlignment="1">
      <alignment horizontal="left" indent="1"/>
    </xf>
    <xf numFmtId="3" fontId="0" fillId="35" borderId="0" xfId="0" applyNumberFormat="1" applyFont="1" applyFill="1" applyAlignment="1">
      <alignment horizontal="left" indent="6"/>
    </xf>
    <xf numFmtId="3" fontId="7" fillId="0" borderId="9" xfId="0" applyNumberFormat="1" applyFont="1" applyBorder="1" applyAlignment="1">
      <alignment horizontal="left"/>
    </xf>
    <xf numFmtId="3" fontId="1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1"/>
    </xf>
    <xf numFmtId="3" fontId="0" fillId="0" borderId="0" xfId="0" applyNumberFormat="1" applyFont="1" applyFill="1" applyAlignment="1">
      <alignment horizontal="left" indent="2"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left" indent="2"/>
    </xf>
    <xf numFmtId="3" fontId="0" fillId="0" borderId="0" xfId="0" applyNumberFormat="1" applyFont="1" applyAlignment="1">
      <alignment horizontal="left" indent="3"/>
    </xf>
    <xf numFmtId="3" fontId="0" fillId="0" borderId="13" xfId="0" applyNumberFormat="1" applyFont="1" applyBorder="1" applyAlignment="1">
      <alignment horizontal="left" indent="3"/>
    </xf>
    <xf numFmtId="3" fontId="1" fillId="0" borderId="0" xfId="0" applyNumberFormat="1" applyFont="1" applyAlignment="1">
      <alignment/>
    </xf>
    <xf numFmtId="40" fontId="12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left" indent="4"/>
    </xf>
    <xf numFmtId="3" fontId="0" fillId="0" borderId="13" xfId="0" applyNumberFormat="1" applyFont="1" applyBorder="1" applyAlignment="1">
      <alignment horizontal="left" indent="4"/>
    </xf>
    <xf numFmtId="3" fontId="0" fillId="0" borderId="0" xfId="0" applyNumberFormat="1" applyFont="1" applyBorder="1" applyAlignment="1">
      <alignment horizontal="left" indent="2"/>
    </xf>
    <xf numFmtId="40" fontId="4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 indent="1"/>
    </xf>
    <xf numFmtId="3" fontId="0" fillId="0" borderId="0" xfId="0" applyNumberFormat="1" applyFont="1" applyBorder="1" applyAlignment="1">
      <alignment horizontal="left" indent="3"/>
    </xf>
    <xf numFmtId="3" fontId="0" fillId="0" borderId="13" xfId="0" applyNumberFormat="1" applyFont="1" applyBorder="1" applyAlignment="1">
      <alignment horizontal="left" indent="2"/>
    </xf>
    <xf numFmtId="3" fontId="0" fillId="0" borderId="13" xfId="0" applyNumberFormat="1" applyFont="1" applyFill="1" applyBorder="1" applyAlignment="1">
      <alignment horizontal="left" indent="3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left" indent="5"/>
    </xf>
    <xf numFmtId="3" fontId="0" fillId="0" borderId="0" xfId="0" applyNumberFormat="1" applyFont="1" applyAlignment="1">
      <alignment horizontal="left" indent="5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3"/>
    </xf>
    <xf numFmtId="3" fontId="1" fillId="0" borderId="0" xfId="0" applyNumberFormat="1" applyFont="1" applyAlignment="1">
      <alignment horizontal="left" indent="1"/>
    </xf>
    <xf numFmtId="3" fontId="1" fillId="0" borderId="13" xfId="0" applyNumberFormat="1" applyFont="1" applyFill="1" applyBorder="1" applyAlignment="1">
      <alignment horizontal="left" indent="1"/>
    </xf>
    <xf numFmtId="39" fontId="1" fillId="0" borderId="0" xfId="0" applyNumberFormat="1" applyFont="1" applyAlignment="1">
      <alignment horizontal="left" indent="10"/>
    </xf>
    <xf numFmtId="39" fontId="1" fillId="0" borderId="0" xfId="0" applyNumberFormat="1" applyFont="1" applyAlignment="1">
      <alignment horizontal="left" indent="15"/>
    </xf>
    <xf numFmtId="39" fontId="1" fillId="0" borderId="12" xfId="0" applyNumberFormat="1" applyFont="1" applyFill="1" applyBorder="1" applyAlignment="1">
      <alignment horizontal="center"/>
    </xf>
    <xf numFmtId="39" fontId="1" fillId="0" borderId="0" xfId="0" applyNumberFormat="1" applyFont="1" applyAlignment="1">
      <alignment horizontal="centerContinuous"/>
    </xf>
    <xf numFmtId="39" fontId="1" fillId="0" borderId="12" xfId="0" applyNumberFormat="1" applyFont="1" applyBorder="1" applyAlignment="1">
      <alignment horizontal="center"/>
    </xf>
    <xf numFmtId="39" fontId="0" fillId="0" borderId="0" xfId="0" applyNumberFormat="1" applyFont="1" applyAlignment="1">
      <alignment/>
    </xf>
    <xf numFmtId="39" fontId="0" fillId="0" borderId="13" xfId="0" applyNumberFormat="1" applyFont="1" applyBorder="1" applyAlignment="1">
      <alignment/>
    </xf>
    <xf numFmtId="39" fontId="0" fillId="0" borderId="14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39" fontId="0" fillId="0" borderId="13" xfId="0" applyNumberFormat="1" applyFont="1" applyFill="1" applyBorder="1" applyAlignment="1">
      <alignment/>
    </xf>
    <xf numFmtId="39" fontId="1" fillId="0" borderId="13" xfId="0" applyNumberFormat="1" applyFont="1" applyFill="1" applyBorder="1" applyAlignment="1">
      <alignment/>
    </xf>
    <xf numFmtId="39" fontId="1" fillId="0" borderId="0" xfId="0" applyNumberFormat="1" applyFont="1" applyFill="1" applyAlignment="1">
      <alignment/>
    </xf>
    <xf numFmtId="39" fontId="10" fillId="0" borderId="0" xfId="0" applyNumberFormat="1" applyFont="1" applyAlignment="1">
      <alignment horizontal="center"/>
    </xf>
    <xf numFmtId="39" fontId="10" fillId="0" borderId="0" xfId="0" applyNumberFormat="1" applyFont="1" applyFill="1" applyAlignment="1">
      <alignment horizontal="center"/>
    </xf>
    <xf numFmtId="39" fontId="1" fillId="0" borderId="15" xfId="0" applyNumberFormat="1" applyFont="1" applyBorder="1" applyAlignment="1">
      <alignment/>
    </xf>
    <xf numFmtId="39" fontId="0" fillId="36" borderId="0" xfId="0" applyNumberFormat="1" applyFont="1" applyFill="1" applyAlignment="1">
      <alignment/>
    </xf>
    <xf numFmtId="39" fontId="0" fillId="36" borderId="0" xfId="0" applyNumberFormat="1" applyFont="1" applyFill="1" applyAlignment="1" applyProtection="1">
      <alignment horizontal="centerContinuous"/>
      <protection hidden="1"/>
    </xf>
    <xf numFmtId="39" fontId="0" fillId="36" borderId="0" xfId="0" applyNumberFormat="1" applyFont="1" applyFill="1" applyAlignment="1">
      <alignment horizontal="centerContinuous"/>
    </xf>
    <xf numFmtId="39" fontId="0" fillId="35" borderId="0" xfId="0" applyNumberFormat="1" applyFont="1" applyFill="1" applyAlignment="1">
      <alignment/>
    </xf>
    <xf numFmtId="39" fontId="0" fillId="0" borderId="0" xfId="0" applyNumberFormat="1" applyFont="1" applyFill="1" applyAlignment="1">
      <alignment horizontal="center"/>
    </xf>
    <xf numFmtId="39" fontId="0" fillId="0" borderId="0" xfId="0" applyNumberFormat="1" applyFont="1" applyAlignment="1">
      <alignment horizontal="centerContinuous"/>
    </xf>
    <xf numFmtId="39" fontId="0" fillId="0" borderId="13" xfId="0" applyNumberFormat="1" applyFont="1" applyFill="1" applyBorder="1" applyAlignment="1">
      <alignment/>
    </xf>
    <xf numFmtId="39" fontId="1" fillId="0" borderId="13" xfId="0" applyNumberFormat="1" applyFont="1" applyFill="1" applyBorder="1" applyAlignment="1">
      <alignment/>
    </xf>
    <xf numFmtId="39" fontId="1" fillId="0" borderId="0" xfId="0" applyNumberFormat="1" applyFont="1" applyFill="1" applyAlignment="1">
      <alignment/>
    </xf>
    <xf numFmtId="39" fontId="1" fillId="0" borderId="0" xfId="0" applyNumberFormat="1" applyFont="1" applyAlignment="1">
      <alignment horizontal="left" indent="10"/>
    </xf>
    <xf numFmtId="3" fontId="11" fillId="36" borderId="0" xfId="0" applyNumberFormat="1" applyFont="1" applyFill="1" applyAlignment="1" applyProtection="1" quotePrefix="1">
      <alignment horizontal="right"/>
      <protection hidden="1"/>
    </xf>
    <xf numFmtId="38" fontId="11" fillId="36" borderId="0" xfId="0" applyNumberFormat="1" applyFont="1" applyFill="1" applyAlignment="1" quotePrefix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</xdr:row>
      <xdr:rowOff>123825</xdr:rowOff>
    </xdr:from>
    <xdr:to>
      <xdr:col>2</xdr:col>
      <xdr:colOff>1419225</xdr:colOff>
      <xdr:row>6</xdr:row>
      <xdr:rowOff>0</xdr:rowOff>
    </xdr:to>
    <xdr:sp macro="[0]!Print1">
      <xdr:nvSpPr>
        <xdr:cNvPr id="1" name="AutoShape 2"/>
        <xdr:cNvSpPr>
          <a:spLocks/>
        </xdr:cNvSpPr>
      </xdr:nvSpPr>
      <xdr:spPr>
        <a:xfrm>
          <a:off x="790575" y="609600"/>
          <a:ext cx="1381125" cy="209550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Prior Year</a:t>
          </a:r>
        </a:p>
      </xdr:txBody>
    </xdr:sp>
    <xdr:clientData fPrintsWithSheet="0"/>
  </xdr:twoCellAnchor>
  <xdr:twoCellAnchor>
    <xdr:from>
      <xdr:col>2</xdr:col>
      <xdr:colOff>1466850</xdr:colOff>
      <xdr:row>4</xdr:row>
      <xdr:rowOff>95250</xdr:rowOff>
    </xdr:from>
    <xdr:to>
      <xdr:col>2</xdr:col>
      <xdr:colOff>2800350</xdr:colOff>
      <xdr:row>5</xdr:row>
      <xdr:rowOff>142875</xdr:rowOff>
    </xdr:to>
    <xdr:sp macro="[0]!Print2">
      <xdr:nvSpPr>
        <xdr:cNvPr id="2" name="AutoShape 3"/>
        <xdr:cNvSpPr>
          <a:spLocks/>
        </xdr:cNvSpPr>
      </xdr:nvSpPr>
      <xdr:spPr>
        <a:xfrm>
          <a:off x="2219325" y="581025"/>
          <a:ext cx="1333500" cy="219075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Current Year</a:t>
          </a:r>
        </a:p>
      </xdr:txBody>
    </xdr:sp>
    <xdr:clientData fPrintsWithSheet="0"/>
  </xdr:twoCellAnchor>
  <xdr:twoCellAnchor>
    <xdr:from>
      <xdr:col>2</xdr:col>
      <xdr:colOff>447675</xdr:colOff>
      <xdr:row>3</xdr:row>
      <xdr:rowOff>38100</xdr:rowOff>
    </xdr:from>
    <xdr:to>
      <xdr:col>2</xdr:col>
      <xdr:colOff>2190750</xdr:colOff>
      <xdr:row>4</xdr:row>
      <xdr:rowOff>66675</xdr:rowOff>
    </xdr:to>
    <xdr:sp macro="[0]!Reset_Print">
      <xdr:nvSpPr>
        <xdr:cNvPr id="3" name="AutoShape 4"/>
        <xdr:cNvSpPr>
          <a:spLocks/>
        </xdr:cNvSpPr>
      </xdr:nvSpPr>
      <xdr:spPr>
        <a:xfrm>
          <a:off x="1200150" y="361950"/>
          <a:ext cx="1743075" cy="190500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 Print Settings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Right="0"/>
    <pageSetUpPr fitToPage="1"/>
  </sheetPr>
  <dimension ref="A1:AC586"/>
  <sheetViews>
    <sheetView tabSelected="1" zoomScaleSheetLayoutView="100" zoomScalePageLayoutView="0" workbookViewId="0" topLeftCell="A1">
      <pane xSplit="4" ySplit="7" topLeftCell="E8" activePane="bottomRight" state="frozen"/>
      <selection pane="topLeft" activeCell="A2" sqref="A2"/>
      <selection pane="topRight" activeCell="E2" sqref="E2"/>
      <selection pane="bottomLeft" activeCell="A8" sqref="A8"/>
      <selection pane="bottomRight" activeCell="C8" sqref="C8"/>
    </sheetView>
  </sheetViews>
  <sheetFormatPr defaultColWidth="9.140625" defaultRowHeight="12.75" outlineLevelRow="2"/>
  <cols>
    <col min="1" max="1" width="48.140625" style="9" hidden="1" customWidth="1"/>
    <col min="2" max="2" width="11.28125" style="9" customWidth="1"/>
    <col min="3" max="3" width="48.140625" style="9" customWidth="1"/>
    <col min="4" max="5" width="2.7109375" style="16" customWidth="1"/>
    <col min="6" max="29" width="21.00390625" style="80" customWidth="1"/>
    <col min="30" max="16384" width="9.140625" style="9" customWidth="1"/>
  </cols>
  <sheetData>
    <row r="1" spans="1:29" s="14" customFormat="1" ht="12" customHeight="1" hidden="1">
      <c r="A1" s="14" t="s">
        <v>47</v>
      </c>
      <c r="B1" s="14" t="s">
        <v>0</v>
      </c>
      <c r="C1" s="48" t="s">
        <v>1</v>
      </c>
      <c r="D1" s="15"/>
      <c r="E1" s="15"/>
      <c r="F1" s="94" t="s">
        <v>225</v>
      </c>
      <c r="G1" s="94" t="s">
        <v>226</v>
      </c>
      <c r="H1" s="94" t="s">
        <v>227</v>
      </c>
      <c r="I1" s="94" t="s">
        <v>228</v>
      </c>
      <c r="J1" s="94" t="s">
        <v>229</v>
      </c>
      <c r="K1" s="94" t="s">
        <v>230</v>
      </c>
      <c r="L1" s="94" t="s">
        <v>231</v>
      </c>
      <c r="M1" s="94" t="s">
        <v>232</v>
      </c>
      <c r="N1" s="94" t="s">
        <v>233</v>
      </c>
      <c r="O1" s="94" t="s">
        <v>234</v>
      </c>
      <c r="P1" s="94" t="s">
        <v>235</v>
      </c>
      <c r="Q1" s="94" t="s">
        <v>248</v>
      </c>
      <c r="R1" s="94" t="s">
        <v>236</v>
      </c>
      <c r="S1" s="94" t="s">
        <v>237</v>
      </c>
      <c r="T1" s="94" t="s">
        <v>238</v>
      </c>
      <c r="U1" s="94" t="s">
        <v>239</v>
      </c>
      <c r="V1" s="94" t="s">
        <v>240</v>
      </c>
      <c r="W1" s="94" t="s">
        <v>241</v>
      </c>
      <c r="X1" s="94" t="s">
        <v>242</v>
      </c>
      <c r="Y1" s="94" t="s">
        <v>243</v>
      </c>
      <c r="Z1" s="94" t="s">
        <v>244</v>
      </c>
      <c r="AA1" s="94" t="s">
        <v>245</v>
      </c>
      <c r="AB1" s="94" t="s">
        <v>246</v>
      </c>
      <c r="AC1" s="94" t="s">
        <v>247</v>
      </c>
    </row>
    <row r="2" spans="3:29" ht="12.75">
      <c r="C2" s="100" t="str">
        <f>IF($C$577="Error",$C$582,IF($C$583="Error",$C$579&amp;" - "&amp;$C$578,IF($C$583=$C$582,$C$583&amp;" - "&amp;$C$577,$C$583&amp;" - "&amp;$C$582)))</f>
        <v>Kentucky Power Corp Consol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</row>
    <row r="3" spans="3:29" ht="12.75">
      <c r="C3" s="75" t="s">
        <v>48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</row>
    <row r="4" spans="3:29" ht="12.75">
      <c r="C4" s="76" t="str">
        <f>TEXT(+$C$567,"MMMM YYYY")</f>
        <v>December 2011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</row>
    <row r="5" spans="2:29" ht="13.5" thickBot="1">
      <c r="B5" s="49" t="str">
        <f>"Run Date: "&amp;TEXT(NvsEndTime,"MM/DD/YYYY  hh:mm")</f>
        <v>Run Date: 01/10/2012  17:47</v>
      </c>
      <c r="C5" s="19"/>
      <c r="D5" s="20"/>
      <c r="E5" s="20"/>
      <c r="F5" s="77">
        <f>IF(C573&gt;0,"REPORT HAS "&amp;C573&amp;" DATA ERROR(S)","")</f>
      </c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</row>
    <row r="6" spans="2:29" ht="12.75">
      <c r="B6" s="21" t="str">
        <f>IF(C580&lt;&gt;"Error",C580,"")</f>
        <v>X_OPR_COS</v>
      </c>
      <c r="C6" s="40" t="str">
        <f>"Rpt ID: "&amp;C575&amp;"      Layout: "&amp;C576</f>
        <v>Rpt ID: GLR2100T      Layout: GLR2100T</v>
      </c>
      <c r="D6" s="17"/>
      <c r="E6" s="17"/>
      <c r="F6" s="78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</row>
    <row r="7" spans="1:29" s="12" customFormat="1" ht="13.5" thickBot="1">
      <c r="A7" s="9"/>
      <c r="B7" s="18" t="str">
        <f>IF(C577="Error",""&amp;C583,IF(C583="Error",""&amp;C579,""&amp;C583))</f>
        <v>KYP_CORP_CONSOL</v>
      </c>
      <c r="C7" s="8" t="str">
        <f>IF($C$577="Error",NvsTreeASD&amp;" Acct: PRPT_ACCOUNT      BU: "&amp;+$C$584,IF(C583="Error",NvsTreeASD&amp;" Acct: PRPT_ACCOUNT     BU: "&amp;+$C$579,NvsTreeASD&amp;"  Acct: PRPT_ACCOUNT    BU: "&amp;+$C$583))</f>
        <v>V2099-01-01 Acct: PRPT_ACCOUNT      BU: GL_PRPT_CONS</v>
      </c>
      <c r="D7" s="5"/>
      <c r="E7" s="5"/>
      <c r="F7" s="79" t="str">
        <f>"January "&amp;TEXT($C$567,"YYYY")-1</f>
        <v>January 2010</v>
      </c>
      <c r="G7" s="79" t="str">
        <f>"February "&amp;TEXT($C$567,"YYYY")-1</f>
        <v>February 2010</v>
      </c>
      <c r="H7" s="79" t="str">
        <f>"March "&amp;TEXT($C$567,"YYYY")-1</f>
        <v>March 2010</v>
      </c>
      <c r="I7" s="79" t="str">
        <f>"April "&amp;TEXT($C$567,"YYYY")-1</f>
        <v>April 2010</v>
      </c>
      <c r="J7" s="79" t="str">
        <f>"May "&amp;TEXT($C$567,"YYYY")-1</f>
        <v>May 2010</v>
      </c>
      <c r="K7" s="79" t="str">
        <f>"June "&amp;TEXT($C$567,"YYYY")-1</f>
        <v>June 2010</v>
      </c>
      <c r="L7" s="79" t="str">
        <f>"July "&amp;TEXT($C$567,"YYYY")-1</f>
        <v>July 2010</v>
      </c>
      <c r="M7" s="79" t="str">
        <f>"August "&amp;TEXT($C$567,"YYYY")-1</f>
        <v>August 2010</v>
      </c>
      <c r="N7" s="79" t="str">
        <f>"September "&amp;TEXT($C$567,"YYYY")-1</f>
        <v>September 2010</v>
      </c>
      <c r="O7" s="79" t="str">
        <f>"Ocotober "&amp;TEXT($C$567,"YYYY")-1</f>
        <v>Ocotober 2010</v>
      </c>
      <c r="P7" s="79" t="str">
        <f>"November "&amp;TEXT($C$567,"YYYY")-1</f>
        <v>November 2010</v>
      </c>
      <c r="Q7" s="79" t="str">
        <f>"December "&amp;TEXT($C$567,"YYYY")-1</f>
        <v>December 2010</v>
      </c>
      <c r="R7" s="79" t="str">
        <f>"January "&amp;TEXT($C$567,"YYYY")</f>
        <v>January 2011</v>
      </c>
      <c r="S7" s="79" t="str">
        <f>"February "&amp;TEXT($C$567,"YYYY")</f>
        <v>February 2011</v>
      </c>
      <c r="T7" s="79" t="str">
        <f>"March "&amp;TEXT($C$567,"YYYY")</f>
        <v>March 2011</v>
      </c>
      <c r="U7" s="79" t="str">
        <f>"April "&amp;TEXT($C$567,"YYYY")</f>
        <v>April 2011</v>
      </c>
      <c r="V7" s="79" t="str">
        <f>"May "&amp;TEXT($C$567,"YYYY")</f>
        <v>May 2011</v>
      </c>
      <c r="W7" s="79" t="str">
        <f>"June "&amp;TEXT($C$567,"YYYY")</f>
        <v>June 2011</v>
      </c>
      <c r="X7" s="79" t="str">
        <f>"July "&amp;TEXT($C$567,"YYYY")</f>
        <v>July 2011</v>
      </c>
      <c r="Y7" s="79" t="str">
        <f>"August "&amp;TEXT($C$567,"YYYY")</f>
        <v>August 2011</v>
      </c>
      <c r="Z7" s="79" t="str">
        <f>"September "&amp;TEXT($C$567,"YYYY")</f>
        <v>September 2011</v>
      </c>
      <c r="AA7" s="79" t="str">
        <f>"Ocotober "&amp;TEXT($C$567,"YYYY")</f>
        <v>Ocotober 2011</v>
      </c>
      <c r="AB7" s="79" t="str">
        <f>"November "&amp;TEXT($C$567,"YYYY")</f>
        <v>November 2011</v>
      </c>
      <c r="AC7" s="79" t="str">
        <f>"December "&amp;TEXT($C$567,"YYYY")</f>
        <v>December 2011</v>
      </c>
    </row>
    <row r="8" spans="3:5" ht="13.5" thickTop="1">
      <c r="C8" s="10"/>
      <c r="D8" s="22"/>
      <c r="E8" s="22"/>
    </row>
    <row r="9" spans="3:5" ht="0.75" customHeight="1" hidden="1" outlineLevel="1">
      <c r="C9" s="10"/>
      <c r="D9" s="22"/>
      <c r="E9" s="22"/>
    </row>
    <row r="10" spans="1:29" s="14" customFormat="1" ht="12.75" hidden="1" outlineLevel="2">
      <c r="A10" s="14" t="s">
        <v>263</v>
      </c>
      <c r="B10" s="14" t="s">
        <v>264</v>
      </c>
      <c r="C10" s="48" t="s">
        <v>265</v>
      </c>
      <c r="D10" s="15"/>
      <c r="E10" s="15"/>
      <c r="F10" s="94">
        <v>13053042.87</v>
      </c>
      <c r="G10" s="94">
        <v>11204239.05</v>
      </c>
      <c r="H10" s="94">
        <v>7811019.51</v>
      </c>
      <c r="I10" s="94">
        <v>4383512.42</v>
      </c>
      <c r="J10" s="94">
        <v>5299461.28</v>
      </c>
      <c r="K10" s="94">
        <v>5896695.35</v>
      </c>
      <c r="L10" s="94">
        <v>9524667.68</v>
      </c>
      <c r="M10" s="94">
        <v>9656645.79</v>
      </c>
      <c r="N10" s="94">
        <v>6026381.79</v>
      </c>
      <c r="O10" s="94">
        <v>6689963.7</v>
      </c>
      <c r="P10" s="94">
        <v>8143359.67</v>
      </c>
      <c r="Q10" s="94">
        <v>16793100.47</v>
      </c>
      <c r="R10" s="94">
        <v>16762316.14</v>
      </c>
      <c r="S10" s="94">
        <v>10398336.22</v>
      </c>
      <c r="T10" s="94">
        <v>10047207.11</v>
      </c>
      <c r="U10" s="94">
        <v>7126655.25</v>
      </c>
      <c r="V10" s="94">
        <v>6308686.65</v>
      </c>
      <c r="W10" s="94">
        <v>7655585.16</v>
      </c>
      <c r="X10" s="94">
        <v>8707449.9</v>
      </c>
      <c r="Y10" s="94">
        <v>8600053.47</v>
      </c>
      <c r="Z10" s="94">
        <v>5679632.99</v>
      </c>
      <c r="AA10" s="94">
        <v>6601611.5600000005</v>
      </c>
      <c r="AB10" s="94">
        <v>8006425.35</v>
      </c>
      <c r="AC10" s="94">
        <v>10788667.82</v>
      </c>
    </row>
    <row r="11" spans="1:29" s="14" customFormat="1" ht="12.75" hidden="1" outlineLevel="2">
      <c r="A11" s="14" t="s">
        <v>266</v>
      </c>
      <c r="B11" s="14" t="s">
        <v>267</v>
      </c>
      <c r="C11" s="48" t="s">
        <v>268</v>
      </c>
      <c r="D11" s="15"/>
      <c r="E11" s="15"/>
      <c r="F11" s="94">
        <v>4933132.95</v>
      </c>
      <c r="G11" s="94">
        <v>4406152.11</v>
      </c>
      <c r="H11" s="94">
        <v>3156072.76</v>
      </c>
      <c r="I11" s="94">
        <v>2337778.57</v>
      </c>
      <c r="J11" s="94">
        <v>2956407.55</v>
      </c>
      <c r="K11" s="94">
        <v>3606743.89</v>
      </c>
      <c r="L11" s="94">
        <v>5914177.75</v>
      </c>
      <c r="M11" s="94">
        <v>6012750.66</v>
      </c>
      <c r="N11" s="94">
        <v>3650630.94</v>
      </c>
      <c r="O11" s="94">
        <v>3678717.96</v>
      </c>
      <c r="P11" s="94">
        <v>3656717.95</v>
      </c>
      <c r="Q11" s="94">
        <v>6614258.83</v>
      </c>
      <c r="R11" s="94">
        <v>6111499.32</v>
      </c>
      <c r="S11" s="94">
        <v>4077608.45</v>
      </c>
      <c r="T11" s="94">
        <v>4440964.28</v>
      </c>
      <c r="U11" s="94">
        <v>3366455.19</v>
      </c>
      <c r="V11" s="94">
        <v>3544434</v>
      </c>
      <c r="W11" s="94">
        <v>4514098.99</v>
      </c>
      <c r="X11" s="94">
        <v>5317624.44</v>
      </c>
      <c r="Y11" s="94">
        <v>5337428.65</v>
      </c>
      <c r="Z11" s="94">
        <v>3295284.2800000003</v>
      </c>
      <c r="AA11" s="94">
        <v>3507253.75</v>
      </c>
      <c r="AB11" s="94">
        <v>3475635.17</v>
      </c>
      <c r="AC11" s="94">
        <v>4486953.64</v>
      </c>
    </row>
    <row r="12" spans="1:29" s="14" customFormat="1" ht="12.75" hidden="1" outlineLevel="2">
      <c r="A12" s="14" t="s">
        <v>269</v>
      </c>
      <c r="B12" s="14" t="s">
        <v>270</v>
      </c>
      <c r="C12" s="48" t="s">
        <v>271</v>
      </c>
      <c r="D12" s="15"/>
      <c r="E12" s="15"/>
      <c r="F12" s="94">
        <v>9878173</v>
      </c>
      <c r="G12" s="94">
        <v>8191605.77</v>
      </c>
      <c r="H12" s="94">
        <v>6152866.37</v>
      </c>
      <c r="I12" s="94">
        <v>3340608.1</v>
      </c>
      <c r="J12" s="94">
        <v>4027816.36</v>
      </c>
      <c r="K12" s="94">
        <v>5167861.35</v>
      </c>
      <c r="L12" s="94">
        <v>6613270.35</v>
      </c>
      <c r="M12" s="94">
        <v>4999164.04</v>
      </c>
      <c r="N12" s="94">
        <v>3445211.61</v>
      </c>
      <c r="O12" s="94">
        <v>3898147.63</v>
      </c>
      <c r="P12" s="94">
        <v>4894713.5600000005</v>
      </c>
      <c r="Q12" s="94">
        <v>9922544.16</v>
      </c>
      <c r="R12" s="94">
        <v>10434148.92</v>
      </c>
      <c r="S12" s="94">
        <v>6239748.88</v>
      </c>
      <c r="T12" s="94">
        <v>5658055.3100000005</v>
      </c>
      <c r="U12" s="94">
        <v>3886228.33</v>
      </c>
      <c r="V12" s="94">
        <v>3959402.62</v>
      </c>
      <c r="W12" s="94">
        <v>4946855.01</v>
      </c>
      <c r="X12" s="94">
        <v>5761916.29</v>
      </c>
      <c r="Y12" s="94">
        <v>5936554.46</v>
      </c>
      <c r="Z12" s="94">
        <v>3979066.9</v>
      </c>
      <c r="AA12" s="94">
        <v>4473980.49</v>
      </c>
      <c r="AB12" s="94">
        <v>5436356.23</v>
      </c>
      <c r="AC12" s="94">
        <v>7299197.21</v>
      </c>
    </row>
    <row r="13" spans="1:29" ht="12.75" hidden="1" outlineLevel="1">
      <c r="A13" s="1" t="s">
        <v>139</v>
      </c>
      <c r="B13" s="9" t="s">
        <v>124</v>
      </c>
      <c r="C13" s="59" t="s">
        <v>121</v>
      </c>
      <c r="D13" s="22"/>
      <c r="E13" s="22"/>
      <c r="F13" s="80">
        <v>27864348.82</v>
      </c>
      <c r="G13" s="80">
        <v>23801996.93</v>
      </c>
      <c r="H13" s="80">
        <v>17119958.64</v>
      </c>
      <c r="I13" s="80">
        <v>10061899.09</v>
      </c>
      <c r="J13" s="80">
        <v>12283685.19</v>
      </c>
      <c r="K13" s="80">
        <v>14671300.59</v>
      </c>
      <c r="L13" s="80">
        <v>22052115.78</v>
      </c>
      <c r="M13" s="80">
        <v>20668560.49</v>
      </c>
      <c r="N13" s="80">
        <v>13122224.34</v>
      </c>
      <c r="O13" s="80">
        <v>14266829.29</v>
      </c>
      <c r="P13" s="80">
        <v>16694791.180000002</v>
      </c>
      <c r="Q13" s="80">
        <v>33329903.459999997</v>
      </c>
      <c r="R13" s="80">
        <v>33307964.380000003</v>
      </c>
      <c r="S13" s="80">
        <v>20715693.55</v>
      </c>
      <c r="T13" s="80">
        <v>20146226.700000003</v>
      </c>
      <c r="U13" s="80">
        <v>14379338.77</v>
      </c>
      <c r="V13" s="80">
        <v>13812523.27</v>
      </c>
      <c r="W13" s="80">
        <v>17116539.16</v>
      </c>
      <c r="X13" s="80">
        <v>19786990.63</v>
      </c>
      <c r="Y13" s="80">
        <v>19874036.580000002</v>
      </c>
      <c r="Z13" s="80">
        <v>12953984.17</v>
      </c>
      <c r="AA13" s="80">
        <v>14582845.8</v>
      </c>
      <c r="AB13" s="80">
        <v>16918416.75</v>
      </c>
      <c r="AC13" s="80">
        <v>22574818.67</v>
      </c>
    </row>
    <row r="14" spans="1:29" s="14" customFormat="1" ht="12.75" hidden="1" outlineLevel="2">
      <c r="A14" s="14" t="s">
        <v>272</v>
      </c>
      <c r="B14" s="14" t="s">
        <v>273</v>
      </c>
      <c r="C14" s="48" t="s">
        <v>274</v>
      </c>
      <c r="D14" s="15"/>
      <c r="E14" s="15"/>
      <c r="F14" s="94">
        <v>5247531.36</v>
      </c>
      <c r="G14" s="94">
        <v>5297587.17</v>
      </c>
      <c r="H14" s="94">
        <v>3979933.87</v>
      </c>
      <c r="I14" s="94">
        <v>3868686.52</v>
      </c>
      <c r="J14" s="94">
        <v>5009988.72</v>
      </c>
      <c r="K14" s="94">
        <v>4959257.74</v>
      </c>
      <c r="L14" s="94">
        <v>7075859.5</v>
      </c>
      <c r="M14" s="94">
        <v>7127261.85</v>
      </c>
      <c r="N14" s="94">
        <v>5131165.19</v>
      </c>
      <c r="O14" s="94">
        <v>6131768.63</v>
      </c>
      <c r="P14" s="94">
        <v>5531307.2</v>
      </c>
      <c r="Q14" s="94">
        <v>7342215.48</v>
      </c>
      <c r="R14" s="94">
        <v>6253531.68</v>
      </c>
      <c r="S14" s="94">
        <v>5245320.89</v>
      </c>
      <c r="T14" s="94">
        <v>6166179.83</v>
      </c>
      <c r="U14" s="94">
        <v>5103974.04</v>
      </c>
      <c r="V14" s="94">
        <v>5985113.0600000005</v>
      </c>
      <c r="W14" s="94">
        <v>6163453.45</v>
      </c>
      <c r="X14" s="94">
        <v>6906505.13</v>
      </c>
      <c r="Y14" s="94">
        <v>6218104.5</v>
      </c>
      <c r="Z14" s="94">
        <v>4961755.53</v>
      </c>
      <c r="AA14" s="94">
        <v>6094137.59</v>
      </c>
      <c r="AB14" s="94">
        <v>4940656.44</v>
      </c>
      <c r="AC14" s="94">
        <v>5626698.57</v>
      </c>
    </row>
    <row r="15" spans="1:29" s="14" customFormat="1" ht="12.75" hidden="1" outlineLevel="2">
      <c r="A15" s="14" t="s">
        <v>275</v>
      </c>
      <c r="B15" s="14" t="s">
        <v>276</v>
      </c>
      <c r="C15" s="48" t="s">
        <v>277</v>
      </c>
      <c r="D15" s="15"/>
      <c r="E15" s="15"/>
      <c r="F15" s="94">
        <v>3966404.9699999997</v>
      </c>
      <c r="G15" s="94">
        <v>4778316.62</v>
      </c>
      <c r="H15" s="94">
        <v>3958827.37</v>
      </c>
      <c r="I15" s="94">
        <v>4125670.27</v>
      </c>
      <c r="J15" s="94">
        <v>4992943.26</v>
      </c>
      <c r="K15" s="94">
        <v>4030161.33</v>
      </c>
      <c r="L15" s="94">
        <v>4985408.3100000005</v>
      </c>
      <c r="M15" s="94">
        <v>6534140.5600000005</v>
      </c>
      <c r="N15" s="94">
        <v>4764202.27</v>
      </c>
      <c r="O15" s="94">
        <v>5261404.63</v>
      </c>
      <c r="P15" s="94">
        <v>4682599.67</v>
      </c>
      <c r="Q15" s="94">
        <v>5669972.18</v>
      </c>
      <c r="R15" s="94">
        <v>4327962.29</v>
      </c>
      <c r="S15" s="94">
        <v>5178164.74</v>
      </c>
      <c r="T15" s="94">
        <v>5202757.54</v>
      </c>
      <c r="U15" s="94">
        <v>4299400.65</v>
      </c>
      <c r="V15" s="94">
        <v>5522608.77</v>
      </c>
      <c r="W15" s="94">
        <v>5778079.19</v>
      </c>
      <c r="X15" s="94">
        <v>5634908.37</v>
      </c>
      <c r="Y15" s="94">
        <v>5048044.43</v>
      </c>
      <c r="Z15" s="94">
        <v>4744282.52</v>
      </c>
      <c r="AA15" s="94">
        <v>5094795.07</v>
      </c>
      <c r="AB15" s="94">
        <v>4770840.77</v>
      </c>
      <c r="AC15" s="94">
        <v>4757364.43</v>
      </c>
    </row>
    <row r="16" spans="1:29" s="14" customFormat="1" ht="12.75" hidden="1" outlineLevel="2">
      <c r="A16" s="14" t="s">
        <v>278</v>
      </c>
      <c r="B16" s="14" t="s">
        <v>279</v>
      </c>
      <c r="C16" s="48" t="s">
        <v>280</v>
      </c>
      <c r="D16" s="15"/>
      <c r="E16" s="15"/>
      <c r="F16" s="94">
        <v>2777525.05</v>
      </c>
      <c r="G16" s="94">
        <v>3310671.62</v>
      </c>
      <c r="H16" s="94">
        <v>2788407.49</v>
      </c>
      <c r="I16" s="94">
        <v>2780758.59</v>
      </c>
      <c r="J16" s="94">
        <v>3470277.34</v>
      </c>
      <c r="K16" s="94">
        <v>2909985.5300000003</v>
      </c>
      <c r="L16" s="94">
        <v>3549821.7800000003</v>
      </c>
      <c r="M16" s="94">
        <v>3451771.68</v>
      </c>
      <c r="N16" s="94">
        <v>2741203.81</v>
      </c>
      <c r="O16" s="94">
        <v>3848573.42</v>
      </c>
      <c r="P16" s="94">
        <v>3403358.45</v>
      </c>
      <c r="Q16" s="94">
        <v>3957320.8200000003</v>
      </c>
      <c r="R16" s="94">
        <v>3339021.2800000003</v>
      </c>
      <c r="S16" s="94">
        <v>3266465.56</v>
      </c>
      <c r="T16" s="94">
        <v>3838468.67</v>
      </c>
      <c r="U16" s="94">
        <v>3328738.46</v>
      </c>
      <c r="V16" s="94">
        <v>3733610.9</v>
      </c>
      <c r="W16" s="94">
        <v>3551474.67</v>
      </c>
      <c r="X16" s="94">
        <v>3486014.85</v>
      </c>
      <c r="Y16" s="94">
        <v>3209019.37</v>
      </c>
      <c r="Z16" s="94">
        <v>2939016.29</v>
      </c>
      <c r="AA16" s="94">
        <v>3755355.06</v>
      </c>
      <c r="AB16" s="94">
        <v>3579587.68</v>
      </c>
      <c r="AC16" s="94">
        <v>3298137.9</v>
      </c>
    </row>
    <row r="17" spans="1:29" s="14" customFormat="1" ht="12.75" hidden="1" outlineLevel="2">
      <c r="A17" s="14" t="s">
        <v>281</v>
      </c>
      <c r="B17" s="14" t="s">
        <v>282</v>
      </c>
      <c r="C17" s="48" t="s">
        <v>283</v>
      </c>
      <c r="D17" s="15"/>
      <c r="E17" s="15"/>
      <c r="F17" s="94">
        <v>923804.3200000001</v>
      </c>
      <c r="G17" s="94">
        <v>1004591.57</v>
      </c>
      <c r="H17" s="94">
        <v>743467.53</v>
      </c>
      <c r="I17" s="94">
        <v>708169.08</v>
      </c>
      <c r="J17" s="94">
        <v>905459.87</v>
      </c>
      <c r="K17" s="94">
        <v>868435.9500000001</v>
      </c>
      <c r="L17" s="94">
        <v>1006410.5</v>
      </c>
      <c r="M17" s="94">
        <v>1191546.47</v>
      </c>
      <c r="N17" s="94">
        <v>1122816.63</v>
      </c>
      <c r="O17" s="94">
        <v>1178964.75</v>
      </c>
      <c r="P17" s="94">
        <v>1034059.1</v>
      </c>
      <c r="Q17" s="94">
        <v>1464766.98</v>
      </c>
      <c r="R17" s="94">
        <v>1180304.57</v>
      </c>
      <c r="S17" s="94">
        <v>1058213.07</v>
      </c>
      <c r="T17" s="94">
        <v>1204846.74</v>
      </c>
      <c r="U17" s="94">
        <v>964221.55</v>
      </c>
      <c r="V17" s="94">
        <v>1125997.5</v>
      </c>
      <c r="W17" s="94">
        <v>1049287.89</v>
      </c>
      <c r="X17" s="94">
        <v>931252.52</v>
      </c>
      <c r="Y17" s="94">
        <v>1115852.7</v>
      </c>
      <c r="Z17" s="94">
        <v>1082836.7</v>
      </c>
      <c r="AA17" s="94">
        <v>1206604.11</v>
      </c>
      <c r="AB17" s="94">
        <v>926659</v>
      </c>
      <c r="AC17" s="94">
        <v>1061091.11</v>
      </c>
    </row>
    <row r="18" spans="1:29" s="14" customFormat="1" ht="12.75" hidden="1" outlineLevel="2">
      <c r="A18" s="14" t="s">
        <v>284</v>
      </c>
      <c r="B18" s="14" t="s">
        <v>285</v>
      </c>
      <c r="C18" s="48" t="s">
        <v>286</v>
      </c>
      <c r="D18" s="15"/>
      <c r="E18" s="15"/>
      <c r="F18" s="94">
        <v>881188.91</v>
      </c>
      <c r="G18" s="94">
        <v>907954.67</v>
      </c>
      <c r="H18" s="94">
        <v>687896.6900000001</v>
      </c>
      <c r="I18" s="94">
        <v>659783.49</v>
      </c>
      <c r="J18" s="94">
        <v>891006.22</v>
      </c>
      <c r="K18" s="94">
        <v>881231.99</v>
      </c>
      <c r="L18" s="94">
        <v>1198069.54</v>
      </c>
      <c r="M18" s="94">
        <v>1230874.26</v>
      </c>
      <c r="N18" s="94">
        <v>906719.1</v>
      </c>
      <c r="O18" s="94">
        <v>1095095.14</v>
      </c>
      <c r="P18" s="94">
        <v>997408.7000000001</v>
      </c>
      <c r="Q18" s="94">
        <v>1307573.03</v>
      </c>
      <c r="R18" s="94">
        <v>1039294.89</v>
      </c>
      <c r="S18" s="94">
        <v>908167.24</v>
      </c>
      <c r="T18" s="94">
        <v>1169392.02</v>
      </c>
      <c r="U18" s="94">
        <v>967170.72</v>
      </c>
      <c r="V18" s="94">
        <v>1170272.72</v>
      </c>
      <c r="W18" s="94">
        <v>1134620.07</v>
      </c>
      <c r="X18" s="94">
        <v>1260605.43</v>
      </c>
      <c r="Y18" s="94">
        <v>1106575.89</v>
      </c>
      <c r="Z18" s="94">
        <v>913289.96</v>
      </c>
      <c r="AA18" s="94">
        <v>1158889.29</v>
      </c>
      <c r="AB18" s="94">
        <v>945956.35</v>
      </c>
      <c r="AC18" s="94">
        <v>1064995.22</v>
      </c>
    </row>
    <row r="19" spans="1:29" s="14" customFormat="1" ht="12.75" hidden="1" outlineLevel="2">
      <c r="A19" s="14" t="s">
        <v>287</v>
      </c>
      <c r="B19" s="14" t="s">
        <v>288</v>
      </c>
      <c r="C19" s="48" t="s">
        <v>289</v>
      </c>
      <c r="D19" s="15"/>
      <c r="E19" s="15"/>
      <c r="F19" s="94">
        <v>3738814.45</v>
      </c>
      <c r="G19" s="94">
        <v>3528423.61</v>
      </c>
      <c r="H19" s="94">
        <v>2851304.54</v>
      </c>
      <c r="I19" s="94">
        <v>2573689.7800000003</v>
      </c>
      <c r="J19" s="94">
        <v>3326853.01</v>
      </c>
      <c r="K19" s="94">
        <v>3686432.43</v>
      </c>
      <c r="L19" s="94">
        <v>3890453.31</v>
      </c>
      <c r="M19" s="94">
        <v>3021236.86</v>
      </c>
      <c r="N19" s="94">
        <v>2523612</v>
      </c>
      <c r="O19" s="94">
        <v>3177956.14</v>
      </c>
      <c r="P19" s="94">
        <v>3021189.8</v>
      </c>
      <c r="Q19" s="94">
        <v>4106589.01</v>
      </c>
      <c r="R19" s="94">
        <v>3783743.12</v>
      </c>
      <c r="S19" s="94">
        <v>2940961.91</v>
      </c>
      <c r="T19" s="94">
        <v>3153556.94</v>
      </c>
      <c r="U19" s="94">
        <v>2561944.04</v>
      </c>
      <c r="V19" s="94">
        <v>3392950.13</v>
      </c>
      <c r="W19" s="94">
        <v>3384506.21</v>
      </c>
      <c r="X19" s="94">
        <v>3746240.42</v>
      </c>
      <c r="Y19" s="94">
        <v>3555067.5</v>
      </c>
      <c r="Z19" s="94">
        <v>3125503.23</v>
      </c>
      <c r="AA19" s="94">
        <v>3810259.76</v>
      </c>
      <c r="AB19" s="94">
        <v>3088519.5</v>
      </c>
      <c r="AC19" s="94">
        <v>3562325.2</v>
      </c>
    </row>
    <row r="20" spans="1:29" s="14" customFormat="1" ht="12.75" hidden="1" outlineLevel="2">
      <c r="A20" s="14" t="s">
        <v>290</v>
      </c>
      <c r="B20" s="14" t="s">
        <v>291</v>
      </c>
      <c r="C20" s="48" t="s">
        <v>292</v>
      </c>
      <c r="D20" s="15"/>
      <c r="E20" s="15"/>
      <c r="F20" s="94">
        <v>6505608.08</v>
      </c>
      <c r="G20" s="94">
        <v>7855503.38</v>
      </c>
      <c r="H20" s="94">
        <v>6718311.52</v>
      </c>
      <c r="I20" s="94">
        <v>6774100.36</v>
      </c>
      <c r="J20" s="94">
        <v>7692326.16</v>
      </c>
      <c r="K20" s="94">
        <v>7785714.84</v>
      </c>
      <c r="L20" s="94">
        <v>7769890.88</v>
      </c>
      <c r="M20" s="94">
        <v>6965895.32</v>
      </c>
      <c r="N20" s="94">
        <v>5307829.97</v>
      </c>
      <c r="O20" s="94">
        <v>7065688.4</v>
      </c>
      <c r="P20" s="94">
        <v>8409327.1</v>
      </c>
      <c r="Q20" s="94">
        <v>8153215.5</v>
      </c>
      <c r="R20" s="94">
        <v>7688350.55</v>
      </c>
      <c r="S20" s="94">
        <v>8090413.53</v>
      </c>
      <c r="T20" s="94">
        <v>6629731.64</v>
      </c>
      <c r="U20" s="94">
        <v>6988416.57</v>
      </c>
      <c r="V20" s="94">
        <v>8157249.88</v>
      </c>
      <c r="W20" s="94">
        <v>8279523.68</v>
      </c>
      <c r="X20" s="94">
        <v>7939925.25</v>
      </c>
      <c r="Y20" s="94">
        <v>7186048.66</v>
      </c>
      <c r="Z20" s="94">
        <v>7314632.78</v>
      </c>
      <c r="AA20" s="94">
        <v>8426017.18</v>
      </c>
      <c r="AB20" s="94">
        <v>8827868.34</v>
      </c>
      <c r="AC20" s="94">
        <v>8651311.07</v>
      </c>
    </row>
    <row r="21" spans="1:29" ht="12.75" hidden="1" outlineLevel="1">
      <c r="A21" s="1" t="s">
        <v>140</v>
      </c>
      <c r="B21" s="9" t="s">
        <v>124</v>
      </c>
      <c r="C21" s="59" t="s">
        <v>210</v>
      </c>
      <c r="D21" s="22"/>
      <c r="E21" s="22"/>
      <c r="F21" s="80">
        <v>24040877.14</v>
      </c>
      <c r="G21" s="80">
        <v>26683048.64</v>
      </c>
      <c r="H21" s="80">
        <v>21728149.009999998</v>
      </c>
      <c r="I21" s="80">
        <v>21490858.09</v>
      </c>
      <c r="J21" s="80">
        <v>26288854.580000002</v>
      </c>
      <c r="K21" s="80">
        <v>25121219.810000002</v>
      </c>
      <c r="L21" s="80">
        <v>29475913.819999997</v>
      </c>
      <c r="M21" s="80">
        <v>29522727</v>
      </c>
      <c r="N21" s="80">
        <v>22497548.97</v>
      </c>
      <c r="O21" s="80">
        <v>27759451.11</v>
      </c>
      <c r="P21" s="80">
        <v>27079250.019999996</v>
      </c>
      <c r="Q21" s="80">
        <v>32001653</v>
      </c>
      <c r="R21" s="80">
        <v>27612208.380000003</v>
      </c>
      <c r="S21" s="80">
        <v>26687706.94</v>
      </c>
      <c r="T21" s="80">
        <v>27364933.380000003</v>
      </c>
      <c r="U21" s="80">
        <v>24213866.030000005</v>
      </c>
      <c r="V21" s="80">
        <v>29087802.959999997</v>
      </c>
      <c r="W21" s="80">
        <v>29340945.16</v>
      </c>
      <c r="X21" s="80">
        <v>29905451.97</v>
      </c>
      <c r="Y21" s="80">
        <v>27438713.05</v>
      </c>
      <c r="Z21" s="80">
        <v>25081317.01</v>
      </c>
      <c r="AA21" s="80">
        <v>29546058.060000002</v>
      </c>
      <c r="AB21" s="80">
        <v>27080088.080000002</v>
      </c>
      <c r="AC21" s="80">
        <v>28021923.5</v>
      </c>
    </row>
    <row r="22" spans="1:29" ht="12.75" hidden="1" outlineLevel="1">
      <c r="A22" s="1" t="s">
        <v>141</v>
      </c>
      <c r="B22" s="9" t="s">
        <v>123</v>
      </c>
      <c r="C22" s="59" t="s">
        <v>125</v>
      </c>
      <c r="D22" s="22"/>
      <c r="E22" s="22"/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</row>
    <row r="23" spans="1:29" s="14" customFormat="1" ht="12.75" hidden="1" outlineLevel="2">
      <c r="A23" s="14" t="s">
        <v>293</v>
      </c>
      <c r="B23" s="14" t="s">
        <v>294</v>
      </c>
      <c r="C23" s="48" t="s">
        <v>295</v>
      </c>
      <c r="D23" s="15"/>
      <c r="E23" s="15"/>
      <c r="F23" s="94">
        <v>67402.03</v>
      </c>
      <c r="G23" s="94">
        <v>102927.85</v>
      </c>
      <c r="H23" s="94">
        <v>79404.83</v>
      </c>
      <c r="I23" s="94">
        <v>85620.63</v>
      </c>
      <c r="J23" s="94">
        <v>88997.05</v>
      </c>
      <c r="K23" s="94">
        <v>70925.65000000001</v>
      </c>
      <c r="L23" s="94">
        <v>149568.69</v>
      </c>
      <c r="M23" s="94">
        <v>114426.55</v>
      </c>
      <c r="N23" s="94">
        <v>94520.61</v>
      </c>
      <c r="O23" s="94">
        <v>113164.11</v>
      </c>
      <c r="P23" s="94">
        <v>111621.28</v>
      </c>
      <c r="Q23" s="94">
        <v>98540.7</v>
      </c>
      <c r="R23" s="94">
        <v>91228.85</v>
      </c>
      <c r="S23" s="94">
        <v>81933.36</v>
      </c>
      <c r="T23" s="94">
        <v>122272.26000000001</v>
      </c>
      <c r="U23" s="94">
        <v>134499.49</v>
      </c>
      <c r="V23" s="94">
        <v>117885.58</v>
      </c>
      <c r="W23" s="94">
        <v>114687.92</v>
      </c>
      <c r="X23" s="94">
        <v>110114.55</v>
      </c>
      <c r="Y23" s="94">
        <v>104331.21</v>
      </c>
      <c r="Z23" s="94">
        <v>105877.62</v>
      </c>
      <c r="AA23" s="94">
        <v>121249.73</v>
      </c>
      <c r="AB23" s="94">
        <v>104139.63</v>
      </c>
      <c r="AC23" s="94">
        <v>104014.2</v>
      </c>
    </row>
    <row r="24" spans="1:29" s="14" customFormat="1" ht="12.75" hidden="1" outlineLevel="2">
      <c r="A24" s="14" t="s">
        <v>296</v>
      </c>
      <c r="B24" s="14" t="s">
        <v>297</v>
      </c>
      <c r="C24" s="48" t="s">
        <v>298</v>
      </c>
      <c r="D24" s="15"/>
      <c r="E24" s="15"/>
      <c r="F24" s="94">
        <v>22033.86</v>
      </c>
      <c r="G24" s="94">
        <v>30966.98</v>
      </c>
      <c r="H24" s="94">
        <v>22909.15</v>
      </c>
      <c r="I24" s="94">
        <v>20105.08</v>
      </c>
      <c r="J24" s="94">
        <v>20416.8</v>
      </c>
      <c r="K24" s="94">
        <v>13427.01</v>
      </c>
      <c r="L24" s="94">
        <v>26540.170000000002</v>
      </c>
      <c r="M24" s="94">
        <v>18827.2</v>
      </c>
      <c r="N24" s="94">
        <v>15246.44</v>
      </c>
      <c r="O24" s="94">
        <v>26019.2</v>
      </c>
      <c r="P24" s="94">
        <v>30067.45</v>
      </c>
      <c r="Q24" s="94">
        <v>28621.57</v>
      </c>
      <c r="R24" s="94">
        <v>27302.32</v>
      </c>
      <c r="S24" s="94">
        <v>21135.08</v>
      </c>
      <c r="T24" s="94">
        <v>26298.64</v>
      </c>
      <c r="U24" s="94">
        <v>27970.41</v>
      </c>
      <c r="V24" s="94">
        <v>21251.420000000002</v>
      </c>
      <c r="W24" s="94">
        <v>19007.02</v>
      </c>
      <c r="X24" s="94">
        <v>18550.38</v>
      </c>
      <c r="Y24" s="94">
        <v>20075.760000000002</v>
      </c>
      <c r="Z24" s="94">
        <v>24139.88</v>
      </c>
      <c r="AA24" s="94">
        <v>32925.75</v>
      </c>
      <c r="AB24" s="94">
        <v>32598.34</v>
      </c>
      <c r="AC24" s="94">
        <v>35208.03</v>
      </c>
    </row>
    <row r="25" spans="1:29" ht="12.75" hidden="1" outlineLevel="1">
      <c r="A25" s="1" t="s">
        <v>142</v>
      </c>
      <c r="B25" s="9" t="s">
        <v>124</v>
      </c>
      <c r="C25" s="60" t="s">
        <v>122</v>
      </c>
      <c r="D25" s="22"/>
      <c r="E25" s="22"/>
      <c r="F25" s="81">
        <v>89435.89</v>
      </c>
      <c r="G25" s="81">
        <v>133894.83000000002</v>
      </c>
      <c r="H25" s="81">
        <v>102313.98000000001</v>
      </c>
      <c r="I25" s="81">
        <v>105725.71</v>
      </c>
      <c r="J25" s="81">
        <v>109413.85</v>
      </c>
      <c r="K25" s="81">
        <v>84352.66</v>
      </c>
      <c r="L25" s="81">
        <v>176108.86000000002</v>
      </c>
      <c r="M25" s="81">
        <v>133253.75</v>
      </c>
      <c r="N25" s="81">
        <v>109767.05</v>
      </c>
      <c r="O25" s="81">
        <v>139183.31</v>
      </c>
      <c r="P25" s="81">
        <v>141688.73</v>
      </c>
      <c r="Q25" s="81">
        <v>127162.26999999999</v>
      </c>
      <c r="R25" s="81">
        <v>118531.17000000001</v>
      </c>
      <c r="S25" s="81">
        <v>103068.44</v>
      </c>
      <c r="T25" s="81">
        <v>148570.90000000002</v>
      </c>
      <c r="U25" s="81">
        <v>162469.9</v>
      </c>
      <c r="V25" s="81">
        <v>139137</v>
      </c>
      <c r="W25" s="81">
        <v>133694.94</v>
      </c>
      <c r="X25" s="81">
        <v>128664.93000000001</v>
      </c>
      <c r="Y25" s="81">
        <v>124406.97</v>
      </c>
      <c r="Z25" s="81">
        <v>130017.5</v>
      </c>
      <c r="AA25" s="81">
        <v>154175.47999999998</v>
      </c>
      <c r="AB25" s="81">
        <v>136737.97</v>
      </c>
      <c r="AC25" s="81">
        <v>139222.22999999998</v>
      </c>
    </row>
    <row r="26" spans="1:29" ht="12.75" collapsed="1">
      <c r="A26" s="1" t="s">
        <v>143</v>
      </c>
      <c r="C26" s="55" t="s">
        <v>135</v>
      </c>
      <c r="D26" s="22"/>
      <c r="E26" s="22"/>
      <c r="F26" s="80">
        <v>51994661.85</v>
      </c>
      <c r="G26" s="80">
        <v>50618940.4</v>
      </c>
      <c r="H26" s="80">
        <v>38950421.63</v>
      </c>
      <c r="I26" s="80">
        <v>31658482.89</v>
      </c>
      <c r="J26" s="80">
        <v>38681953.62</v>
      </c>
      <c r="K26" s="80">
        <v>39876873.059999995</v>
      </c>
      <c r="L26" s="80">
        <v>51704138.46</v>
      </c>
      <c r="M26" s="80">
        <v>50324541.239999995</v>
      </c>
      <c r="N26" s="80">
        <v>35729540.36</v>
      </c>
      <c r="O26" s="80">
        <v>42165463.71</v>
      </c>
      <c r="P26" s="80">
        <v>43915729.93</v>
      </c>
      <c r="Q26" s="80">
        <v>65458718.730000004</v>
      </c>
      <c r="R26" s="80">
        <v>61038703.93</v>
      </c>
      <c r="S26" s="80">
        <v>47506468.93</v>
      </c>
      <c r="T26" s="80">
        <v>47659730.98</v>
      </c>
      <c r="U26" s="80">
        <v>38755674.699999996</v>
      </c>
      <c r="V26" s="80">
        <v>43039463.230000004</v>
      </c>
      <c r="W26" s="80">
        <v>46591179.26</v>
      </c>
      <c r="X26" s="80">
        <v>49821107.529999994</v>
      </c>
      <c r="Y26" s="80">
        <v>47437156.599999994</v>
      </c>
      <c r="Z26" s="80">
        <v>38165318.68</v>
      </c>
      <c r="AA26" s="80">
        <v>44283079.339999996</v>
      </c>
      <c r="AB26" s="80">
        <v>44135242.8</v>
      </c>
      <c r="AC26" s="80">
        <v>50735964.4</v>
      </c>
    </row>
    <row r="27" spans="1:5" ht="0.75" customHeight="1" hidden="1" outlineLevel="1">
      <c r="A27" s="1"/>
      <c r="C27" s="54"/>
      <c r="D27" s="22"/>
      <c r="E27" s="22"/>
    </row>
    <row r="28" spans="1:29" s="14" customFormat="1" ht="12.75" hidden="1" outlineLevel="2">
      <c r="A28" s="14" t="s">
        <v>299</v>
      </c>
      <c r="B28" s="14" t="s">
        <v>300</v>
      </c>
      <c r="C28" s="48" t="s">
        <v>301</v>
      </c>
      <c r="D28" s="15"/>
      <c r="E28" s="15"/>
      <c r="F28" s="94">
        <v>1113200.34</v>
      </c>
      <c r="G28" s="94">
        <v>899316.89</v>
      </c>
      <c r="H28" s="94">
        <v>920241.02</v>
      </c>
      <c r="I28" s="94">
        <v>869139.68</v>
      </c>
      <c r="J28" s="94">
        <v>553648.7</v>
      </c>
      <c r="K28" s="94">
        <v>1151703.29</v>
      </c>
      <c r="L28" s="94">
        <v>2123540.59</v>
      </c>
      <c r="M28" s="94">
        <v>1335716.57</v>
      </c>
      <c r="N28" s="94">
        <v>1198237.94</v>
      </c>
      <c r="O28" s="94">
        <v>671301.28</v>
      </c>
      <c r="P28" s="94">
        <v>574885.63</v>
      </c>
      <c r="Q28" s="94">
        <v>-43019.41</v>
      </c>
      <c r="R28" s="94">
        <v>904212.2000000001</v>
      </c>
      <c r="S28" s="94">
        <v>828623.96</v>
      </c>
      <c r="T28" s="94">
        <v>850926.79</v>
      </c>
      <c r="U28" s="94">
        <v>872806.76</v>
      </c>
      <c r="V28" s="94">
        <v>120372.77</v>
      </c>
      <c r="W28" s="94">
        <v>1230201.58</v>
      </c>
      <c r="X28" s="94">
        <v>1732999.1800000002</v>
      </c>
      <c r="Y28" s="94">
        <v>1278572.69</v>
      </c>
      <c r="Z28" s="94">
        <v>823474.05</v>
      </c>
      <c r="AA28" s="94">
        <v>492573.96</v>
      </c>
      <c r="AB28" s="94">
        <v>311900.61</v>
      </c>
      <c r="AC28" s="94">
        <v>721341.84</v>
      </c>
    </row>
    <row r="29" spans="1:29" s="14" customFormat="1" ht="12.75" hidden="1" outlineLevel="2">
      <c r="A29" s="14" t="s">
        <v>302</v>
      </c>
      <c r="B29" s="14" t="s">
        <v>303</v>
      </c>
      <c r="C29" s="48" t="s">
        <v>304</v>
      </c>
      <c r="D29" s="15"/>
      <c r="E29" s="15"/>
      <c r="F29" s="94">
        <v>777.85</v>
      </c>
      <c r="G29" s="94">
        <v>680.15</v>
      </c>
      <c r="H29" s="94">
        <v>755.8000000000001</v>
      </c>
      <c r="I29" s="94">
        <v>726.73</v>
      </c>
      <c r="J29" s="94">
        <v>750.96</v>
      </c>
      <c r="K29" s="94">
        <v>726.73</v>
      </c>
      <c r="L29" s="94">
        <v>1086.99</v>
      </c>
      <c r="M29" s="94">
        <v>1043.48</v>
      </c>
      <c r="N29" s="94">
        <v>1009.82</v>
      </c>
      <c r="O29" s="94">
        <v>1043.48</v>
      </c>
      <c r="P29" s="94">
        <v>1011.22</v>
      </c>
      <c r="Q29" s="94">
        <v>1043.48</v>
      </c>
      <c r="R29" s="94">
        <v>0</v>
      </c>
      <c r="S29" s="94">
        <v>0</v>
      </c>
      <c r="T29" s="94">
        <v>0</v>
      </c>
      <c r="U29" s="94">
        <v>0</v>
      </c>
      <c r="V29" s="94">
        <v>0</v>
      </c>
      <c r="W29" s="94">
        <v>0</v>
      </c>
      <c r="X29" s="94">
        <v>0</v>
      </c>
      <c r="Y29" s="94">
        <v>0</v>
      </c>
      <c r="Z29" s="94">
        <v>0</v>
      </c>
      <c r="AA29" s="94">
        <v>0</v>
      </c>
      <c r="AB29" s="94">
        <v>0</v>
      </c>
      <c r="AC29" s="94">
        <v>0</v>
      </c>
    </row>
    <row r="30" spans="1:29" s="14" customFormat="1" ht="12.75" hidden="1" outlineLevel="2">
      <c r="A30" s="14" t="s">
        <v>305</v>
      </c>
      <c r="B30" s="14" t="s">
        <v>306</v>
      </c>
      <c r="C30" s="48" t="s">
        <v>307</v>
      </c>
      <c r="D30" s="15"/>
      <c r="E30" s="15"/>
      <c r="F30" s="94">
        <v>31050.34</v>
      </c>
      <c r="G30" s="94">
        <v>30059.05</v>
      </c>
      <c r="H30" s="94">
        <v>30210.56</v>
      </c>
      <c r="I30" s="94">
        <v>29976.8</v>
      </c>
      <c r="J30" s="94">
        <v>29976.8</v>
      </c>
      <c r="K30" s="94">
        <v>29043.82</v>
      </c>
      <c r="L30" s="94">
        <v>26953.440000000002</v>
      </c>
      <c r="M30" s="94">
        <v>25874.38</v>
      </c>
      <c r="N30" s="94">
        <v>25874.38</v>
      </c>
      <c r="O30" s="94">
        <v>25874.38</v>
      </c>
      <c r="P30" s="94">
        <v>25874.38</v>
      </c>
      <c r="Q30" s="94">
        <v>25874.38</v>
      </c>
      <c r="R30" s="94">
        <v>0</v>
      </c>
      <c r="S30" s="94">
        <v>0</v>
      </c>
      <c r="T30" s="94">
        <v>0</v>
      </c>
      <c r="U30" s="94">
        <v>0</v>
      </c>
      <c r="V30" s="94">
        <v>0</v>
      </c>
      <c r="W30" s="94">
        <v>0</v>
      </c>
      <c r="X30" s="94">
        <v>0</v>
      </c>
      <c r="Y30" s="94">
        <v>0</v>
      </c>
      <c r="Z30" s="94">
        <v>0</v>
      </c>
      <c r="AA30" s="94">
        <v>0</v>
      </c>
      <c r="AB30" s="94">
        <v>0</v>
      </c>
      <c r="AC30" s="94">
        <v>0</v>
      </c>
    </row>
    <row r="31" spans="1:29" s="14" customFormat="1" ht="12.75" hidden="1" outlineLevel="2">
      <c r="A31" s="14" t="s">
        <v>308</v>
      </c>
      <c r="B31" s="14" t="s">
        <v>309</v>
      </c>
      <c r="C31" s="48" t="s">
        <v>310</v>
      </c>
      <c r="D31" s="15"/>
      <c r="E31" s="15"/>
      <c r="F31" s="94">
        <v>5059983.22</v>
      </c>
      <c r="G31" s="94">
        <v>4597286.68</v>
      </c>
      <c r="H31" s="94">
        <v>5235008.06</v>
      </c>
      <c r="I31" s="94">
        <v>4809086.96</v>
      </c>
      <c r="J31" s="94">
        <v>4869151.24</v>
      </c>
      <c r="K31" s="94">
        <v>5409046.37</v>
      </c>
      <c r="L31" s="94">
        <v>5914865.45</v>
      </c>
      <c r="M31" s="94">
        <v>5493804.26</v>
      </c>
      <c r="N31" s="94">
        <v>4808493.47</v>
      </c>
      <c r="O31" s="94">
        <v>4479567.51</v>
      </c>
      <c r="P31" s="94">
        <v>4569210.65</v>
      </c>
      <c r="Q31" s="94">
        <v>4025628.75</v>
      </c>
      <c r="R31" s="94">
        <v>3433068.46</v>
      </c>
      <c r="S31" s="94">
        <v>3047747.02</v>
      </c>
      <c r="T31" s="94">
        <v>3630681.75</v>
      </c>
      <c r="U31" s="94">
        <v>4014279.69</v>
      </c>
      <c r="V31" s="94">
        <v>3925310.21</v>
      </c>
      <c r="W31" s="94">
        <v>3355370.45</v>
      </c>
      <c r="X31" s="94">
        <v>3887908.27</v>
      </c>
      <c r="Y31" s="94">
        <v>3988571.85</v>
      </c>
      <c r="Z31" s="94">
        <v>2886614.87</v>
      </c>
      <c r="AA31" s="94">
        <v>2395713.87</v>
      </c>
      <c r="AB31" s="94">
        <v>3020165.33</v>
      </c>
      <c r="AC31" s="94">
        <v>2894217.0300000003</v>
      </c>
    </row>
    <row r="32" spans="1:29" s="14" customFormat="1" ht="12.75" hidden="1" outlineLevel="2">
      <c r="A32" s="14" t="s">
        <v>311</v>
      </c>
      <c r="B32" s="14" t="s">
        <v>312</v>
      </c>
      <c r="C32" s="48" t="s">
        <v>313</v>
      </c>
      <c r="D32" s="15"/>
      <c r="E32" s="15"/>
      <c r="F32" s="94">
        <v>-4341739.53</v>
      </c>
      <c r="G32" s="94">
        <v>-4008112.12</v>
      </c>
      <c r="H32" s="94">
        <v>-4250587.04</v>
      </c>
      <c r="I32" s="94">
        <v>-4365317.1</v>
      </c>
      <c r="J32" s="94">
        <v>-4261745.91</v>
      </c>
      <c r="K32" s="94">
        <v>-4404176.82</v>
      </c>
      <c r="L32" s="94">
        <v>-5387020.8</v>
      </c>
      <c r="M32" s="94">
        <v>-4701825.85</v>
      </c>
      <c r="N32" s="94">
        <v>-3838600.54</v>
      </c>
      <c r="O32" s="94">
        <v>-3395909.56</v>
      </c>
      <c r="P32" s="94">
        <v>-3499219.49</v>
      </c>
      <c r="Q32" s="94">
        <v>-3880346.01</v>
      </c>
      <c r="R32" s="94">
        <v>-2909832.8</v>
      </c>
      <c r="S32" s="94">
        <v>-2457468.15</v>
      </c>
      <c r="T32" s="94">
        <v>-2870388.81</v>
      </c>
      <c r="U32" s="94">
        <v>-3283960.23</v>
      </c>
      <c r="V32" s="94">
        <v>-3275306.36</v>
      </c>
      <c r="W32" s="94">
        <v>-2875665.37</v>
      </c>
      <c r="X32" s="94">
        <v>-3965137.99</v>
      </c>
      <c r="Y32" s="94">
        <v>-3494905.26</v>
      </c>
      <c r="Z32" s="94">
        <v>-2367877.68</v>
      </c>
      <c r="AA32" s="94">
        <v>-1871517.49</v>
      </c>
      <c r="AB32" s="94">
        <v>-2499979.86</v>
      </c>
      <c r="AC32" s="94">
        <v>-2381812.36</v>
      </c>
    </row>
    <row r="33" spans="1:29" s="14" customFormat="1" ht="12.75" hidden="1" outlineLevel="2">
      <c r="A33" s="14" t="s">
        <v>314</v>
      </c>
      <c r="B33" s="14" t="s">
        <v>315</v>
      </c>
      <c r="C33" s="48" t="s">
        <v>316</v>
      </c>
      <c r="D33" s="15"/>
      <c r="E33" s="15"/>
      <c r="F33" s="94">
        <v>286581.07</v>
      </c>
      <c r="G33" s="94">
        <v>227316.05000000002</v>
      </c>
      <c r="H33" s="94">
        <v>198256.69</v>
      </c>
      <c r="I33" s="94">
        <v>182087.49</v>
      </c>
      <c r="J33" s="94">
        <v>118134.11</v>
      </c>
      <c r="K33" s="94">
        <v>281001.39</v>
      </c>
      <c r="L33" s="94">
        <v>255566.34</v>
      </c>
      <c r="M33" s="94">
        <v>242703.91</v>
      </c>
      <c r="N33" s="94">
        <v>212470.53</v>
      </c>
      <c r="O33" s="94">
        <v>143884.27</v>
      </c>
      <c r="P33" s="94">
        <v>180619.88</v>
      </c>
      <c r="Q33" s="94">
        <v>311958.66000000003</v>
      </c>
      <c r="R33" s="94">
        <v>309061.87</v>
      </c>
      <c r="S33" s="94">
        <v>242712.21</v>
      </c>
      <c r="T33" s="94">
        <v>233698.32</v>
      </c>
      <c r="U33" s="94">
        <v>197348.62</v>
      </c>
      <c r="V33" s="94">
        <v>104561.87</v>
      </c>
      <c r="W33" s="94">
        <v>229149.64</v>
      </c>
      <c r="X33" s="94">
        <v>245277.83000000002</v>
      </c>
      <c r="Y33" s="94">
        <v>250346.09</v>
      </c>
      <c r="Z33" s="94">
        <v>204185.39</v>
      </c>
      <c r="AA33" s="94">
        <v>188566.85</v>
      </c>
      <c r="AB33" s="94">
        <v>198685.81</v>
      </c>
      <c r="AC33" s="94">
        <v>251129.42</v>
      </c>
    </row>
    <row r="34" spans="1:29" s="14" customFormat="1" ht="12.75" hidden="1" outlineLevel="2">
      <c r="A34" s="14" t="s">
        <v>317</v>
      </c>
      <c r="B34" s="14" t="s">
        <v>318</v>
      </c>
      <c r="C34" s="48" t="s">
        <v>319</v>
      </c>
      <c r="D34" s="15"/>
      <c r="E34" s="15"/>
      <c r="F34" s="94">
        <v>2300369.33</v>
      </c>
      <c r="G34" s="94">
        <v>1896851.05</v>
      </c>
      <c r="H34" s="94">
        <v>2259813.28</v>
      </c>
      <c r="I34" s="94">
        <v>2129542.95</v>
      </c>
      <c r="J34" s="94">
        <v>2340743.04</v>
      </c>
      <c r="K34" s="94">
        <v>2151147.63</v>
      </c>
      <c r="L34" s="94">
        <v>2020252.34</v>
      </c>
      <c r="M34" s="94">
        <v>2365877.92</v>
      </c>
      <c r="N34" s="94">
        <v>1742149.8599999999</v>
      </c>
      <c r="O34" s="94">
        <v>2213901.03</v>
      </c>
      <c r="P34" s="94">
        <v>2268515.32</v>
      </c>
      <c r="Q34" s="94">
        <v>3543549.6</v>
      </c>
      <c r="R34" s="94">
        <v>1534700.24</v>
      </c>
      <c r="S34" s="94">
        <v>1161618.15</v>
      </c>
      <c r="T34" s="94">
        <v>1282170.76</v>
      </c>
      <c r="U34" s="94">
        <v>1168569.93</v>
      </c>
      <c r="V34" s="94">
        <v>2033166.24</v>
      </c>
      <c r="W34" s="94">
        <v>2156496.71</v>
      </c>
      <c r="X34" s="94">
        <v>2345578.81</v>
      </c>
      <c r="Y34" s="94">
        <v>1986888.21</v>
      </c>
      <c r="Z34" s="94">
        <v>1705815.44</v>
      </c>
      <c r="AA34" s="94">
        <v>2053210.85</v>
      </c>
      <c r="AB34" s="94">
        <v>2123630.69</v>
      </c>
      <c r="AC34" s="94">
        <v>2260473.98</v>
      </c>
    </row>
    <row r="35" spans="1:29" s="14" customFormat="1" ht="12.75" hidden="1" outlineLevel="2">
      <c r="A35" s="14" t="s">
        <v>320</v>
      </c>
      <c r="B35" s="14" t="s">
        <v>321</v>
      </c>
      <c r="C35" s="48" t="s">
        <v>322</v>
      </c>
      <c r="D35" s="15"/>
      <c r="E35" s="15"/>
      <c r="F35" s="94">
        <v>291548.41000000003</v>
      </c>
      <c r="G35" s="94">
        <v>267074.45</v>
      </c>
      <c r="H35" s="94">
        <v>237024.38</v>
      </c>
      <c r="I35" s="94">
        <v>179839.53</v>
      </c>
      <c r="J35" s="94">
        <v>221030.18</v>
      </c>
      <c r="K35" s="94">
        <v>232969.74</v>
      </c>
      <c r="L35" s="94">
        <v>246129.69</v>
      </c>
      <c r="M35" s="94">
        <v>263893.48</v>
      </c>
      <c r="N35" s="94">
        <v>230144.64</v>
      </c>
      <c r="O35" s="94">
        <v>188952.41</v>
      </c>
      <c r="P35" s="94">
        <v>223901.26</v>
      </c>
      <c r="Q35" s="94">
        <v>300469.58</v>
      </c>
      <c r="R35" s="94">
        <v>284923.03</v>
      </c>
      <c r="S35" s="94">
        <v>279151.84</v>
      </c>
      <c r="T35" s="94">
        <v>226501.77000000002</v>
      </c>
      <c r="U35" s="94">
        <v>214491.14</v>
      </c>
      <c r="V35" s="94">
        <v>684708.71</v>
      </c>
      <c r="W35" s="94">
        <v>245375.34</v>
      </c>
      <c r="X35" s="94">
        <v>284078.56</v>
      </c>
      <c r="Y35" s="94">
        <v>256998.77000000002</v>
      </c>
      <c r="Z35" s="94">
        <v>244066.31</v>
      </c>
      <c r="AA35" s="94">
        <v>197412.39</v>
      </c>
      <c r="AB35" s="94">
        <v>230268.19</v>
      </c>
      <c r="AC35" s="94">
        <v>265765.54</v>
      </c>
    </row>
    <row r="36" spans="1:29" s="14" customFormat="1" ht="12.75" hidden="1" outlineLevel="2">
      <c r="A36" s="14" t="s">
        <v>323</v>
      </c>
      <c r="B36" s="14" t="s">
        <v>324</v>
      </c>
      <c r="C36" s="48" t="s">
        <v>325</v>
      </c>
      <c r="D36" s="15"/>
      <c r="E36" s="15"/>
      <c r="F36" s="94">
        <v>-9583</v>
      </c>
      <c r="G36" s="94">
        <v>-6302</v>
      </c>
      <c r="H36" s="94">
        <v>158</v>
      </c>
      <c r="I36" s="94">
        <v>-1361</v>
      </c>
      <c r="J36" s="94">
        <v>-1229</v>
      </c>
      <c r="K36" s="94">
        <v>-4116</v>
      </c>
      <c r="L36" s="94">
        <v>-1345</v>
      </c>
      <c r="M36" s="94">
        <v>-835</v>
      </c>
      <c r="N36" s="94">
        <v>-2936</v>
      </c>
      <c r="O36" s="94">
        <v>-1933</v>
      </c>
      <c r="P36" s="94">
        <v>-41</v>
      </c>
      <c r="Q36" s="94">
        <v>-3484</v>
      </c>
      <c r="R36" s="94">
        <v>-4312</v>
      </c>
      <c r="S36" s="94">
        <v>-3790</v>
      </c>
      <c r="T36" s="94">
        <v>651</v>
      </c>
      <c r="U36" s="94">
        <v>-7411</v>
      </c>
      <c r="V36" s="94">
        <v>-388.24</v>
      </c>
      <c r="W36" s="94">
        <v>-868</v>
      </c>
      <c r="X36" s="94">
        <v>-1198</v>
      </c>
      <c r="Y36" s="94">
        <v>-9868</v>
      </c>
      <c r="Z36" s="94">
        <v>3177</v>
      </c>
      <c r="AA36" s="94">
        <v>-7281</v>
      </c>
      <c r="AB36" s="94">
        <v>43</v>
      </c>
      <c r="AC36" s="94">
        <v>-4494</v>
      </c>
    </row>
    <row r="37" spans="1:29" s="14" customFormat="1" ht="12.75" hidden="1" outlineLevel="2">
      <c r="A37" s="14" t="s">
        <v>326</v>
      </c>
      <c r="B37" s="14" t="s">
        <v>327</v>
      </c>
      <c r="C37" s="48" t="s">
        <v>328</v>
      </c>
      <c r="D37" s="15"/>
      <c r="E37" s="15"/>
      <c r="F37" s="94">
        <v>-8008.35</v>
      </c>
      <c r="G37" s="94">
        <v>347.7</v>
      </c>
      <c r="H37" s="94">
        <v>36598.29</v>
      </c>
      <c r="I37" s="94">
        <v>4628.3</v>
      </c>
      <c r="J37" s="94">
        <v>9530.27</v>
      </c>
      <c r="K37" s="94">
        <v>-5585.59</v>
      </c>
      <c r="L37" s="94">
        <v>-9224.5</v>
      </c>
      <c r="M37" s="94">
        <v>7671.31</v>
      </c>
      <c r="N37" s="94">
        <v>8254.54</v>
      </c>
      <c r="O37" s="94">
        <v>15600.36</v>
      </c>
      <c r="P37" s="94">
        <v>-11468.47</v>
      </c>
      <c r="Q37" s="94">
        <v>789.46</v>
      </c>
      <c r="R37" s="94">
        <v>452.29</v>
      </c>
      <c r="S37" s="94">
        <v>5466.2300000000005</v>
      </c>
      <c r="T37" s="94">
        <v>3782.34</v>
      </c>
      <c r="U37" s="94">
        <v>10333.9</v>
      </c>
      <c r="V37" s="94">
        <v>-143.269</v>
      </c>
      <c r="W37" s="94">
        <v>12039.549</v>
      </c>
      <c r="X37" s="94">
        <v>-742.95</v>
      </c>
      <c r="Y37" s="94">
        <v>16511.33</v>
      </c>
      <c r="Z37" s="94">
        <v>7123</v>
      </c>
      <c r="AA37" s="94">
        <v>-2403.7000000000003</v>
      </c>
      <c r="AB37" s="94">
        <v>11017.18</v>
      </c>
      <c r="AC37" s="94">
        <v>-2280.18</v>
      </c>
    </row>
    <row r="38" spans="1:29" s="14" customFormat="1" ht="12.75" hidden="1" outlineLevel="2">
      <c r="A38" s="14" t="s">
        <v>329</v>
      </c>
      <c r="B38" s="14" t="s">
        <v>330</v>
      </c>
      <c r="C38" s="48" t="s">
        <v>331</v>
      </c>
      <c r="D38" s="15"/>
      <c r="E38" s="15"/>
      <c r="F38" s="94">
        <v>-683225.46</v>
      </c>
      <c r="G38" s="94">
        <v>-762526.96</v>
      </c>
      <c r="H38" s="94">
        <v>-932869.53</v>
      </c>
      <c r="I38" s="94">
        <v>-1050502.99</v>
      </c>
      <c r="J38" s="94">
        <v>-975178.17</v>
      </c>
      <c r="K38" s="94">
        <v>-536703.34</v>
      </c>
      <c r="L38" s="94">
        <v>-154181.4</v>
      </c>
      <c r="M38" s="94">
        <v>-219675.91</v>
      </c>
      <c r="N38" s="94">
        <v>-1183454.81</v>
      </c>
      <c r="O38" s="94">
        <v>-1214062.02</v>
      </c>
      <c r="P38" s="94">
        <v>-1035913.59</v>
      </c>
      <c r="Q38" s="94">
        <v>-514391.69</v>
      </c>
      <c r="R38" s="94">
        <v>216822.05000000002</v>
      </c>
      <c r="S38" s="94">
        <v>-220246.589</v>
      </c>
      <c r="T38" s="94">
        <v>-677464.411</v>
      </c>
      <c r="U38" s="94">
        <v>-584394.05</v>
      </c>
      <c r="V38" s="94">
        <v>-401287.87</v>
      </c>
      <c r="W38" s="94">
        <v>-116670.59</v>
      </c>
      <c r="X38" s="94">
        <v>933995.63</v>
      </c>
      <c r="Y38" s="94">
        <v>-192050.17</v>
      </c>
      <c r="Z38" s="94">
        <v>-754827.36</v>
      </c>
      <c r="AA38" s="94">
        <v>-827936.64</v>
      </c>
      <c r="AB38" s="94">
        <v>-1014274.47</v>
      </c>
      <c r="AC38" s="94">
        <v>-1073439.67</v>
      </c>
    </row>
    <row r="39" spans="1:29" s="14" customFormat="1" ht="12.75" hidden="1" outlineLevel="2">
      <c r="A39" s="14" t="s">
        <v>332</v>
      </c>
      <c r="B39" s="14" t="s">
        <v>333</v>
      </c>
      <c r="C39" s="48" t="s">
        <v>334</v>
      </c>
      <c r="D39" s="15"/>
      <c r="E39" s="15"/>
      <c r="F39" s="94">
        <v>901805.09</v>
      </c>
      <c r="G39" s="94">
        <v>55792.14</v>
      </c>
      <c r="H39" s="94">
        <v>-663543.9400000001</v>
      </c>
      <c r="I39" s="94">
        <v>-359836.47000000003</v>
      </c>
      <c r="J39" s="94">
        <v>-335025.22000000003</v>
      </c>
      <c r="K39" s="94">
        <v>877375.46</v>
      </c>
      <c r="L39" s="94">
        <v>2815249.04</v>
      </c>
      <c r="M39" s="94">
        <v>876714.77</v>
      </c>
      <c r="N39" s="94">
        <v>-66669.03</v>
      </c>
      <c r="O39" s="94">
        <v>-246391.07</v>
      </c>
      <c r="P39" s="94">
        <v>-117588.43000000001</v>
      </c>
      <c r="Q39" s="94">
        <v>-79536.36</v>
      </c>
      <c r="R39" s="94">
        <v>1145041.69</v>
      </c>
      <c r="S39" s="94">
        <v>443671.69</v>
      </c>
      <c r="T39" s="94">
        <v>392270.13</v>
      </c>
      <c r="U39" s="94">
        <v>312207.97000000003</v>
      </c>
      <c r="V39" s="94">
        <v>52842.42</v>
      </c>
      <c r="W39" s="94">
        <v>1842891.4300000002</v>
      </c>
      <c r="X39" s="94">
        <v>3123467.14</v>
      </c>
      <c r="Y39" s="94">
        <v>724355.48</v>
      </c>
      <c r="Z39" s="94">
        <v>153210.87</v>
      </c>
      <c r="AA39" s="94">
        <v>-376539.21</v>
      </c>
      <c r="AB39" s="94">
        <v>-262875.46</v>
      </c>
      <c r="AC39" s="94">
        <v>-367134.64</v>
      </c>
    </row>
    <row r="40" spans="1:29" s="14" customFormat="1" ht="12.75" hidden="1" outlineLevel="2">
      <c r="A40" s="14" t="s">
        <v>335</v>
      </c>
      <c r="B40" s="14" t="s">
        <v>336</v>
      </c>
      <c r="C40" s="48" t="s">
        <v>337</v>
      </c>
      <c r="D40" s="15"/>
      <c r="E40" s="15"/>
      <c r="F40" s="94">
        <v>-3510562.17</v>
      </c>
      <c r="G40" s="94">
        <v>-727755.37</v>
      </c>
      <c r="H40" s="94">
        <v>-156685.41</v>
      </c>
      <c r="I40" s="94">
        <v>-230754.07</v>
      </c>
      <c r="J40" s="94">
        <v>-212001.14</v>
      </c>
      <c r="K40" s="94">
        <v>-651972.87</v>
      </c>
      <c r="L40" s="94">
        <v>-1238868.78</v>
      </c>
      <c r="M40" s="94">
        <v>-553887.1</v>
      </c>
      <c r="N40" s="94">
        <v>-509387.36</v>
      </c>
      <c r="O40" s="94">
        <v>-189628.30000000002</v>
      </c>
      <c r="P40" s="94">
        <v>-207519.22</v>
      </c>
      <c r="Q40" s="94">
        <v>-2762702.7199999997</v>
      </c>
      <c r="R40" s="94">
        <v>-2072257.86</v>
      </c>
      <c r="S40" s="94">
        <v>-567214.37</v>
      </c>
      <c r="T40" s="94">
        <v>-233085.86000000002</v>
      </c>
      <c r="U40" s="94">
        <v>-398570.11</v>
      </c>
      <c r="V40" s="94">
        <v>-740274.76</v>
      </c>
      <c r="W40" s="94">
        <v>-1518823.56</v>
      </c>
      <c r="X40" s="94">
        <v>-1640824.63</v>
      </c>
      <c r="Y40" s="94">
        <v>-377668.71</v>
      </c>
      <c r="Z40" s="94">
        <v>-790567.25</v>
      </c>
      <c r="AA40" s="94">
        <v>-439650.82</v>
      </c>
      <c r="AB40" s="94">
        <v>-559596.24</v>
      </c>
      <c r="AC40" s="94">
        <v>-880792.16</v>
      </c>
    </row>
    <row r="41" spans="1:29" s="14" customFormat="1" ht="12.75" hidden="1" outlineLevel="2">
      <c r="A41" s="14" t="s">
        <v>338</v>
      </c>
      <c r="B41" s="14" t="s">
        <v>339</v>
      </c>
      <c r="C41" s="48" t="s">
        <v>340</v>
      </c>
      <c r="D41" s="15"/>
      <c r="E41" s="15"/>
      <c r="F41" s="94">
        <v>21753.64</v>
      </c>
      <c r="G41" s="94">
        <v>32672.33</v>
      </c>
      <c r="H41" s="94">
        <v>112446.09</v>
      </c>
      <c r="I41" s="94">
        <v>82570.84</v>
      </c>
      <c r="J41" s="94">
        <v>100149.44</v>
      </c>
      <c r="K41" s="94">
        <v>5404.83</v>
      </c>
      <c r="L41" s="94">
        <v>67673.24</v>
      </c>
      <c r="M41" s="94">
        <v>34891.18</v>
      </c>
      <c r="N41" s="94">
        <v>214574.55000000002</v>
      </c>
      <c r="O41" s="94">
        <v>372157.5</v>
      </c>
      <c r="P41" s="94">
        <v>99991.82</v>
      </c>
      <c r="Q41" s="94">
        <v>38459.68</v>
      </c>
      <c r="R41" s="94">
        <v>36320.87</v>
      </c>
      <c r="S41" s="94">
        <v>68799.24</v>
      </c>
      <c r="T41" s="94">
        <v>127252.55</v>
      </c>
      <c r="U41" s="94">
        <v>163288.07</v>
      </c>
      <c r="V41" s="94">
        <v>114708.87</v>
      </c>
      <c r="W41" s="94">
        <v>193446.61000000002</v>
      </c>
      <c r="X41" s="94">
        <v>31249.32</v>
      </c>
      <c r="Y41" s="94">
        <v>20169.04</v>
      </c>
      <c r="Z41" s="94">
        <v>-96187.11</v>
      </c>
      <c r="AA41" s="94">
        <v>193035.32</v>
      </c>
      <c r="AB41" s="94">
        <v>184207.79</v>
      </c>
      <c r="AC41" s="94">
        <v>318588.28</v>
      </c>
    </row>
    <row r="42" spans="1:29" s="14" customFormat="1" ht="12.75" hidden="1" outlineLevel="2">
      <c r="A42" s="14" t="s">
        <v>341</v>
      </c>
      <c r="B42" s="14" t="s">
        <v>342</v>
      </c>
      <c r="C42" s="48" t="s">
        <v>343</v>
      </c>
      <c r="D42" s="15"/>
      <c r="E42" s="15"/>
      <c r="F42" s="94">
        <v>224080.26</v>
      </c>
      <c r="G42" s="94">
        <v>200210.1</v>
      </c>
      <c r="H42" s="94">
        <v>223731</v>
      </c>
      <c r="I42" s="94">
        <v>209975.041</v>
      </c>
      <c r="J42" s="94">
        <v>219266.57</v>
      </c>
      <c r="K42" s="94">
        <v>468433.29000000004</v>
      </c>
      <c r="L42" s="94">
        <v>510552.65</v>
      </c>
      <c r="M42" s="94">
        <v>477001.79000000004</v>
      </c>
      <c r="N42" s="94">
        <v>467803.25</v>
      </c>
      <c r="O42" s="94">
        <v>471855.98</v>
      </c>
      <c r="P42" s="94">
        <v>454304.59</v>
      </c>
      <c r="Q42" s="94">
        <v>463569.03</v>
      </c>
      <c r="R42" s="94">
        <v>492973.31</v>
      </c>
      <c r="S42" s="94">
        <v>436477.62</v>
      </c>
      <c r="T42" s="94">
        <v>487599.71</v>
      </c>
      <c r="U42" s="94">
        <v>478834</v>
      </c>
      <c r="V42" s="94">
        <v>483394.41000000003</v>
      </c>
      <c r="W42" s="94">
        <v>311760.86</v>
      </c>
      <c r="X42" s="94">
        <v>374967.86</v>
      </c>
      <c r="Y42" s="94">
        <v>372938.13</v>
      </c>
      <c r="Z42" s="94">
        <v>340959.5</v>
      </c>
      <c r="AA42" s="94">
        <v>352322.79</v>
      </c>
      <c r="AB42" s="94">
        <v>340959.5</v>
      </c>
      <c r="AC42" s="94">
        <v>349296.59</v>
      </c>
    </row>
    <row r="43" spans="1:29" s="14" customFormat="1" ht="12.75" hidden="1" outlineLevel="2">
      <c r="A43" s="14" t="s">
        <v>344</v>
      </c>
      <c r="B43" s="14" t="s">
        <v>345</v>
      </c>
      <c r="C43" s="48" t="s">
        <v>346</v>
      </c>
      <c r="D43" s="15"/>
      <c r="E43" s="15"/>
      <c r="F43" s="94">
        <v>366378.91000000003</v>
      </c>
      <c r="G43" s="94">
        <v>112084.72</v>
      </c>
      <c r="H43" s="94">
        <v>55354.62</v>
      </c>
      <c r="I43" s="94">
        <v>39317.590000000004</v>
      </c>
      <c r="J43" s="94">
        <v>47227.36</v>
      </c>
      <c r="K43" s="94">
        <v>116468.35</v>
      </c>
      <c r="L43" s="94">
        <v>92446.2</v>
      </c>
      <c r="M43" s="94">
        <v>190709.65</v>
      </c>
      <c r="N43" s="94">
        <v>26625.690000000002</v>
      </c>
      <c r="O43" s="94">
        <v>-1439.31</v>
      </c>
      <c r="P43" s="94">
        <v>17908.41</v>
      </c>
      <c r="Q43" s="94">
        <v>186352.57</v>
      </c>
      <c r="R43" s="94">
        <v>86557.01</v>
      </c>
      <c r="S43" s="94">
        <v>38222.43</v>
      </c>
      <c r="T43" s="94">
        <v>35016.25</v>
      </c>
      <c r="U43" s="94">
        <v>1876.1200000000001</v>
      </c>
      <c r="V43" s="94">
        <v>-64.95</v>
      </c>
      <c r="W43" s="94">
        <v>390374.61</v>
      </c>
      <c r="X43" s="94">
        <v>54794.31</v>
      </c>
      <c r="Y43" s="94">
        <v>104415.42</v>
      </c>
      <c r="Z43" s="94">
        <v>76703.34</v>
      </c>
      <c r="AA43" s="94">
        <v>26198.78</v>
      </c>
      <c r="AB43" s="94">
        <v>4856.74</v>
      </c>
      <c r="AC43" s="94">
        <v>26289.53</v>
      </c>
    </row>
    <row r="44" spans="1:29" s="14" customFormat="1" ht="12.75" hidden="1" outlineLevel="2">
      <c r="A44" s="14" t="s">
        <v>347</v>
      </c>
      <c r="B44" s="14" t="s">
        <v>348</v>
      </c>
      <c r="C44" s="48" t="s">
        <v>349</v>
      </c>
      <c r="D44" s="15"/>
      <c r="E44" s="15"/>
      <c r="F44" s="94">
        <v>3480685.16</v>
      </c>
      <c r="G44" s="94">
        <v>695686.64</v>
      </c>
      <c r="H44" s="94">
        <v>265371.19</v>
      </c>
      <c r="I44" s="94">
        <v>203898.83000000002</v>
      </c>
      <c r="J44" s="94">
        <v>200757.61000000002</v>
      </c>
      <c r="K44" s="94">
        <v>482523.62</v>
      </c>
      <c r="L44" s="94">
        <v>808714.12</v>
      </c>
      <c r="M44" s="94">
        <v>553916.89</v>
      </c>
      <c r="N44" s="94">
        <v>603055.55</v>
      </c>
      <c r="O44" s="94">
        <v>274661.88</v>
      </c>
      <c r="P44" s="94">
        <v>301191.46</v>
      </c>
      <c r="Q44" s="94">
        <v>2646580.98</v>
      </c>
      <c r="R44" s="94">
        <v>1378877.25</v>
      </c>
      <c r="S44" s="94">
        <v>561421.1</v>
      </c>
      <c r="T44" s="94">
        <v>323566.03</v>
      </c>
      <c r="U44" s="94">
        <v>141156.30000000002</v>
      </c>
      <c r="V44" s="94">
        <v>313623.87</v>
      </c>
      <c r="W44" s="94">
        <v>1805739.3</v>
      </c>
      <c r="X44" s="94">
        <v>964898.11</v>
      </c>
      <c r="Y44" s="94">
        <v>304984.26</v>
      </c>
      <c r="Z44" s="94">
        <v>626016.88</v>
      </c>
      <c r="AA44" s="94">
        <v>295593.04</v>
      </c>
      <c r="AB44" s="94">
        <v>370858.19</v>
      </c>
      <c r="AC44" s="94">
        <v>544089.16</v>
      </c>
    </row>
    <row r="45" spans="1:29" s="14" customFormat="1" ht="12.75" hidden="1" outlineLevel="2">
      <c r="A45" s="14" t="s">
        <v>350</v>
      </c>
      <c r="B45" s="14" t="s">
        <v>351</v>
      </c>
      <c r="C45" s="48" t="s">
        <v>352</v>
      </c>
      <c r="D45" s="15"/>
      <c r="E45" s="15"/>
      <c r="F45" s="94">
        <v>4101919.03</v>
      </c>
      <c r="G45" s="94">
        <v>3755201.7</v>
      </c>
      <c r="H45" s="94">
        <v>2729004.3200000003</v>
      </c>
      <c r="I45" s="94">
        <v>1975157.42</v>
      </c>
      <c r="J45" s="94">
        <v>1761237.78</v>
      </c>
      <c r="K45" s="94">
        <v>4545251.12</v>
      </c>
      <c r="L45" s="94">
        <v>7544159.5600000005</v>
      </c>
      <c r="M45" s="94">
        <v>5495475.67</v>
      </c>
      <c r="N45" s="94">
        <v>1805157.4</v>
      </c>
      <c r="O45" s="94">
        <v>1085705.71</v>
      </c>
      <c r="P45" s="94">
        <v>893933.23</v>
      </c>
      <c r="Q45" s="94">
        <v>1339400.74</v>
      </c>
      <c r="R45" s="94">
        <v>3088983.73</v>
      </c>
      <c r="S45" s="94">
        <v>2400703.88</v>
      </c>
      <c r="T45" s="94">
        <v>3090707.02</v>
      </c>
      <c r="U45" s="94">
        <v>4282119.72</v>
      </c>
      <c r="V45" s="94">
        <v>2322250.55</v>
      </c>
      <c r="W45" s="94">
        <v>5138399.53</v>
      </c>
      <c r="X45" s="94">
        <v>6732016.48</v>
      </c>
      <c r="Y45" s="94">
        <v>4916552.44</v>
      </c>
      <c r="Z45" s="94">
        <v>4161010.68</v>
      </c>
      <c r="AA45" s="94">
        <v>1676633.0899999999</v>
      </c>
      <c r="AB45" s="94">
        <v>867263.39</v>
      </c>
      <c r="AC45" s="94">
        <v>1399229.28</v>
      </c>
    </row>
    <row r="46" spans="1:29" s="14" customFormat="1" ht="12.75" hidden="1" outlineLevel="2">
      <c r="A46" s="14" t="s">
        <v>353</v>
      </c>
      <c r="B46" s="14" t="s">
        <v>354</v>
      </c>
      <c r="C46" s="48" t="s">
        <v>355</v>
      </c>
      <c r="D46" s="15"/>
      <c r="E46" s="15"/>
      <c r="F46" s="94">
        <v>-1.8</v>
      </c>
      <c r="G46" s="94">
        <v>-770.45</v>
      </c>
      <c r="H46" s="94">
        <v>-37.22</v>
      </c>
      <c r="I46" s="94">
        <v>-185.16</v>
      </c>
      <c r="J46" s="94">
        <v>-21.86</v>
      </c>
      <c r="K46" s="94">
        <v>-20.93</v>
      </c>
      <c r="L46" s="94">
        <v>-51.07</v>
      </c>
      <c r="M46" s="94">
        <v>-865.6800000000001</v>
      </c>
      <c r="N46" s="94">
        <v>-1352.22</v>
      </c>
      <c r="O46" s="94">
        <v>-110.39</v>
      </c>
      <c r="P46" s="94">
        <v>-36.31</v>
      </c>
      <c r="Q46" s="94">
        <v>-4443.5</v>
      </c>
      <c r="R46" s="94">
        <v>-439.89</v>
      </c>
      <c r="S46" s="94">
        <v>-71.45</v>
      </c>
      <c r="T46" s="94">
        <v>-38.57</v>
      </c>
      <c r="U46" s="94">
        <v>-145.22</v>
      </c>
      <c r="V46" s="94">
        <v>-125.47</v>
      </c>
      <c r="W46" s="94">
        <v>-209.79</v>
      </c>
      <c r="X46" s="94">
        <v>-216.82</v>
      </c>
      <c r="Y46" s="94">
        <v>-464.93</v>
      </c>
      <c r="Z46" s="94">
        <v>-227.14000000000001</v>
      </c>
      <c r="AA46" s="94">
        <v>-100.39</v>
      </c>
      <c r="AB46" s="94">
        <v>-91.89</v>
      </c>
      <c r="AC46" s="94">
        <v>-18.07</v>
      </c>
    </row>
    <row r="47" spans="1:29" s="14" customFormat="1" ht="12.75" hidden="1" outlineLevel="2">
      <c r="A47" s="14" t="s">
        <v>356</v>
      </c>
      <c r="B47" s="14" t="s">
        <v>357</v>
      </c>
      <c r="C47" s="48" t="s">
        <v>358</v>
      </c>
      <c r="D47" s="15"/>
      <c r="E47" s="15"/>
      <c r="F47" s="94">
        <v>187.42000000000002</v>
      </c>
      <c r="G47" s="94">
        <v>3603.07</v>
      </c>
      <c r="H47" s="94">
        <v>-1366.84</v>
      </c>
      <c r="I47" s="94">
        <v>207.35</v>
      </c>
      <c r="J47" s="94">
        <v>-1278.29</v>
      </c>
      <c r="K47" s="94">
        <v>-1551.8500000000001</v>
      </c>
      <c r="L47" s="94">
        <v>-976.33</v>
      </c>
      <c r="M47" s="94">
        <v>4843.36</v>
      </c>
      <c r="N47" s="94">
        <v>5389.07</v>
      </c>
      <c r="O47" s="94">
        <v>4866.53</v>
      </c>
      <c r="P47" s="94">
        <v>3522.02</v>
      </c>
      <c r="Q47" s="94">
        <v>5178.2</v>
      </c>
      <c r="R47" s="94">
        <v>957.52</v>
      </c>
      <c r="S47" s="94">
        <v>2432.37</v>
      </c>
      <c r="T47" s="94">
        <v>3351.92</v>
      </c>
      <c r="U47" s="94">
        <v>1166.01</v>
      </c>
      <c r="V47" s="94">
        <v>-686.97</v>
      </c>
      <c r="W47" s="94">
        <v>-982.87</v>
      </c>
      <c r="X47" s="94">
        <v>-1022.19</v>
      </c>
      <c r="Y47" s="94">
        <v>-3061.03</v>
      </c>
      <c r="Z47" s="94">
        <v>-511.58</v>
      </c>
      <c r="AA47" s="94">
        <v>-1498.9</v>
      </c>
      <c r="AB47" s="94">
        <v>-1278.76</v>
      </c>
      <c r="AC47" s="94">
        <v>-395.13</v>
      </c>
    </row>
    <row r="48" spans="1:29" s="14" customFormat="1" ht="12.75" hidden="1" outlineLevel="2">
      <c r="A48" s="14" t="s">
        <v>359</v>
      </c>
      <c r="B48" s="14" t="s">
        <v>360</v>
      </c>
      <c r="C48" s="48" t="s">
        <v>361</v>
      </c>
      <c r="D48" s="15"/>
      <c r="E48" s="15"/>
      <c r="F48" s="94">
        <v>102288.15000000001</v>
      </c>
      <c r="G48" s="94">
        <v>-68355.68000000001</v>
      </c>
      <c r="H48" s="94">
        <v>-78501.53</v>
      </c>
      <c r="I48" s="94">
        <v>-21132.47</v>
      </c>
      <c r="J48" s="94">
        <v>-78998.13</v>
      </c>
      <c r="K48" s="94">
        <v>114119.02</v>
      </c>
      <c r="L48" s="94">
        <v>145246.6</v>
      </c>
      <c r="M48" s="94">
        <v>23383.2</v>
      </c>
      <c r="N48" s="94">
        <v>140151.23</v>
      </c>
      <c r="O48" s="94">
        <v>-12241.82</v>
      </c>
      <c r="P48" s="94">
        <v>14562.14</v>
      </c>
      <c r="Q48" s="94">
        <v>85975.88</v>
      </c>
      <c r="R48" s="94">
        <v>10905.09</v>
      </c>
      <c r="S48" s="94">
        <v>53508.33</v>
      </c>
      <c r="T48" s="94">
        <v>-4204.85</v>
      </c>
      <c r="U48" s="94">
        <v>-15370.99</v>
      </c>
      <c r="V48" s="94">
        <v>-37646.450000000004</v>
      </c>
      <c r="W48" s="94">
        <v>80933.84</v>
      </c>
      <c r="X48" s="94">
        <v>28572.68</v>
      </c>
      <c r="Y48" s="94">
        <v>29082.96</v>
      </c>
      <c r="Z48" s="94">
        <v>-311.92</v>
      </c>
      <c r="AA48" s="94">
        <v>-7665.8</v>
      </c>
      <c r="AB48" s="94">
        <v>-32450.22</v>
      </c>
      <c r="AC48" s="94">
        <v>17460.57</v>
      </c>
    </row>
    <row r="49" spans="1:29" s="14" customFormat="1" ht="12.75" hidden="1" outlineLevel="2">
      <c r="A49" s="14" t="s">
        <v>362</v>
      </c>
      <c r="B49" s="14" t="s">
        <v>363</v>
      </c>
      <c r="C49" s="48" t="s">
        <v>364</v>
      </c>
      <c r="D49" s="15"/>
      <c r="E49" s="15"/>
      <c r="F49" s="94">
        <v>-1052.88</v>
      </c>
      <c r="G49" s="94">
        <v>-1113.24</v>
      </c>
      <c r="H49" s="94">
        <v>-912.82</v>
      </c>
      <c r="I49" s="94">
        <v>-965.0600000000001</v>
      </c>
      <c r="J49" s="94">
        <v>-953.98</v>
      </c>
      <c r="K49" s="94">
        <v>-805.62</v>
      </c>
      <c r="L49" s="94">
        <v>-954.15</v>
      </c>
      <c r="M49" s="94">
        <v>-846.19</v>
      </c>
      <c r="N49" s="94">
        <v>-796.94</v>
      </c>
      <c r="O49" s="94">
        <v>-729.65</v>
      </c>
      <c r="P49" s="94">
        <v>-692.07</v>
      </c>
      <c r="Q49" s="94">
        <v>-529.51</v>
      </c>
      <c r="R49" s="94">
        <v>-978.6800000000001</v>
      </c>
      <c r="S49" s="94">
        <v>-48.870000000000005</v>
      </c>
      <c r="T49" s="94">
        <v>-331.08</v>
      </c>
      <c r="U49" s="94">
        <v>14.46</v>
      </c>
      <c r="V49" s="94">
        <v>-254.81</v>
      </c>
      <c r="W49" s="94">
        <v>-207.74</v>
      </c>
      <c r="X49" s="94">
        <v>-290.2</v>
      </c>
      <c r="Y49" s="94">
        <v>-237.94</v>
      </c>
      <c r="Z49" s="94">
        <v>-494.73</v>
      </c>
      <c r="AA49" s="94">
        <v>-171.46</v>
      </c>
      <c r="AB49" s="94">
        <v>16.51</v>
      </c>
      <c r="AC49" s="94">
        <v>131.89000000000001</v>
      </c>
    </row>
    <row r="50" spans="1:29" s="14" customFormat="1" ht="12.75" hidden="1" outlineLevel="2">
      <c r="A50" s="14" t="s">
        <v>365</v>
      </c>
      <c r="B50" s="14" t="s">
        <v>366</v>
      </c>
      <c r="C50" s="48" t="s">
        <v>367</v>
      </c>
      <c r="D50" s="15"/>
      <c r="E50" s="15"/>
      <c r="F50" s="94">
        <v>205065.55000000002</v>
      </c>
      <c r="G50" s="94">
        <v>198649.97</v>
      </c>
      <c r="H50" s="94">
        <v>194921.76</v>
      </c>
      <c r="I50" s="94">
        <v>190457.29</v>
      </c>
      <c r="J50" s="94">
        <v>219345.04200000002</v>
      </c>
      <c r="K50" s="94">
        <v>11932.57</v>
      </c>
      <c r="L50" s="94">
        <v>14058.45</v>
      </c>
      <c r="M50" s="94">
        <v>16851.91</v>
      </c>
      <c r="N50" s="94">
        <v>6334.45</v>
      </c>
      <c r="O50" s="94">
        <v>3337</v>
      </c>
      <c r="P50" s="94">
        <v>2483.58</v>
      </c>
      <c r="Q50" s="94">
        <v>8663.880000000001</v>
      </c>
      <c r="R50" s="94">
        <v>3928.32</v>
      </c>
      <c r="S50" s="94">
        <v>0</v>
      </c>
      <c r="T50" s="94">
        <v>2025.23</v>
      </c>
      <c r="U50" s="94">
        <v>349.95</v>
      </c>
      <c r="V50" s="94">
        <v>3165.67</v>
      </c>
      <c r="W50" s="94">
        <v>1306.04</v>
      </c>
      <c r="X50" s="94">
        <v>1170.6200000000001</v>
      </c>
      <c r="Y50" s="94">
        <v>-290.47</v>
      </c>
      <c r="Z50" s="94">
        <v>0</v>
      </c>
      <c r="AA50" s="94">
        <v>1128.51</v>
      </c>
      <c r="AB50" s="94">
        <v>0</v>
      </c>
      <c r="AC50" s="94">
        <v>437.84000000000003</v>
      </c>
    </row>
    <row r="51" spans="1:29" s="14" customFormat="1" ht="12.75" hidden="1" outlineLevel="2">
      <c r="A51" s="14" t="s">
        <v>368</v>
      </c>
      <c r="B51" s="14" t="s">
        <v>369</v>
      </c>
      <c r="C51" s="48" t="s">
        <v>370</v>
      </c>
      <c r="D51" s="15"/>
      <c r="E51" s="15"/>
      <c r="F51" s="94">
        <v>-15597.06</v>
      </c>
      <c r="G51" s="94">
        <v>3272.96</v>
      </c>
      <c r="H51" s="94">
        <v>4265.77</v>
      </c>
      <c r="I51" s="94">
        <v>-795.5</v>
      </c>
      <c r="J51" s="94">
        <v>-2595.16</v>
      </c>
      <c r="K51" s="94">
        <v>-27847.04</v>
      </c>
      <c r="L51" s="94">
        <v>-63871.11</v>
      </c>
      <c r="M51" s="94">
        <v>-19871.72</v>
      </c>
      <c r="N51" s="94">
        <v>346.34000000000003</v>
      </c>
      <c r="O51" s="94">
        <v>73618.13</v>
      </c>
      <c r="P51" s="94">
        <v>-1011.38</v>
      </c>
      <c r="Q51" s="94">
        <v>-9883.51</v>
      </c>
      <c r="R51" s="94">
        <v>-45098.1</v>
      </c>
      <c r="S51" s="94">
        <v>13330.26</v>
      </c>
      <c r="T51" s="94">
        <v>-9770.62</v>
      </c>
      <c r="U51" s="94">
        <v>10501.06</v>
      </c>
      <c r="V51" s="94">
        <v>15788.550000000001</v>
      </c>
      <c r="W51" s="94">
        <v>80.97</v>
      </c>
      <c r="X51" s="94">
        <v>-18087.350000000002</v>
      </c>
      <c r="Y51" s="94">
        <v>-4120.4</v>
      </c>
      <c r="Z51" s="94">
        <v>-48202.21</v>
      </c>
      <c r="AA51" s="94">
        <v>135996.86000000002</v>
      </c>
      <c r="AB51" s="94">
        <v>120956.29000000001</v>
      </c>
      <c r="AC51" s="94">
        <v>158249.24</v>
      </c>
    </row>
    <row r="52" spans="1:29" s="14" customFormat="1" ht="12.75" hidden="1" outlineLevel="2">
      <c r="A52" s="14" t="s">
        <v>371</v>
      </c>
      <c r="B52" s="14" t="s">
        <v>372</v>
      </c>
      <c r="C52" s="48" t="s">
        <v>373</v>
      </c>
      <c r="D52" s="15"/>
      <c r="E52" s="15"/>
      <c r="F52" s="94">
        <v>-1813.33</v>
      </c>
      <c r="G52" s="94">
        <v>490.28000000000003</v>
      </c>
      <c r="H52" s="94">
        <v>42.12</v>
      </c>
      <c r="I52" s="94">
        <v>501.45</v>
      </c>
      <c r="J52" s="94">
        <v>1415.73</v>
      </c>
      <c r="K52" s="94">
        <v>12711.210000000001</v>
      </c>
      <c r="L52" s="94">
        <v>17699.41</v>
      </c>
      <c r="M52" s="94">
        <v>-5529.59</v>
      </c>
      <c r="N52" s="94">
        <v>-2396.8</v>
      </c>
      <c r="O52" s="94">
        <v>-17843.38</v>
      </c>
      <c r="P52" s="94">
        <v>3893.31</v>
      </c>
      <c r="Q52" s="94">
        <v>-6221.66</v>
      </c>
      <c r="R52" s="94">
        <v>-5197.2</v>
      </c>
      <c r="S52" s="94">
        <v>559.47</v>
      </c>
      <c r="T52" s="94">
        <v>-657.37</v>
      </c>
      <c r="U52" s="94">
        <v>146838.27</v>
      </c>
      <c r="V52" s="94">
        <v>604.79</v>
      </c>
      <c r="W52" s="94">
        <v>225.58</v>
      </c>
      <c r="X52" s="94">
        <v>34216.56</v>
      </c>
      <c r="Y52" s="94">
        <v>-31094.08</v>
      </c>
      <c r="Z52" s="94">
        <v>57585.15</v>
      </c>
      <c r="AA52" s="94">
        <v>-25047.420000000002</v>
      </c>
      <c r="AB52" s="94">
        <v>-155.32</v>
      </c>
      <c r="AC52" s="94">
        <v>24927.59</v>
      </c>
    </row>
    <row r="53" spans="1:29" s="14" customFormat="1" ht="12.75" hidden="1" outlineLevel="2">
      <c r="A53" s="14" t="s">
        <v>374</v>
      </c>
      <c r="B53" s="14" t="s">
        <v>375</v>
      </c>
      <c r="C53" s="48" t="s">
        <v>376</v>
      </c>
      <c r="D53" s="15"/>
      <c r="E53" s="15"/>
      <c r="F53" s="94">
        <v>-4189.79</v>
      </c>
      <c r="G53" s="94">
        <v>228.48000000000002</v>
      </c>
      <c r="H53" s="94">
        <v>-250.4</v>
      </c>
      <c r="I53" s="94">
        <v>255.57</v>
      </c>
      <c r="J53" s="94">
        <v>-0.22</v>
      </c>
      <c r="K53" s="94">
        <v>1.37</v>
      </c>
      <c r="L53" s="94">
        <v>-1.3800000000000001</v>
      </c>
      <c r="M53" s="94">
        <v>-3.5300000000000002</v>
      </c>
      <c r="N53" s="94">
        <v>-1.94</v>
      </c>
      <c r="O53" s="94">
        <v>0.23</v>
      </c>
      <c r="P53" s="94">
        <v>-0.2</v>
      </c>
      <c r="Q53" s="94">
        <v>-0.49</v>
      </c>
      <c r="R53" s="94">
        <v>0.25</v>
      </c>
      <c r="S53" s="94">
        <v>34821.92</v>
      </c>
      <c r="T53" s="94">
        <v>-11786.03</v>
      </c>
      <c r="U53" s="94">
        <v>-21420.8</v>
      </c>
      <c r="V53" s="94">
        <v>3.66</v>
      </c>
      <c r="W53" s="94">
        <v>-5.58</v>
      </c>
      <c r="X53" s="94">
        <v>3.66</v>
      </c>
      <c r="Y53" s="94">
        <v>-0.05</v>
      </c>
      <c r="Z53" s="94">
        <v>-0.01</v>
      </c>
      <c r="AA53" s="94">
        <v>-0.03</v>
      </c>
      <c r="AB53" s="94">
        <v>-0.04</v>
      </c>
      <c r="AC53" s="94">
        <v>-0.09</v>
      </c>
    </row>
    <row r="54" spans="1:29" s="14" customFormat="1" ht="12.75" hidden="1" outlineLevel="2">
      <c r="A54" s="14" t="s">
        <v>377</v>
      </c>
      <c r="B54" s="14" t="s">
        <v>378</v>
      </c>
      <c r="C54" s="48" t="s">
        <v>379</v>
      </c>
      <c r="D54" s="15"/>
      <c r="E54" s="15"/>
      <c r="F54" s="94">
        <v>-293418.2</v>
      </c>
      <c r="G54" s="94">
        <v>-81722.62</v>
      </c>
      <c r="H54" s="94">
        <v>17731.32</v>
      </c>
      <c r="I54" s="94">
        <v>32566.56</v>
      </c>
      <c r="J54" s="94">
        <v>181626.39</v>
      </c>
      <c r="K54" s="94">
        <v>-467877.91000000003</v>
      </c>
      <c r="L54" s="94">
        <v>-781248.85</v>
      </c>
      <c r="M54" s="94">
        <v>-342972.12</v>
      </c>
      <c r="N54" s="94">
        <v>249715.2</v>
      </c>
      <c r="O54" s="94">
        <v>-2366.7200000000003</v>
      </c>
      <c r="P54" s="94">
        <v>47215.89</v>
      </c>
      <c r="Q54" s="94">
        <v>220084.16</v>
      </c>
      <c r="R54" s="94">
        <v>-569034.24</v>
      </c>
      <c r="S54" s="94">
        <v>-76240.28</v>
      </c>
      <c r="T54" s="94">
        <v>-171579.47</v>
      </c>
      <c r="U54" s="94">
        <v>-124665.1</v>
      </c>
      <c r="V54" s="94">
        <v>-47409.37</v>
      </c>
      <c r="W54" s="94">
        <v>-682581.02</v>
      </c>
      <c r="X54" s="94">
        <v>-438896.12</v>
      </c>
      <c r="Y54" s="94">
        <v>-199459.15</v>
      </c>
      <c r="Z54" s="94">
        <v>-39166.38</v>
      </c>
      <c r="AA54" s="94">
        <v>-31399.55</v>
      </c>
      <c r="AB54" s="94">
        <v>51276.66</v>
      </c>
      <c r="AC54" s="94">
        <v>8092.05</v>
      </c>
    </row>
    <row r="55" spans="1:29" s="14" customFormat="1" ht="12.75" hidden="1" outlineLevel="2">
      <c r="A55" s="14" t="s">
        <v>380</v>
      </c>
      <c r="B55" s="14" t="s">
        <v>381</v>
      </c>
      <c r="C55" s="48" t="s">
        <v>382</v>
      </c>
      <c r="D55" s="15"/>
      <c r="E55" s="15"/>
      <c r="F55" s="94">
        <v>-12728.61</v>
      </c>
      <c r="G55" s="94">
        <v>-19837.87</v>
      </c>
      <c r="H55" s="94">
        <v>-11851.64</v>
      </c>
      <c r="I55" s="94">
        <v>-1297.759</v>
      </c>
      <c r="J55" s="94">
        <v>-27102.97</v>
      </c>
      <c r="K55" s="94">
        <v>-13578.9</v>
      </c>
      <c r="L55" s="94">
        <v>-15207.54</v>
      </c>
      <c r="M55" s="94">
        <v>-17733.28</v>
      </c>
      <c r="N55" s="94">
        <v>-5843.57</v>
      </c>
      <c r="O55" s="94">
        <v>-3645.08</v>
      </c>
      <c r="P55" s="94">
        <v>-2646.27</v>
      </c>
      <c r="Q55" s="94">
        <v>-11045.09</v>
      </c>
      <c r="R55" s="94">
        <v>-4411.5</v>
      </c>
      <c r="S55" s="94">
        <v>-4.5</v>
      </c>
      <c r="T55" s="94">
        <v>-2265.67</v>
      </c>
      <c r="U55" s="94">
        <v>-407.42</v>
      </c>
      <c r="V55" s="94">
        <v>-3316.16</v>
      </c>
      <c r="W55" s="94">
        <v>-1063.88</v>
      </c>
      <c r="X55" s="94">
        <v>-1250.34</v>
      </c>
      <c r="Y55" s="94">
        <v>283.8</v>
      </c>
      <c r="Z55" s="94">
        <v>-4.66</v>
      </c>
      <c r="AA55" s="94">
        <v>-980.98</v>
      </c>
      <c r="AB55" s="94">
        <v>1.68</v>
      </c>
      <c r="AC55" s="94">
        <v>-825.87</v>
      </c>
    </row>
    <row r="56" spans="1:29" s="14" customFormat="1" ht="12.75" hidden="1" outlineLevel="2">
      <c r="A56" s="14" t="s">
        <v>383</v>
      </c>
      <c r="B56" s="14" t="s">
        <v>384</v>
      </c>
      <c r="C56" s="48" t="s">
        <v>385</v>
      </c>
      <c r="D56" s="15"/>
      <c r="E56" s="15"/>
      <c r="F56" s="94">
        <v>-0.08</v>
      </c>
      <c r="G56" s="94">
        <v>-0.01</v>
      </c>
      <c r="H56" s="94">
        <v>0.09</v>
      </c>
      <c r="I56" s="94">
        <v>0</v>
      </c>
      <c r="J56" s="94">
        <v>-0.02</v>
      </c>
      <c r="K56" s="94">
        <v>-0.01</v>
      </c>
      <c r="L56" s="94">
        <v>-0.01</v>
      </c>
      <c r="M56" s="94">
        <v>0.01</v>
      </c>
      <c r="N56" s="94">
        <v>0.01</v>
      </c>
      <c r="O56" s="94">
        <v>-0.01</v>
      </c>
      <c r="P56" s="94">
        <v>0.03</v>
      </c>
      <c r="Q56" s="94">
        <v>0</v>
      </c>
      <c r="R56" s="94">
        <v>0</v>
      </c>
      <c r="S56" s="94">
        <v>0.02</v>
      </c>
      <c r="T56" s="94">
        <v>-0.02</v>
      </c>
      <c r="U56" s="94">
        <v>0</v>
      </c>
      <c r="V56" s="94">
        <v>0</v>
      </c>
      <c r="W56" s="94">
        <v>0</v>
      </c>
      <c r="X56" s="94">
        <v>0</v>
      </c>
      <c r="Y56" s="94">
        <v>0</v>
      </c>
      <c r="Z56" s="94">
        <v>0</v>
      </c>
      <c r="AA56" s="94">
        <v>0</v>
      </c>
      <c r="AB56" s="94">
        <v>0</v>
      </c>
      <c r="AC56" s="94">
        <v>0</v>
      </c>
    </row>
    <row r="57" spans="1:29" s="14" customFormat="1" ht="12.75" hidden="1" outlineLevel="2">
      <c r="A57" s="14" t="s">
        <v>386</v>
      </c>
      <c r="B57" s="14" t="s">
        <v>387</v>
      </c>
      <c r="C57" s="48" t="s">
        <v>388</v>
      </c>
      <c r="D57" s="15"/>
      <c r="E57" s="15"/>
      <c r="F57" s="94">
        <v>37979.520000000004</v>
      </c>
      <c r="G57" s="94">
        <v>45883.279</v>
      </c>
      <c r="H57" s="94">
        <v>80942.56</v>
      </c>
      <c r="I57" s="94">
        <v>76388.25</v>
      </c>
      <c r="J57" s="94">
        <v>59010.950000000004</v>
      </c>
      <c r="K57" s="94">
        <v>28482.72</v>
      </c>
      <c r="L57" s="94">
        <v>-134677.2</v>
      </c>
      <c r="M57" s="94">
        <v>-56.54</v>
      </c>
      <c r="N57" s="94">
        <v>120761.29000000001</v>
      </c>
      <c r="O57" s="94">
        <v>77956.85</v>
      </c>
      <c r="P57" s="94">
        <v>65089.020000000004</v>
      </c>
      <c r="Q57" s="94">
        <v>64966.89</v>
      </c>
      <c r="R57" s="94">
        <v>52373.12</v>
      </c>
      <c r="S57" s="94">
        <v>63714.590000000004</v>
      </c>
      <c r="T57" s="94">
        <v>63905.090000000004</v>
      </c>
      <c r="U57" s="94">
        <v>58030.66</v>
      </c>
      <c r="V57" s="94">
        <v>49393.61</v>
      </c>
      <c r="W57" s="94">
        <v>-85830.16</v>
      </c>
      <c r="X57" s="94">
        <v>-207866.96</v>
      </c>
      <c r="Y57" s="94">
        <v>140339.01</v>
      </c>
      <c r="Z57" s="94">
        <v>197691.14</v>
      </c>
      <c r="AA57" s="94">
        <v>69953.88</v>
      </c>
      <c r="AB57" s="94">
        <v>77711.67</v>
      </c>
      <c r="AC57" s="94">
        <v>77344.55</v>
      </c>
    </row>
    <row r="58" spans="1:29" s="14" customFormat="1" ht="12.75" hidden="1" outlineLevel="2">
      <c r="A58" s="14" t="s">
        <v>389</v>
      </c>
      <c r="B58" s="14" t="s">
        <v>390</v>
      </c>
      <c r="C58" s="48" t="s">
        <v>391</v>
      </c>
      <c r="D58" s="15"/>
      <c r="E58" s="15"/>
      <c r="F58" s="94">
        <v>0</v>
      </c>
      <c r="G58" s="94">
        <v>0</v>
      </c>
      <c r="H58" s="94">
        <v>14495.45</v>
      </c>
      <c r="I58" s="94">
        <v>-231</v>
      </c>
      <c r="J58" s="94">
        <v>-366</v>
      </c>
      <c r="K58" s="94">
        <v>-211</v>
      </c>
      <c r="L58" s="94">
        <v>386</v>
      </c>
      <c r="M58" s="94">
        <v>158</v>
      </c>
      <c r="N58" s="94">
        <v>-224</v>
      </c>
      <c r="O58" s="94">
        <v>-600</v>
      </c>
      <c r="P58" s="94">
        <v>9</v>
      </c>
      <c r="Q58" s="94">
        <v>-690</v>
      </c>
      <c r="R58" s="94">
        <v>-736</v>
      </c>
      <c r="S58" s="94">
        <v>67</v>
      </c>
      <c r="T58" s="94">
        <v>-60</v>
      </c>
      <c r="U58" s="94">
        <v>-241</v>
      </c>
      <c r="V58" s="94">
        <v>-34</v>
      </c>
      <c r="W58" s="94">
        <v>-64</v>
      </c>
      <c r="X58" s="94">
        <v>-612</v>
      </c>
      <c r="Y58" s="94">
        <v>408</v>
      </c>
      <c r="Z58" s="94">
        <v>139</v>
      </c>
      <c r="AA58" s="94">
        <v>-1420</v>
      </c>
      <c r="AB58" s="94">
        <v>-596</v>
      </c>
      <c r="AC58" s="94">
        <v>-1191</v>
      </c>
    </row>
    <row r="59" spans="1:29" s="14" customFormat="1" ht="12.75" hidden="1" outlineLevel="2">
      <c r="A59" s="14" t="s">
        <v>392</v>
      </c>
      <c r="B59" s="14" t="s">
        <v>393</v>
      </c>
      <c r="C59" s="48" t="s">
        <v>394</v>
      </c>
      <c r="D59" s="15"/>
      <c r="E59" s="15"/>
      <c r="F59" s="94">
        <v>56822.22</v>
      </c>
      <c r="G59" s="94">
        <v>51655.520000000004</v>
      </c>
      <c r="H59" s="94">
        <v>56112.840000000004</v>
      </c>
      <c r="I59" s="94">
        <v>54716.020000000004</v>
      </c>
      <c r="J59" s="94">
        <v>56727.520000000004</v>
      </c>
      <c r="K59" s="94">
        <v>55604.69</v>
      </c>
      <c r="L59" s="94">
        <v>55129.93</v>
      </c>
      <c r="M59" s="94">
        <v>48390.01</v>
      </c>
      <c r="N59" s="94">
        <v>52785.5</v>
      </c>
      <c r="O59" s="94">
        <v>53329.07</v>
      </c>
      <c r="P59" s="94">
        <v>6216.06</v>
      </c>
      <c r="Q59" s="94">
        <v>26839.170000000002</v>
      </c>
      <c r="R59" s="94">
        <v>9851.61</v>
      </c>
      <c r="S59" s="94">
        <v>7338.4800000000005</v>
      </c>
      <c r="T59" s="94">
        <v>-462.62</v>
      </c>
      <c r="U59" s="94">
        <v>15995.76</v>
      </c>
      <c r="V59" s="94">
        <v>-4850.75</v>
      </c>
      <c r="W59" s="94">
        <v>-12433.64</v>
      </c>
      <c r="X59" s="94">
        <v>1630.67</v>
      </c>
      <c r="Y59" s="94">
        <v>17941.99</v>
      </c>
      <c r="Z59" s="94">
        <v>-10029.34</v>
      </c>
      <c r="AA59" s="94">
        <v>8130.6900000000005</v>
      </c>
      <c r="AB59" s="94">
        <v>8095</v>
      </c>
      <c r="AC59" s="94">
        <v>7703.06</v>
      </c>
    </row>
    <row r="60" spans="1:29" s="14" customFormat="1" ht="12.75" hidden="1" outlineLevel="2">
      <c r="A60" s="14" t="s">
        <v>395</v>
      </c>
      <c r="B60" s="14" t="s">
        <v>396</v>
      </c>
      <c r="C60" s="48" t="s">
        <v>397</v>
      </c>
      <c r="D60" s="15"/>
      <c r="E60" s="15"/>
      <c r="F60" s="94">
        <v>-522742.28</v>
      </c>
      <c r="G60" s="94">
        <v>-572448.72</v>
      </c>
      <c r="H60" s="94">
        <v>-717760.1</v>
      </c>
      <c r="I60" s="94">
        <v>-1002794.34</v>
      </c>
      <c r="J60" s="94">
        <v>-1018905.94</v>
      </c>
      <c r="K60" s="94">
        <v>-530191.5</v>
      </c>
      <c r="L60" s="94">
        <v>-455189.97000000003</v>
      </c>
      <c r="M60" s="94">
        <v>-351639.31</v>
      </c>
      <c r="N60" s="94">
        <v>-807310.5</v>
      </c>
      <c r="O60" s="94">
        <v>-843682.81</v>
      </c>
      <c r="P60" s="94">
        <v>-801587.62</v>
      </c>
      <c r="Q60" s="94">
        <v>-467522.8</v>
      </c>
      <c r="R60" s="94">
        <v>-267517.26</v>
      </c>
      <c r="S60" s="94">
        <v>-407788.34</v>
      </c>
      <c r="T60" s="94">
        <v>-379138.54</v>
      </c>
      <c r="U60" s="94">
        <v>-344484.31</v>
      </c>
      <c r="V60" s="94">
        <v>-330200.89</v>
      </c>
      <c r="W60" s="94">
        <v>-358449.54</v>
      </c>
      <c r="X60" s="94">
        <v>115120.15000000001</v>
      </c>
      <c r="Y60" s="94">
        <v>-419571.32</v>
      </c>
      <c r="Z60" s="94">
        <v>-585963.26</v>
      </c>
      <c r="AA60" s="94">
        <v>-574492.15</v>
      </c>
      <c r="AB60" s="94">
        <v>-704930.34</v>
      </c>
      <c r="AC60" s="94">
        <v>-796224.3</v>
      </c>
    </row>
    <row r="61" spans="1:29" s="14" customFormat="1" ht="12.75" hidden="1" outlineLevel="2">
      <c r="A61" s="14" t="s">
        <v>398</v>
      </c>
      <c r="B61" s="14" t="s">
        <v>399</v>
      </c>
      <c r="C61" s="48" t="s">
        <v>400</v>
      </c>
      <c r="D61" s="15"/>
      <c r="E61" s="15"/>
      <c r="F61" s="94">
        <v>534892.55</v>
      </c>
      <c r="G61" s="94">
        <v>560298.4500000001</v>
      </c>
      <c r="H61" s="94">
        <v>717760.1</v>
      </c>
      <c r="I61" s="94">
        <v>1002794.34</v>
      </c>
      <c r="J61" s="94">
        <v>1018905.94</v>
      </c>
      <c r="K61" s="94">
        <v>530191.5</v>
      </c>
      <c r="L61" s="94">
        <v>455189.97000000003</v>
      </c>
      <c r="M61" s="94">
        <v>351639.31</v>
      </c>
      <c r="N61" s="94">
        <v>807310.5</v>
      </c>
      <c r="O61" s="94">
        <v>843682.81</v>
      </c>
      <c r="P61" s="94">
        <v>801587.62</v>
      </c>
      <c r="Q61" s="94">
        <v>467522.8</v>
      </c>
      <c r="R61" s="94">
        <v>267517.26</v>
      </c>
      <c r="S61" s="94">
        <v>407788.34</v>
      </c>
      <c r="T61" s="94">
        <v>379138.54</v>
      </c>
      <c r="U61" s="94">
        <v>344484.31</v>
      </c>
      <c r="V61" s="94">
        <v>330200.89</v>
      </c>
      <c r="W61" s="94">
        <v>358449.54</v>
      </c>
      <c r="X61" s="94">
        <v>-115120.15000000001</v>
      </c>
      <c r="Y61" s="94">
        <v>419571.32</v>
      </c>
      <c r="Z61" s="94">
        <v>585963.26</v>
      </c>
      <c r="AA61" s="94">
        <v>574492.15</v>
      </c>
      <c r="AB61" s="94">
        <v>704930.34</v>
      </c>
      <c r="AC61" s="94">
        <v>796224.3</v>
      </c>
    </row>
    <row r="62" spans="1:29" s="14" customFormat="1" ht="12.75" hidden="1" outlineLevel="2">
      <c r="A62" s="14" t="s">
        <v>401</v>
      </c>
      <c r="B62" s="14" t="s">
        <v>402</v>
      </c>
      <c r="C62" s="48" t="s">
        <v>403</v>
      </c>
      <c r="D62" s="15"/>
      <c r="E62" s="15"/>
      <c r="F62" s="94">
        <v>-35.39</v>
      </c>
      <c r="G62" s="94">
        <v>-212.65</v>
      </c>
      <c r="H62" s="94">
        <v>-457.32</v>
      </c>
      <c r="I62" s="94">
        <v>-791.94</v>
      </c>
      <c r="J62" s="94">
        <v>-11.46</v>
      </c>
      <c r="K62" s="94">
        <v>1650.28</v>
      </c>
      <c r="L62" s="94">
        <v>1667.44</v>
      </c>
      <c r="M62" s="94">
        <v>1600</v>
      </c>
      <c r="N62" s="94">
        <v>1404.8700000000001</v>
      </c>
      <c r="O62" s="94">
        <v>1404.8700000000001</v>
      </c>
      <c r="P62" s="94">
        <v>1395.13</v>
      </c>
      <c r="Q62" s="94">
        <v>1766.2</v>
      </c>
      <c r="R62" s="94">
        <v>1799.96</v>
      </c>
      <c r="S62" s="94">
        <v>1799.96</v>
      </c>
      <c r="T62" s="94">
        <v>1652.6000000000001</v>
      </c>
      <c r="U62" s="94">
        <v>1666.79</v>
      </c>
      <c r="V62" s="94">
        <v>1675</v>
      </c>
      <c r="W62" s="94">
        <v>2396.94</v>
      </c>
      <c r="X62" s="94">
        <v>2396.94</v>
      </c>
      <c r="Y62" s="94">
        <v>2295.29</v>
      </c>
      <c r="Z62" s="94">
        <v>2482.21</v>
      </c>
      <c r="AA62" s="94">
        <v>2324.4</v>
      </c>
      <c r="AB62" s="94">
        <v>2473.32</v>
      </c>
      <c r="AC62" s="94">
        <v>1619.21</v>
      </c>
    </row>
    <row r="63" spans="1:29" s="14" customFormat="1" ht="12.75" hidden="1" outlineLevel="2">
      <c r="A63" s="14" t="s">
        <v>404</v>
      </c>
      <c r="B63" s="14" t="s">
        <v>405</v>
      </c>
      <c r="C63" s="48" t="s">
        <v>406</v>
      </c>
      <c r="D63" s="15"/>
      <c r="E63" s="15"/>
      <c r="F63" s="94">
        <v>-3322.1</v>
      </c>
      <c r="G63" s="94">
        <v>-1339.59</v>
      </c>
      <c r="H63" s="94">
        <v>-1546.8700000000001</v>
      </c>
      <c r="I63" s="94">
        <v>-12047.27</v>
      </c>
      <c r="J63" s="94">
        <v>-1376.07</v>
      </c>
      <c r="K63" s="94">
        <v>-1416.9</v>
      </c>
      <c r="L63" s="94">
        <v>-15688.87</v>
      </c>
      <c r="M63" s="94">
        <v>-1413.26</v>
      </c>
      <c r="N63" s="94">
        <v>-1422.23</v>
      </c>
      <c r="O63" s="94">
        <v>-24980.920000000002</v>
      </c>
      <c r="P63" s="94">
        <v>-1424.33</v>
      </c>
      <c r="Q63" s="94">
        <v>-1609.56</v>
      </c>
      <c r="R63" s="94">
        <v>-13418.49</v>
      </c>
      <c r="S63" s="94">
        <v>-16069.58</v>
      </c>
      <c r="T63" s="94">
        <v>-426.76</v>
      </c>
      <c r="U63" s="94">
        <v>-16112.74</v>
      </c>
      <c r="V63" s="94">
        <v>-21641.11</v>
      </c>
      <c r="W63" s="94">
        <v>-424.07</v>
      </c>
      <c r="X63" s="94">
        <v>-14226.210000000001</v>
      </c>
      <c r="Y63" s="94">
        <v>-15943.51</v>
      </c>
      <c r="Z63" s="94">
        <v>-426.63</v>
      </c>
      <c r="AA63" s="94">
        <v>-17738.39</v>
      </c>
      <c r="AB63" s="94">
        <v>-12529.67</v>
      </c>
      <c r="AC63" s="94">
        <v>-432.21000000000004</v>
      </c>
    </row>
    <row r="64" spans="1:29" s="14" customFormat="1" ht="12.75" hidden="1" outlineLevel="2">
      <c r="A64" s="14" t="s">
        <v>407</v>
      </c>
      <c r="B64" s="14" t="s">
        <v>408</v>
      </c>
      <c r="C64" s="48" t="s">
        <v>409</v>
      </c>
      <c r="D64" s="15"/>
      <c r="E64" s="15"/>
      <c r="F64" s="94">
        <v>9075.97</v>
      </c>
      <c r="G64" s="94">
        <v>17011.91</v>
      </c>
      <c r="H64" s="94">
        <v>0</v>
      </c>
      <c r="I64" s="94">
        <v>8830.5</v>
      </c>
      <c r="J64" s="94">
        <v>8479.52</v>
      </c>
      <c r="K64" s="94">
        <v>8762.17</v>
      </c>
      <c r="L64" s="94">
        <v>0</v>
      </c>
      <c r="M64" s="94">
        <v>0</v>
      </c>
      <c r="N64" s="94">
        <v>0</v>
      </c>
      <c r="O64" s="94">
        <v>0</v>
      </c>
      <c r="P64" s="94">
        <v>0</v>
      </c>
      <c r="Q64" s="94">
        <v>0</v>
      </c>
      <c r="R64" s="94">
        <v>0</v>
      </c>
      <c r="S64" s="94">
        <v>0</v>
      </c>
      <c r="T64" s="94">
        <v>0</v>
      </c>
      <c r="U64" s="94">
        <v>0</v>
      </c>
      <c r="V64" s="94">
        <v>0</v>
      </c>
      <c r="W64" s="94">
        <v>0</v>
      </c>
      <c r="X64" s="94">
        <v>0</v>
      </c>
      <c r="Y64" s="94">
        <v>0</v>
      </c>
      <c r="Z64" s="94">
        <v>0</v>
      </c>
      <c r="AA64" s="94">
        <v>0</v>
      </c>
      <c r="AB64" s="94">
        <v>0</v>
      </c>
      <c r="AC64" s="94">
        <v>0</v>
      </c>
    </row>
    <row r="65" spans="1:29" s="14" customFormat="1" ht="12.75" hidden="1" outlineLevel="2">
      <c r="A65" s="14" t="s">
        <v>410</v>
      </c>
      <c r="B65" s="14" t="s">
        <v>411</v>
      </c>
      <c r="C65" s="48" t="s">
        <v>412</v>
      </c>
      <c r="D65" s="15"/>
      <c r="E65" s="15"/>
      <c r="F65" s="94">
        <v>1373992.463</v>
      </c>
      <c r="G65" s="94">
        <v>1060697.171</v>
      </c>
      <c r="H65" s="94">
        <v>961370.39</v>
      </c>
      <c r="I65" s="94">
        <v>851860.62</v>
      </c>
      <c r="J65" s="94">
        <v>847988.37</v>
      </c>
      <c r="K65" s="94">
        <v>1330054.1600000001</v>
      </c>
      <c r="L65" s="94">
        <v>1456680.84</v>
      </c>
      <c r="M65" s="94">
        <v>1317201.21</v>
      </c>
      <c r="N65" s="94">
        <v>887129.75</v>
      </c>
      <c r="O65" s="94">
        <v>815186.5700000001</v>
      </c>
      <c r="P65" s="94">
        <v>812721.02</v>
      </c>
      <c r="Q65" s="94">
        <v>919402.8200000001</v>
      </c>
      <c r="R65" s="94">
        <v>1496169.77</v>
      </c>
      <c r="S65" s="94">
        <v>965993.39</v>
      </c>
      <c r="T65" s="94">
        <v>963562.3200000001</v>
      </c>
      <c r="U65" s="94">
        <v>837533.84</v>
      </c>
      <c r="V65" s="94">
        <v>755334.62</v>
      </c>
      <c r="W65" s="94">
        <v>1654208.02</v>
      </c>
      <c r="X65" s="94">
        <v>1393215.1600000001</v>
      </c>
      <c r="Y65" s="94">
        <v>1043402.32</v>
      </c>
      <c r="Z65" s="94">
        <v>965220.9</v>
      </c>
      <c r="AA65" s="94">
        <v>949294.9</v>
      </c>
      <c r="AB65" s="94">
        <v>938451.4500000001</v>
      </c>
      <c r="AC65" s="94">
        <v>1041442.26</v>
      </c>
    </row>
    <row r="66" spans="1:29" s="14" customFormat="1" ht="12.75" hidden="1" outlineLevel="2">
      <c r="A66" s="14" t="s">
        <v>413</v>
      </c>
      <c r="B66" s="14" t="s">
        <v>414</v>
      </c>
      <c r="C66" s="48" t="s">
        <v>415</v>
      </c>
      <c r="D66" s="15"/>
      <c r="E66" s="15"/>
      <c r="F66" s="94">
        <v>284688.16000000003</v>
      </c>
      <c r="G66" s="94">
        <v>109844.29000000001</v>
      </c>
      <c r="H66" s="94">
        <v>19991.81</v>
      </c>
      <c r="I66" s="94">
        <v>22844.57</v>
      </c>
      <c r="J66" s="94">
        <v>38544.96</v>
      </c>
      <c r="K66" s="94">
        <v>123210.65000000001</v>
      </c>
      <c r="L66" s="94">
        <v>135239.54</v>
      </c>
      <c r="M66" s="94">
        <v>134672.36000000002</v>
      </c>
      <c r="N66" s="94">
        <v>120779.29000000001</v>
      </c>
      <c r="O66" s="94">
        <v>-2881.62</v>
      </c>
      <c r="P66" s="94">
        <v>69859.28</v>
      </c>
      <c r="Q66" s="94">
        <v>340585.76</v>
      </c>
      <c r="R66" s="94">
        <v>318685.79</v>
      </c>
      <c r="S66" s="94">
        <v>140358.57</v>
      </c>
      <c r="T66" s="94">
        <v>-26786.86</v>
      </c>
      <c r="U66" s="94">
        <v>7465.2</v>
      </c>
      <c r="V66" s="94">
        <v>24904.100000000002</v>
      </c>
      <c r="W66" s="94">
        <v>28391.32</v>
      </c>
      <c r="X66" s="94">
        <v>50964.51</v>
      </c>
      <c r="Y66" s="94">
        <v>16938.66</v>
      </c>
      <c r="Z66" s="94">
        <v>18676.25</v>
      </c>
      <c r="AA66" s="94">
        <v>13926.58</v>
      </c>
      <c r="AB66" s="94">
        <v>13224.89</v>
      </c>
      <c r="AC66" s="94">
        <v>15039.12</v>
      </c>
    </row>
    <row r="67" spans="1:29" s="14" customFormat="1" ht="12.75" hidden="1" outlineLevel="2">
      <c r="A67" s="14" t="s">
        <v>416</v>
      </c>
      <c r="B67" s="14" t="s">
        <v>417</v>
      </c>
      <c r="C67" s="48" t="s">
        <v>418</v>
      </c>
      <c r="D67" s="15"/>
      <c r="E67" s="15"/>
      <c r="F67" s="94">
        <v>41893.340000000004</v>
      </c>
      <c r="G67" s="94">
        <v>-568158.97</v>
      </c>
      <c r="H67" s="94">
        <v>-473453.74</v>
      </c>
      <c r="I67" s="94">
        <v>-1458633.68</v>
      </c>
      <c r="J67" s="94">
        <v>-1199852.28</v>
      </c>
      <c r="K67" s="94">
        <v>-313601.62</v>
      </c>
      <c r="L67" s="94">
        <v>2061939.74</v>
      </c>
      <c r="M67" s="94">
        <v>433479.35000000003</v>
      </c>
      <c r="N67" s="94">
        <v>239346.23</v>
      </c>
      <c r="O67" s="94">
        <v>-266968.65</v>
      </c>
      <c r="P67" s="94">
        <v>-157210.75</v>
      </c>
      <c r="Q67" s="94">
        <v>-386857.18</v>
      </c>
      <c r="R67" s="94">
        <v>1398366.17</v>
      </c>
      <c r="S67" s="94">
        <v>1227229.55</v>
      </c>
      <c r="T67" s="94">
        <v>120779.64</v>
      </c>
      <c r="U67" s="94">
        <v>265003.11</v>
      </c>
      <c r="V67" s="94">
        <v>-227680.76</v>
      </c>
      <c r="W67" s="94">
        <v>1670533.13</v>
      </c>
      <c r="X67" s="94">
        <v>2651086.63</v>
      </c>
      <c r="Y67" s="94">
        <v>313063.76</v>
      </c>
      <c r="Z67" s="94">
        <v>-433805.63</v>
      </c>
      <c r="AA67" s="94">
        <v>-737330.97</v>
      </c>
      <c r="AB67" s="94">
        <v>-680302.28</v>
      </c>
      <c r="AC67" s="94">
        <v>-449262.84</v>
      </c>
    </row>
    <row r="68" spans="1:29" s="14" customFormat="1" ht="12.75" hidden="1" outlineLevel="2">
      <c r="A68" s="14" t="s">
        <v>419</v>
      </c>
      <c r="B68" s="14" t="s">
        <v>420</v>
      </c>
      <c r="C68" s="48" t="s">
        <v>421</v>
      </c>
      <c r="D68" s="15"/>
      <c r="E68" s="15"/>
      <c r="F68" s="94">
        <v>-41893.340000000004</v>
      </c>
      <c r="G68" s="94">
        <v>568158.97</v>
      </c>
      <c r="H68" s="94">
        <v>473453.74</v>
      </c>
      <c r="I68" s="94">
        <v>1458633.68</v>
      </c>
      <c r="J68" s="94">
        <v>1199852.28</v>
      </c>
      <c r="K68" s="94">
        <v>313601.62</v>
      </c>
      <c r="L68" s="94">
        <v>-2061939.74</v>
      </c>
      <c r="M68" s="94">
        <v>-433479.35000000003</v>
      </c>
      <c r="N68" s="94">
        <v>-239346.23</v>
      </c>
      <c r="O68" s="94">
        <v>266968.65</v>
      </c>
      <c r="P68" s="94">
        <v>157210.75</v>
      </c>
      <c r="Q68" s="94">
        <v>386857.18</v>
      </c>
      <c r="R68" s="94">
        <v>-1398366.17</v>
      </c>
      <c r="S68" s="94">
        <v>-1227229.55</v>
      </c>
      <c r="T68" s="94">
        <v>-120779.64</v>
      </c>
      <c r="U68" s="94">
        <v>-265003.11</v>
      </c>
      <c r="V68" s="94">
        <v>227680.76</v>
      </c>
      <c r="W68" s="94">
        <v>-1670533.13</v>
      </c>
      <c r="X68" s="94">
        <v>-2651086.63</v>
      </c>
      <c r="Y68" s="94">
        <v>-313063.76</v>
      </c>
      <c r="Z68" s="94">
        <v>433805.63</v>
      </c>
      <c r="AA68" s="94">
        <v>737330.97</v>
      </c>
      <c r="AB68" s="94">
        <v>680302.28</v>
      </c>
      <c r="AC68" s="94">
        <v>449262.84</v>
      </c>
    </row>
    <row r="69" spans="1:29" s="14" customFormat="1" ht="12.75" hidden="1" outlineLevel="2">
      <c r="A69" s="14" t="s">
        <v>422</v>
      </c>
      <c r="B69" s="14" t="s">
        <v>423</v>
      </c>
      <c r="C69" s="48" t="s">
        <v>424</v>
      </c>
      <c r="D69" s="15"/>
      <c r="E69" s="15"/>
      <c r="F69" s="94">
        <v>0</v>
      </c>
      <c r="G69" s="94">
        <v>0</v>
      </c>
      <c r="H69" s="94">
        <v>0</v>
      </c>
      <c r="I69" s="94">
        <v>0</v>
      </c>
      <c r="J69" s="94">
        <v>0</v>
      </c>
      <c r="K69" s="94">
        <v>0</v>
      </c>
      <c r="L69" s="94">
        <v>0</v>
      </c>
      <c r="M69" s="94">
        <v>0</v>
      </c>
      <c r="N69" s="94">
        <v>0</v>
      </c>
      <c r="O69" s="94">
        <v>0</v>
      </c>
      <c r="P69" s="94">
        <v>0</v>
      </c>
      <c r="Q69" s="94">
        <v>0</v>
      </c>
      <c r="R69" s="94">
        <v>0</v>
      </c>
      <c r="S69" s="94">
        <v>0</v>
      </c>
      <c r="T69" s="94">
        <v>0</v>
      </c>
      <c r="U69" s="94">
        <v>0</v>
      </c>
      <c r="V69" s="94">
        <v>0</v>
      </c>
      <c r="W69" s="94">
        <v>0</v>
      </c>
      <c r="X69" s="94">
        <v>0</v>
      </c>
      <c r="Y69" s="94">
        <v>0</v>
      </c>
      <c r="Z69" s="94">
        <v>20243.46</v>
      </c>
      <c r="AA69" s="94">
        <v>-52518.130000000005</v>
      </c>
      <c r="AB69" s="94">
        <v>-35826.61</v>
      </c>
      <c r="AC69" s="94">
        <v>46822.07</v>
      </c>
    </row>
    <row r="70" spans="1:29" s="14" customFormat="1" ht="12.75" hidden="1" outlineLevel="2">
      <c r="A70" s="14" t="s">
        <v>425</v>
      </c>
      <c r="B70" s="14" t="s">
        <v>426</v>
      </c>
      <c r="C70" s="48" t="s">
        <v>427</v>
      </c>
      <c r="D70" s="15"/>
      <c r="E70" s="15"/>
      <c r="F70" s="94">
        <v>0</v>
      </c>
      <c r="G70" s="94">
        <v>0</v>
      </c>
      <c r="H70" s="94">
        <v>0</v>
      </c>
      <c r="I70" s="94">
        <v>0</v>
      </c>
      <c r="J70" s="94">
        <v>0</v>
      </c>
      <c r="K70" s="94">
        <v>0</v>
      </c>
      <c r="L70" s="94">
        <v>0</v>
      </c>
      <c r="M70" s="94">
        <v>0</v>
      </c>
      <c r="N70" s="94">
        <v>0</v>
      </c>
      <c r="O70" s="94">
        <v>0</v>
      </c>
      <c r="P70" s="94">
        <v>0</v>
      </c>
      <c r="Q70" s="94">
        <v>0</v>
      </c>
      <c r="R70" s="94">
        <v>0</v>
      </c>
      <c r="S70" s="94">
        <v>0</v>
      </c>
      <c r="T70" s="94">
        <v>0</v>
      </c>
      <c r="U70" s="94">
        <v>0</v>
      </c>
      <c r="V70" s="94">
        <v>0</v>
      </c>
      <c r="W70" s="94">
        <v>0</v>
      </c>
      <c r="X70" s="94">
        <v>0</v>
      </c>
      <c r="Y70" s="94">
        <v>0</v>
      </c>
      <c r="Z70" s="94">
        <v>-20243.46</v>
      </c>
      <c r="AA70" s="94">
        <v>52518.130000000005</v>
      </c>
      <c r="AB70" s="94">
        <v>35826.61</v>
      </c>
      <c r="AC70" s="94">
        <v>-46822.07</v>
      </c>
    </row>
    <row r="71" spans="1:29" s="14" customFormat="1" ht="12.75" hidden="1" outlineLevel="2">
      <c r="A71" s="14" t="s">
        <v>428</v>
      </c>
      <c r="B71" s="14" t="s">
        <v>429</v>
      </c>
      <c r="C71" s="48" t="s">
        <v>430</v>
      </c>
      <c r="D71" s="15"/>
      <c r="E71" s="15"/>
      <c r="F71" s="94">
        <v>105467.58</v>
      </c>
      <c r="G71" s="94">
        <v>58862.47</v>
      </c>
      <c r="H71" s="94">
        <v>154608.57</v>
      </c>
      <c r="I71" s="94">
        <v>103884.52</v>
      </c>
      <c r="J71" s="94">
        <v>107893.89</v>
      </c>
      <c r="K71" s="94">
        <v>14736.59</v>
      </c>
      <c r="L71" s="94">
        <v>35244.66</v>
      </c>
      <c r="M71" s="94">
        <v>103369.33</v>
      </c>
      <c r="N71" s="94">
        <v>76871.76</v>
      </c>
      <c r="O71" s="94">
        <v>56383.18</v>
      </c>
      <c r="P71" s="94">
        <v>126927.6</v>
      </c>
      <c r="Q71" s="94">
        <v>104441.09</v>
      </c>
      <c r="R71" s="94">
        <v>18599.08</v>
      </c>
      <c r="S71" s="94">
        <v>67184.45</v>
      </c>
      <c r="T71" s="94">
        <v>85318.7</v>
      </c>
      <c r="U71" s="94">
        <v>-12007.58</v>
      </c>
      <c r="V71" s="94">
        <v>161974.95</v>
      </c>
      <c r="W71" s="94">
        <v>143985.16</v>
      </c>
      <c r="X71" s="94">
        <v>847.79</v>
      </c>
      <c r="Y71" s="94">
        <v>-52229.200000000004</v>
      </c>
      <c r="Z71" s="94">
        <v>424474.67</v>
      </c>
      <c r="AA71" s="94">
        <v>70539.17</v>
      </c>
      <c r="AB71" s="94">
        <v>84187.21</v>
      </c>
      <c r="AC71" s="94">
        <v>34518.91</v>
      </c>
    </row>
    <row r="72" spans="1:29" s="14" customFormat="1" ht="12.75" hidden="1" outlineLevel="2">
      <c r="A72" s="14" t="s">
        <v>431</v>
      </c>
      <c r="B72" s="14" t="s">
        <v>432</v>
      </c>
      <c r="C72" s="48" t="s">
        <v>433</v>
      </c>
      <c r="D72" s="15"/>
      <c r="E72" s="15"/>
      <c r="F72" s="94">
        <v>-321381.45</v>
      </c>
      <c r="G72" s="94">
        <v>-306804.91000000003</v>
      </c>
      <c r="H72" s="94">
        <v>-260988.2</v>
      </c>
      <c r="I72" s="94">
        <v>-224312.36000000002</v>
      </c>
      <c r="J72" s="94">
        <v>-248878.16</v>
      </c>
      <c r="K72" s="94">
        <v>-199327.92</v>
      </c>
      <c r="L72" s="94">
        <v>-264226.22000000003</v>
      </c>
      <c r="M72" s="94">
        <v>-197275.16</v>
      </c>
      <c r="N72" s="94">
        <v>-351065.26</v>
      </c>
      <c r="O72" s="94">
        <v>-363593.39</v>
      </c>
      <c r="P72" s="94">
        <v>-281965.03</v>
      </c>
      <c r="Q72" s="94">
        <v>-485788.16000000003</v>
      </c>
      <c r="R72" s="94">
        <v>-535304.25</v>
      </c>
      <c r="S72" s="94">
        <v>-315241.08</v>
      </c>
      <c r="T72" s="94">
        <v>-488187.89</v>
      </c>
      <c r="U72" s="94">
        <v>-140245.86000000002</v>
      </c>
      <c r="V72" s="94">
        <v>-248331.07</v>
      </c>
      <c r="W72" s="94">
        <v>-638455.86</v>
      </c>
      <c r="X72" s="94">
        <v>-276790.67</v>
      </c>
      <c r="Y72" s="94">
        <v>-255277.54</v>
      </c>
      <c r="Z72" s="94">
        <v>-189108.67</v>
      </c>
      <c r="AA72" s="94">
        <v>-130161.27</v>
      </c>
      <c r="AB72" s="94">
        <v>-255977.69</v>
      </c>
      <c r="AC72" s="94">
        <v>-175532.6</v>
      </c>
    </row>
    <row r="73" spans="1:29" s="14" customFormat="1" ht="12.75" hidden="1" outlineLevel="2">
      <c r="A73" s="14" t="s">
        <v>434</v>
      </c>
      <c r="B73" s="14" t="s">
        <v>435</v>
      </c>
      <c r="C73" s="48" t="s">
        <v>436</v>
      </c>
      <c r="D73" s="15"/>
      <c r="E73" s="15"/>
      <c r="F73" s="94">
        <v>181150.14</v>
      </c>
      <c r="G73" s="94">
        <v>104518.06</v>
      </c>
      <c r="H73" s="94">
        <v>31918.55</v>
      </c>
      <c r="I73" s="94">
        <v>33205.770000000004</v>
      </c>
      <c r="J73" s="94">
        <v>3157.9900000000002</v>
      </c>
      <c r="K73" s="94">
        <v>171625.98</v>
      </c>
      <c r="L73" s="94">
        <v>266363.99</v>
      </c>
      <c r="M73" s="94">
        <v>180033.1</v>
      </c>
      <c r="N73" s="94">
        <v>-16907.75</v>
      </c>
      <c r="O73" s="94">
        <v>45508.74</v>
      </c>
      <c r="P73" s="94">
        <v>21099.21</v>
      </c>
      <c r="Q73" s="94">
        <v>58089.4</v>
      </c>
      <c r="R73" s="94">
        <v>177583.08000000002</v>
      </c>
      <c r="S73" s="94">
        <v>73603.45</v>
      </c>
      <c r="T73" s="94">
        <v>206722.61000000002</v>
      </c>
      <c r="U73" s="94">
        <v>88821.03</v>
      </c>
      <c r="V73" s="94">
        <v>46361.68</v>
      </c>
      <c r="W73" s="94">
        <v>78340.84</v>
      </c>
      <c r="X73" s="94">
        <v>192904.36000000002</v>
      </c>
      <c r="Y73" s="94">
        <v>95428.19</v>
      </c>
      <c r="Z73" s="94">
        <v>66576.63</v>
      </c>
      <c r="AA73" s="94">
        <v>27402.43</v>
      </c>
      <c r="AB73" s="94">
        <v>23088.59</v>
      </c>
      <c r="AC73" s="94">
        <v>9527.5</v>
      </c>
    </row>
    <row r="74" spans="1:29" s="14" customFormat="1" ht="12.75" hidden="1" outlineLevel="2">
      <c r="A74" s="14" t="s">
        <v>437</v>
      </c>
      <c r="B74" s="14" t="s">
        <v>438</v>
      </c>
      <c r="C74" s="48" t="s">
        <v>439</v>
      </c>
      <c r="D74" s="15"/>
      <c r="E74" s="15"/>
      <c r="F74" s="94">
        <v>-2458182.92</v>
      </c>
      <c r="G74" s="94">
        <v>-1617133.73</v>
      </c>
      <c r="H74" s="94">
        <v>-1123013.73</v>
      </c>
      <c r="I74" s="94">
        <v>-869734.54</v>
      </c>
      <c r="J74" s="94">
        <v>-1056940.74</v>
      </c>
      <c r="K74" s="94">
        <v>-1653379.75</v>
      </c>
      <c r="L74" s="94">
        <v>-2568918.17</v>
      </c>
      <c r="M74" s="94">
        <v>-1863519.6</v>
      </c>
      <c r="N74" s="94">
        <v>-1230427.77</v>
      </c>
      <c r="O74" s="94">
        <v>-849366.22</v>
      </c>
      <c r="P74" s="94">
        <v>-981915.2000000001</v>
      </c>
      <c r="Q74" s="94">
        <v>-2262649.59</v>
      </c>
      <c r="R74" s="94">
        <v>-2164689.57</v>
      </c>
      <c r="S74" s="94">
        <v>-1429976.12</v>
      </c>
      <c r="T74" s="94">
        <v>-1208788.48</v>
      </c>
      <c r="U74" s="94">
        <v>-1036658.46</v>
      </c>
      <c r="V74" s="94">
        <v>-1022127.09</v>
      </c>
      <c r="W74" s="94">
        <v>-1509796.15</v>
      </c>
      <c r="X74" s="94">
        <v>-2573098.42</v>
      </c>
      <c r="Y74" s="94">
        <v>-1658540.92</v>
      </c>
      <c r="Z74" s="94">
        <v>-1233556.82</v>
      </c>
      <c r="AA74" s="94">
        <v>-950069.48</v>
      </c>
      <c r="AB74" s="94">
        <v>-963684.02</v>
      </c>
      <c r="AC74" s="94">
        <v>-973837.25</v>
      </c>
    </row>
    <row r="75" spans="1:29" s="14" customFormat="1" ht="12.75" hidden="1" outlineLevel="2">
      <c r="A75" s="14" t="s">
        <v>440</v>
      </c>
      <c r="B75" s="14" t="s">
        <v>441</v>
      </c>
      <c r="C75" s="48" t="s">
        <v>442</v>
      </c>
      <c r="D75" s="15"/>
      <c r="E75" s="15"/>
      <c r="F75" s="94">
        <v>1113565.93</v>
      </c>
      <c r="G75" s="94">
        <v>737670.28</v>
      </c>
      <c r="H75" s="94">
        <v>529261.12</v>
      </c>
      <c r="I75" s="94">
        <v>437367.22000000003</v>
      </c>
      <c r="J75" s="94">
        <v>595563.58</v>
      </c>
      <c r="K75" s="94">
        <v>666362.7000000001</v>
      </c>
      <c r="L75" s="94">
        <v>897148.04</v>
      </c>
      <c r="M75" s="94">
        <v>743929.46</v>
      </c>
      <c r="N75" s="94">
        <v>656079.2000000001</v>
      </c>
      <c r="O75" s="94">
        <v>566684.6900000001</v>
      </c>
      <c r="P75" s="94">
        <v>574415.84</v>
      </c>
      <c r="Q75" s="94">
        <v>1149890.81</v>
      </c>
      <c r="R75" s="94">
        <v>1047402.29</v>
      </c>
      <c r="S75" s="94">
        <v>697102.09</v>
      </c>
      <c r="T75" s="94">
        <v>520962.69</v>
      </c>
      <c r="U75" s="94">
        <v>320565.99</v>
      </c>
      <c r="V75" s="94">
        <v>352919.83</v>
      </c>
      <c r="W75" s="94">
        <v>372509.84</v>
      </c>
      <c r="X75" s="94">
        <v>735459.4400000001</v>
      </c>
      <c r="Y75" s="94">
        <v>504582.33</v>
      </c>
      <c r="Z75" s="94">
        <v>375415.56</v>
      </c>
      <c r="AA75" s="94">
        <v>341599.82</v>
      </c>
      <c r="AB75" s="94">
        <v>339882.33</v>
      </c>
      <c r="AC75" s="94">
        <v>174409.28</v>
      </c>
    </row>
    <row r="76" spans="1:29" s="14" customFormat="1" ht="12.75" hidden="1" outlineLevel="2">
      <c r="A76" s="14" t="s">
        <v>443</v>
      </c>
      <c r="B76" s="14" t="s">
        <v>444</v>
      </c>
      <c r="C76" s="48" t="s">
        <v>445</v>
      </c>
      <c r="D76" s="15"/>
      <c r="E76" s="15"/>
      <c r="F76" s="94">
        <v>-416572.46</v>
      </c>
      <c r="G76" s="94">
        <v>-231520.67</v>
      </c>
      <c r="H76" s="94">
        <v>-67995.28</v>
      </c>
      <c r="I76" s="94">
        <v>-66213.89</v>
      </c>
      <c r="J76" s="94">
        <v>-5762.28</v>
      </c>
      <c r="K76" s="94">
        <v>-422642.9</v>
      </c>
      <c r="L76" s="94">
        <v>-775193.8</v>
      </c>
      <c r="M76" s="94">
        <v>-457134.46</v>
      </c>
      <c r="N76" s="94">
        <v>11355.17</v>
      </c>
      <c r="O76" s="94">
        <v>3165.77</v>
      </c>
      <c r="P76" s="94">
        <v>2983.77</v>
      </c>
      <c r="Q76" s="94">
        <v>-29396.600000000002</v>
      </c>
      <c r="R76" s="94">
        <v>-421242.76</v>
      </c>
      <c r="S76" s="94">
        <v>-146481.76</v>
      </c>
      <c r="T76" s="94">
        <v>-385144.13</v>
      </c>
      <c r="U76" s="94">
        <v>-270954.71</v>
      </c>
      <c r="V76" s="94">
        <v>-132417.02</v>
      </c>
      <c r="W76" s="94">
        <v>-363423.16000000003</v>
      </c>
      <c r="X76" s="94">
        <v>-725923.61</v>
      </c>
      <c r="Y76" s="94">
        <v>-333631.14</v>
      </c>
      <c r="Z76" s="94">
        <v>-252067.36000000002</v>
      </c>
      <c r="AA76" s="94">
        <v>-79395.78</v>
      </c>
      <c r="AB76" s="94">
        <v>-26293.84</v>
      </c>
      <c r="AC76" s="94">
        <v>-84081.37</v>
      </c>
    </row>
    <row r="77" spans="1:29" s="14" customFormat="1" ht="12.75" hidden="1" outlineLevel="2">
      <c r="A77" s="14" t="s">
        <v>446</v>
      </c>
      <c r="B77" s="14" t="s">
        <v>447</v>
      </c>
      <c r="C77" s="48" t="s">
        <v>448</v>
      </c>
      <c r="D77" s="15"/>
      <c r="E77" s="15"/>
      <c r="F77" s="94">
        <v>3982.73</v>
      </c>
      <c r="G77" s="94">
        <v>3294.85</v>
      </c>
      <c r="H77" s="94">
        <v>3211.26</v>
      </c>
      <c r="I77" s="94">
        <v>1476.24</v>
      </c>
      <c r="J77" s="94">
        <v>562.94</v>
      </c>
      <c r="K77" s="94">
        <v>2090.58</v>
      </c>
      <c r="L77" s="94">
        <v>11721.74</v>
      </c>
      <c r="M77" s="94">
        <v>32819.38</v>
      </c>
      <c r="N77" s="94">
        <v>20259.11</v>
      </c>
      <c r="O77" s="94">
        <v>3058.75</v>
      </c>
      <c r="P77" s="94">
        <v>459.79</v>
      </c>
      <c r="Q77" s="94">
        <v>1503.39</v>
      </c>
      <c r="R77" s="94">
        <v>1456</v>
      </c>
      <c r="S77" s="94">
        <v>876.09</v>
      </c>
      <c r="T77" s="94">
        <v>715.61</v>
      </c>
      <c r="U77" s="94">
        <v>335.46</v>
      </c>
      <c r="V77" s="94">
        <v>1322.44</v>
      </c>
      <c r="W77" s="94">
        <v>74711.7</v>
      </c>
      <c r="X77" s="94">
        <v>183408.87</v>
      </c>
      <c r="Y77" s="94">
        <v>20566.03</v>
      </c>
      <c r="Z77" s="94">
        <v>3752.82</v>
      </c>
      <c r="AA77" s="94">
        <v>51.88</v>
      </c>
      <c r="AB77" s="94">
        <v>89.08</v>
      </c>
      <c r="AC77" s="94">
        <v>80.15</v>
      </c>
    </row>
    <row r="78" spans="1:29" s="14" customFormat="1" ht="12.75" hidden="1" outlineLevel="2">
      <c r="A78" s="14" t="s">
        <v>449</v>
      </c>
      <c r="B78" s="14" t="s">
        <v>450</v>
      </c>
      <c r="C78" s="48" t="s">
        <v>451</v>
      </c>
      <c r="D78" s="15"/>
      <c r="E78" s="15"/>
      <c r="F78" s="94">
        <v>-2566.98</v>
      </c>
      <c r="G78" s="94">
        <v>-3055.7200000000003</v>
      </c>
      <c r="H78" s="94">
        <v>-89.84</v>
      </c>
      <c r="I78" s="94">
        <v>0</v>
      </c>
      <c r="J78" s="94">
        <v>0</v>
      </c>
      <c r="K78" s="94">
        <v>0</v>
      </c>
      <c r="L78" s="94">
        <v>0</v>
      </c>
      <c r="M78" s="94">
        <v>0</v>
      </c>
      <c r="N78" s="94">
        <v>0</v>
      </c>
      <c r="O78" s="94">
        <v>0</v>
      </c>
      <c r="P78" s="94">
        <v>0</v>
      </c>
      <c r="Q78" s="94">
        <v>0</v>
      </c>
      <c r="R78" s="94">
        <v>0</v>
      </c>
      <c r="S78" s="94">
        <v>0</v>
      </c>
      <c r="T78" s="94">
        <v>0</v>
      </c>
      <c r="U78" s="94">
        <v>0</v>
      </c>
      <c r="V78" s="94">
        <v>0</v>
      </c>
      <c r="W78" s="94">
        <v>0</v>
      </c>
      <c r="X78" s="94">
        <v>0</v>
      </c>
      <c r="Y78" s="94">
        <v>0</v>
      </c>
      <c r="Z78" s="94">
        <v>0</v>
      </c>
      <c r="AA78" s="94">
        <v>0</v>
      </c>
      <c r="AB78" s="94">
        <v>0</v>
      </c>
      <c r="AC78" s="94">
        <v>0</v>
      </c>
    </row>
    <row r="79" spans="1:29" ht="12.75" hidden="1" outlineLevel="1">
      <c r="A79" s="1" t="s">
        <v>144</v>
      </c>
      <c r="B79" s="9" t="s">
        <v>124</v>
      </c>
      <c r="C79" s="59" t="s">
        <v>211</v>
      </c>
      <c r="D79" s="22"/>
      <c r="E79" s="22"/>
      <c r="F79" s="80">
        <v>9582567.193000002</v>
      </c>
      <c r="G79" s="80">
        <v>7317548.380000001</v>
      </c>
      <c r="H79" s="80">
        <v>6822149.299999997</v>
      </c>
      <c r="I79" s="80">
        <v>5325031.512</v>
      </c>
      <c r="J79" s="80">
        <v>5382456.162</v>
      </c>
      <c r="K79" s="80">
        <v>9901224.98</v>
      </c>
      <c r="L79" s="80">
        <v>14052121.109999998</v>
      </c>
      <c r="M79" s="80">
        <v>11589101.6</v>
      </c>
      <c r="N79" s="80">
        <v>6481727.639999999</v>
      </c>
      <c r="O79" s="80">
        <v>5321283.710000002</v>
      </c>
      <c r="P79" s="80">
        <v>5222759.549999998</v>
      </c>
      <c r="Q79" s="80">
        <v>5775326.700000002</v>
      </c>
      <c r="R79" s="80">
        <v>7304752.540000002</v>
      </c>
      <c r="S79" s="80">
        <v>6404453.060999999</v>
      </c>
      <c r="T79" s="80">
        <v>6441611.689000002</v>
      </c>
      <c r="U79" s="80">
        <v>7434031.429999999</v>
      </c>
      <c r="V79" s="80">
        <v>5632083.101000001</v>
      </c>
      <c r="W79" s="80">
        <v>11540830.419000002</v>
      </c>
      <c r="X79" s="80">
        <v>13469838.299999997</v>
      </c>
      <c r="Y79" s="80">
        <v>9463729.790000001</v>
      </c>
      <c r="Z79" s="80">
        <v>7560804.8100000005</v>
      </c>
      <c r="AA79" s="80">
        <v>4720631.750000002</v>
      </c>
      <c r="AB79" s="80">
        <v>3693527.6199999996</v>
      </c>
      <c r="AC79" s="80">
        <v>4655137.27</v>
      </c>
    </row>
    <row r="80" spans="1:29" s="14" customFormat="1" ht="12.75" hidden="1" outlineLevel="2">
      <c r="A80" s="14" t="s">
        <v>452</v>
      </c>
      <c r="B80" s="14" t="s">
        <v>453</v>
      </c>
      <c r="C80" s="48" t="s">
        <v>454</v>
      </c>
      <c r="D80" s="15"/>
      <c r="E80" s="15"/>
      <c r="F80" s="94">
        <v>18812.600000000002</v>
      </c>
      <c r="G80" s="94">
        <v>12793.06</v>
      </c>
      <c r="H80" s="94">
        <v>-12979.710000000001</v>
      </c>
      <c r="I80" s="94">
        <v>-10755.54</v>
      </c>
      <c r="J80" s="94">
        <v>-5261.2300000000005</v>
      </c>
      <c r="K80" s="94">
        <v>8968.74</v>
      </c>
      <c r="L80" s="94">
        <v>1916.45</v>
      </c>
      <c r="M80" s="94">
        <v>2227.1</v>
      </c>
      <c r="N80" s="94">
        <v>-30.36</v>
      </c>
      <c r="O80" s="94">
        <v>-8606.710000000001</v>
      </c>
      <c r="P80" s="94">
        <v>-11717.03</v>
      </c>
      <c r="Q80" s="94">
        <v>-7217.860000000001</v>
      </c>
      <c r="R80" s="94">
        <v>925.76</v>
      </c>
      <c r="S80" s="94">
        <v>9913.23</v>
      </c>
      <c r="T80" s="94">
        <v>-288.29</v>
      </c>
      <c r="U80" s="94">
        <v>3429.63</v>
      </c>
      <c r="V80" s="94">
        <v>3332.27</v>
      </c>
      <c r="W80" s="94">
        <v>6262.13</v>
      </c>
      <c r="X80" s="94">
        <v>7725</v>
      </c>
      <c r="Y80" s="94">
        <v>13637.82</v>
      </c>
      <c r="Z80" s="94">
        <v>-2509.94</v>
      </c>
      <c r="AA80" s="94">
        <v>-4923.67</v>
      </c>
      <c r="AB80" s="94">
        <v>-3708.04</v>
      </c>
      <c r="AC80" s="94">
        <v>516.45</v>
      </c>
    </row>
    <row r="81" spans="1:29" s="14" customFormat="1" ht="12.75" hidden="1" outlineLevel="2">
      <c r="A81" s="14" t="s">
        <v>455</v>
      </c>
      <c r="B81" s="14" t="s">
        <v>456</v>
      </c>
      <c r="C81" s="48" t="s">
        <v>457</v>
      </c>
      <c r="D81" s="15"/>
      <c r="E81" s="15"/>
      <c r="F81" s="94">
        <v>153210.27</v>
      </c>
      <c r="G81" s="94">
        <v>104073.11</v>
      </c>
      <c r="H81" s="94">
        <v>82316.04000000001</v>
      </c>
      <c r="I81" s="94">
        <v>107463.71</v>
      </c>
      <c r="J81" s="94">
        <v>37663.28</v>
      </c>
      <c r="K81" s="94">
        <v>37736.23</v>
      </c>
      <c r="L81" s="94">
        <v>12554.630000000001</v>
      </c>
      <c r="M81" s="94">
        <v>23891.06</v>
      </c>
      <c r="N81" s="94">
        <v>38836</v>
      </c>
      <c r="O81" s="94">
        <v>55005.44</v>
      </c>
      <c r="P81" s="94">
        <v>32479.98</v>
      </c>
      <c r="Q81" s="94">
        <v>37507.46</v>
      </c>
      <c r="R81" s="94">
        <v>13009.41</v>
      </c>
      <c r="S81" s="94">
        <v>27898.79</v>
      </c>
      <c r="T81" s="94">
        <v>36405.96</v>
      </c>
      <c r="U81" s="94">
        <v>17008.98</v>
      </c>
      <c r="V81" s="94">
        <v>10898.02</v>
      </c>
      <c r="W81" s="94">
        <v>33175.590000000004</v>
      </c>
      <c r="X81" s="94">
        <v>29180.190000000002</v>
      </c>
      <c r="Y81" s="94">
        <v>53225.35</v>
      </c>
      <c r="Z81" s="94">
        <v>25262.63</v>
      </c>
      <c r="AA81" s="94">
        <v>19714.47</v>
      </c>
      <c r="AB81" s="94">
        <v>10627.36</v>
      </c>
      <c r="AC81" s="94">
        <v>3974.53</v>
      </c>
    </row>
    <row r="82" spans="1:29" s="14" customFormat="1" ht="12.75" hidden="1" outlineLevel="2">
      <c r="A82" s="14" t="s">
        <v>458</v>
      </c>
      <c r="B82" s="14" t="s">
        <v>459</v>
      </c>
      <c r="C82" s="48" t="s">
        <v>460</v>
      </c>
      <c r="D82" s="15"/>
      <c r="E82" s="15"/>
      <c r="F82" s="94">
        <v>5417186</v>
      </c>
      <c r="G82" s="94">
        <v>4535764</v>
      </c>
      <c r="H82" s="94">
        <v>1699087</v>
      </c>
      <c r="I82" s="94">
        <v>3267934</v>
      </c>
      <c r="J82" s="94">
        <v>1315507</v>
      </c>
      <c r="K82" s="94">
        <v>4805801</v>
      </c>
      <c r="L82" s="94">
        <v>9398176</v>
      </c>
      <c r="M82" s="94">
        <v>7141186</v>
      </c>
      <c r="N82" s="94">
        <v>6298780</v>
      </c>
      <c r="O82" s="94">
        <v>6753823</v>
      </c>
      <c r="P82" s="94">
        <v>4641178</v>
      </c>
      <c r="Q82" s="94">
        <v>2502967</v>
      </c>
      <c r="R82" s="94">
        <v>5071179</v>
      </c>
      <c r="S82" s="94">
        <v>4682989</v>
      </c>
      <c r="T82" s="94">
        <v>5655074</v>
      </c>
      <c r="U82" s="94">
        <v>4509860</v>
      </c>
      <c r="V82" s="94">
        <v>6358813</v>
      </c>
      <c r="W82" s="94">
        <v>6947627</v>
      </c>
      <c r="X82" s="94">
        <v>7994856</v>
      </c>
      <c r="Y82" s="94">
        <v>5609845</v>
      </c>
      <c r="Z82" s="94">
        <v>4136116</v>
      </c>
      <c r="AA82" s="94">
        <v>6260834.95</v>
      </c>
      <c r="AB82" s="94">
        <v>4675155</v>
      </c>
      <c r="AC82" s="94">
        <v>5267953</v>
      </c>
    </row>
    <row r="83" spans="1:29" ht="12.75" hidden="1" outlineLevel="1">
      <c r="A83" s="1" t="s">
        <v>145</v>
      </c>
      <c r="B83" s="9" t="s">
        <v>123</v>
      </c>
      <c r="C83" s="60" t="s">
        <v>212</v>
      </c>
      <c r="D83" s="22"/>
      <c r="E83" s="22"/>
      <c r="F83" s="81">
        <v>5589208.87</v>
      </c>
      <c r="G83" s="81">
        <v>4652630.17</v>
      </c>
      <c r="H83" s="81">
        <v>1768423.33</v>
      </c>
      <c r="I83" s="81">
        <v>3364642.17</v>
      </c>
      <c r="J83" s="81">
        <v>1347909.05</v>
      </c>
      <c r="K83" s="81">
        <v>4852505.97</v>
      </c>
      <c r="L83" s="81">
        <v>9412647.08</v>
      </c>
      <c r="M83" s="81">
        <v>7167304.16</v>
      </c>
      <c r="N83" s="81">
        <v>6337585.64</v>
      </c>
      <c r="O83" s="81">
        <v>6800221.73</v>
      </c>
      <c r="P83" s="81">
        <v>4661940.95</v>
      </c>
      <c r="Q83" s="81">
        <v>2533256.6</v>
      </c>
      <c r="R83" s="81">
        <v>5085114.17</v>
      </c>
      <c r="S83" s="81">
        <v>4720801.02</v>
      </c>
      <c r="T83" s="81">
        <v>5691191.67</v>
      </c>
      <c r="U83" s="81">
        <v>4530298.61</v>
      </c>
      <c r="V83" s="81">
        <v>6373043.29</v>
      </c>
      <c r="W83" s="81">
        <v>6987064.72</v>
      </c>
      <c r="X83" s="81">
        <v>8031761.19</v>
      </c>
      <c r="Y83" s="81">
        <v>5676708.17</v>
      </c>
      <c r="Z83" s="81">
        <v>4158868.69</v>
      </c>
      <c r="AA83" s="81">
        <v>6275625.75</v>
      </c>
      <c r="AB83" s="81">
        <v>4682074.32</v>
      </c>
      <c r="AC83" s="81">
        <v>5272443.98</v>
      </c>
    </row>
    <row r="84" spans="1:29" ht="12.75" collapsed="1">
      <c r="A84" s="1" t="s">
        <v>146</v>
      </c>
      <c r="C84" s="55" t="s">
        <v>136</v>
      </c>
      <c r="D84" s="22"/>
      <c r="E84" s="22"/>
      <c r="F84" s="80">
        <v>15171776.063000001</v>
      </c>
      <c r="G84" s="80">
        <v>11970178.55</v>
      </c>
      <c r="H84" s="80">
        <v>8590572.629999999</v>
      </c>
      <c r="I84" s="80">
        <v>8689673.682</v>
      </c>
      <c r="J84" s="80">
        <v>6730365.211999999</v>
      </c>
      <c r="K84" s="80">
        <v>14753730.95</v>
      </c>
      <c r="L84" s="80">
        <v>23464768.189999998</v>
      </c>
      <c r="M84" s="80">
        <v>18756405.759999998</v>
      </c>
      <c r="N84" s="80">
        <v>12819313.28</v>
      </c>
      <c r="O84" s="80">
        <v>12121505.440000001</v>
      </c>
      <c r="P84" s="80">
        <v>9884700.5</v>
      </c>
      <c r="Q84" s="80">
        <v>8308583.300000001</v>
      </c>
      <c r="R84" s="80">
        <v>12389866.71</v>
      </c>
      <c r="S84" s="80">
        <v>11125254.081</v>
      </c>
      <c r="T84" s="80">
        <v>12132803.359000001</v>
      </c>
      <c r="U84" s="80">
        <v>11964330.04</v>
      </c>
      <c r="V84" s="80">
        <v>12005126.390999999</v>
      </c>
      <c r="W84" s="80">
        <v>18527895.139</v>
      </c>
      <c r="X84" s="80">
        <v>21501599.490000002</v>
      </c>
      <c r="Y84" s="80">
        <v>15140437.959999999</v>
      </c>
      <c r="Z84" s="80">
        <v>11719673.5</v>
      </c>
      <c r="AA84" s="80">
        <v>10996257.5</v>
      </c>
      <c r="AB84" s="80">
        <v>8375601.94</v>
      </c>
      <c r="AC84" s="80">
        <v>9927581.25</v>
      </c>
    </row>
    <row r="85" spans="1:29" ht="12.75">
      <c r="A85" s="1" t="s">
        <v>147</v>
      </c>
      <c r="C85" s="61" t="s">
        <v>137</v>
      </c>
      <c r="D85" s="62"/>
      <c r="E85" s="62"/>
      <c r="F85" s="82">
        <v>67166437.913</v>
      </c>
      <c r="G85" s="82">
        <v>62589118.95</v>
      </c>
      <c r="H85" s="82">
        <v>47540994.26</v>
      </c>
      <c r="I85" s="82">
        <v>40348156.572000004</v>
      </c>
      <c r="J85" s="82">
        <v>45412318.832</v>
      </c>
      <c r="K85" s="82">
        <v>54630604.00999999</v>
      </c>
      <c r="L85" s="82">
        <v>75168906.65</v>
      </c>
      <c r="M85" s="82">
        <v>69080947</v>
      </c>
      <c r="N85" s="82">
        <v>48548853.64</v>
      </c>
      <c r="O85" s="82">
        <v>54286969.15</v>
      </c>
      <c r="P85" s="82">
        <v>53800430.42999999</v>
      </c>
      <c r="Q85" s="82">
        <v>73767302.03</v>
      </c>
      <c r="R85" s="82">
        <v>73428570.64</v>
      </c>
      <c r="S85" s="82">
        <v>58631723.011</v>
      </c>
      <c r="T85" s="82">
        <v>59792534.339</v>
      </c>
      <c r="U85" s="82">
        <v>50720004.739999995</v>
      </c>
      <c r="V85" s="82">
        <v>55044589.62099999</v>
      </c>
      <c r="W85" s="82">
        <v>65119074.399</v>
      </c>
      <c r="X85" s="82">
        <v>71322707.02</v>
      </c>
      <c r="Y85" s="82">
        <v>62577594.559999995</v>
      </c>
      <c r="Z85" s="82">
        <v>49884992.18000001</v>
      </c>
      <c r="AA85" s="82">
        <v>55279336.839999996</v>
      </c>
      <c r="AB85" s="82">
        <v>52510844.739999995</v>
      </c>
      <c r="AC85" s="82">
        <v>60663545.650000006</v>
      </c>
    </row>
    <row r="86" spans="1:29" ht="0.75" customHeight="1" hidden="1" outlineLevel="1">
      <c r="A86" s="1"/>
      <c r="C86" s="63"/>
      <c r="D86" s="62"/>
      <c r="E86" s="62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</row>
    <row r="87" spans="1:29" ht="12.75" hidden="1" outlineLevel="1">
      <c r="A87" s="1" t="s">
        <v>148</v>
      </c>
      <c r="B87" s="9" t="s">
        <v>124</v>
      </c>
      <c r="C87" s="64" t="s">
        <v>126</v>
      </c>
      <c r="D87" s="62"/>
      <c r="E87" s="62"/>
      <c r="F87" s="83">
        <v>0</v>
      </c>
      <c r="G87" s="83">
        <v>0</v>
      </c>
      <c r="H87" s="83">
        <v>0</v>
      </c>
      <c r="I87" s="83">
        <v>0</v>
      </c>
      <c r="J87" s="83">
        <v>0</v>
      </c>
      <c r="K87" s="83">
        <v>0</v>
      </c>
      <c r="L87" s="83">
        <v>0</v>
      </c>
      <c r="M87" s="83">
        <v>0</v>
      </c>
      <c r="N87" s="83">
        <v>0</v>
      </c>
      <c r="O87" s="83">
        <v>0</v>
      </c>
      <c r="P87" s="83">
        <v>0</v>
      </c>
      <c r="Q87" s="83">
        <v>0</v>
      </c>
      <c r="R87" s="83">
        <v>0</v>
      </c>
      <c r="S87" s="83">
        <v>0</v>
      </c>
      <c r="T87" s="83">
        <v>0</v>
      </c>
      <c r="U87" s="83">
        <v>0</v>
      </c>
      <c r="V87" s="83">
        <v>0</v>
      </c>
      <c r="W87" s="83">
        <v>0</v>
      </c>
      <c r="X87" s="83">
        <v>0</v>
      </c>
      <c r="Y87" s="83">
        <v>0</v>
      </c>
      <c r="Z87" s="83">
        <v>0</v>
      </c>
      <c r="AA87" s="83">
        <v>0</v>
      </c>
      <c r="AB87" s="83">
        <v>0</v>
      </c>
      <c r="AC87" s="83">
        <v>0</v>
      </c>
    </row>
    <row r="88" spans="1:29" ht="12.75" hidden="1" outlineLevel="1">
      <c r="A88" s="1" t="s">
        <v>149</v>
      </c>
      <c r="B88" s="9" t="s">
        <v>123</v>
      </c>
      <c r="C88" s="56" t="s">
        <v>127</v>
      </c>
      <c r="D88" s="22"/>
      <c r="E88" s="22"/>
      <c r="F88" s="81">
        <v>0</v>
      </c>
      <c r="G88" s="81">
        <v>0</v>
      </c>
      <c r="H88" s="81">
        <v>0</v>
      </c>
      <c r="I88" s="81">
        <v>0</v>
      </c>
      <c r="J88" s="81">
        <v>0</v>
      </c>
      <c r="K88" s="81">
        <v>0</v>
      </c>
      <c r="L88" s="81">
        <v>0</v>
      </c>
      <c r="M88" s="81">
        <v>0</v>
      </c>
      <c r="N88" s="81">
        <v>0</v>
      </c>
      <c r="O88" s="81">
        <v>0</v>
      </c>
      <c r="P88" s="81">
        <v>0</v>
      </c>
      <c r="Q88" s="81">
        <v>0</v>
      </c>
      <c r="R88" s="81">
        <v>0</v>
      </c>
      <c r="S88" s="81">
        <v>0</v>
      </c>
      <c r="T88" s="81">
        <v>0</v>
      </c>
      <c r="U88" s="81">
        <v>0</v>
      </c>
      <c r="V88" s="81">
        <v>0</v>
      </c>
      <c r="W88" s="81">
        <v>0</v>
      </c>
      <c r="X88" s="81">
        <v>0</v>
      </c>
      <c r="Y88" s="81">
        <v>0</v>
      </c>
      <c r="Z88" s="81">
        <v>0</v>
      </c>
      <c r="AA88" s="81">
        <v>0</v>
      </c>
      <c r="AB88" s="81">
        <v>0</v>
      </c>
      <c r="AC88" s="81">
        <v>0</v>
      </c>
    </row>
    <row r="89" spans="1:29" ht="12.75" collapsed="1">
      <c r="A89" s="1" t="s">
        <v>160</v>
      </c>
      <c r="C89" s="65" t="s">
        <v>138</v>
      </c>
      <c r="D89" s="22"/>
      <c r="E89" s="22"/>
      <c r="F89" s="81">
        <v>0</v>
      </c>
      <c r="G89" s="81">
        <v>0</v>
      </c>
      <c r="H89" s="81">
        <v>0</v>
      </c>
      <c r="I89" s="81">
        <v>0</v>
      </c>
      <c r="J89" s="81">
        <v>0</v>
      </c>
      <c r="K89" s="81">
        <v>0</v>
      </c>
      <c r="L89" s="81">
        <v>0</v>
      </c>
      <c r="M89" s="81">
        <v>0</v>
      </c>
      <c r="N89" s="81">
        <v>0</v>
      </c>
      <c r="O89" s="81">
        <v>0</v>
      </c>
      <c r="P89" s="81">
        <v>0</v>
      </c>
      <c r="Q89" s="81">
        <v>0</v>
      </c>
      <c r="R89" s="81">
        <v>0</v>
      </c>
      <c r="S89" s="81">
        <v>0</v>
      </c>
      <c r="T89" s="81">
        <v>0</v>
      </c>
      <c r="U89" s="81">
        <v>0</v>
      </c>
      <c r="V89" s="81">
        <v>0</v>
      </c>
      <c r="W89" s="81">
        <v>0</v>
      </c>
      <c r="X89" s="81">
        <v>0</v>
      </c>
      <c r="Y89" s="81">
        <v>0</v>
      </c>
      <c r="Z89" s="81">
        <v>0</v>
      </c>
      <c r="AA89" s="81">
        <v>0</v>
      </c>
      <c r="AB89" s="81">
        <v>0</v>
      </c>
      <c r="AC89" s="81">
        <v>0</v>
      </c>
    </row>
    <row r="90" spans="1:29" s="12" customFormat="1" ht="12.75">
      <c r="A90" s="13" t="s">
        <v>150</v>
      </c>
      <c r="C90" s="73" t="s">
        <v>158</v>
      </c>
      <c r="D90" s="58"/>
      <c r="E90" s="58"/>
      <c r="F90" s="84">
        <v>67166437.913</v>
      </c>
      <c r="G90" s="84">
        <v>62589118.95</v>
      </c>
      <c r="H90" s="84">
        <v>47540994.26</v>
      </c>
      <c r="I90" s="84">
        <v>40348156.572000004</v>
      </c>
      <c r="J90" s="84">
        <v>45412318.832</v>
      </c>
      <c r="K90" s="84">
        <v>54630604.00999999</v>
      </c>
      <c r="L90" s="84">
        <v>75168906.65</v>
      </c>
      <c r="M90" s="84">
        <v>69080947</v>
      </c>
      <c r="N90" s="84">
        <v>48548853.64</v>
      </c>
      <c r="O90" s="84">
        <v>54286969.15</v>
      </c>
      <c r="P90" s="84">
        <v>53800430.42999999</v>
      </c>
      <c r="Q90" s="84">
        <v>73767302.03</v>
      </c>
      <c r="R90" s="84">
        <v>73428570.64</v>
      </c>
      <c r="S90" s="84">
        <v>58631723.011</v>
      </c>
      <c r="T90" s="84">
        <v>59792534.339</v>
      </c>
      <c r="U90" s="84">
        <v>50720004.739999995</v>
      </c>
      <c r="V90" s="84">
        <v>55044589.62099999</v>
      </c>
      <c r="W90" s="84">
        <v>65119074.399</v>
      </c>
      <c r="X90" s="84">
        <v>71322707.02</v>
      </c>
      <c r="Y90" s="84">
        <v>62577594.559999995</v>
      </c>
      <c r="Z90" s="84">
        <v>49884992.18000001</v>
      </c>
      <c r="AA90" s="84">
        <v>55279336.839999996</v>
      </c>
      <c r="AB90" s="84">
        <v>52510844.739999995</v>
      </c>
      <c r="AC90" s="84">
        <v>60663545.650000006</v>
      </c>
    </row>
    <row r="91" spans="1:29" s="12" customFormat="1" ht="0.75" customHeight="1" hidden="1" outlineLevel="1">
      <c r="A91" s="13"/>
      <c r="C91" s="57"/>
      <c r="D91" s="58"/>
      <c r="E91" s="58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</row>
    <row r="92" spans="1:29" s="14" customFormat="1" ht="12.75" hidden="1" outlineLevel="2">
      <c r="A92" s="14" t="s">
        <v>461</v>
      </c>
      <c r="B92" s="14" t="s">
        <v>462</v>
      </c>
      <c r="C92" s="48" t="s">
        <v>463</v>
      </c>
      <c r="D92" s="15"/>
      <c r="E92" s="15"/>
      <c r="F92" s="94">
        <v>166550.17</v>
      </c>
      <c r="G92" s="94">
        <v>167532.11000000002</v>
      </c>
      <c r="H92" s="94">
        <v>196444.19</v>
      </c>
      <c r="I92" s="94">
        <v>131324.98</v>
      </c>
      <c r="J92" s="94">
        <v>113105.13</v>
      </c>
      <c r="K92" s="94">
        <v>133471.95</v>
      </c>
      <c r="L92" s="94">
        <v>145221.77</v>
      </c>
      <c r="M92" s="94">
        <v>149076.92</v>
      </c>
      <c r="N92" s="94">
        <v>135523.18</v>
      </c>
      <c r="O92" s="94">
        <v>203349.76</v>
      </c>
      <c r="P92" s="94">
        <v>214158.25</v>
      </c>
      <c r="Q92" s="94">
        <v>340065.89</v>
      </c>
      <c r="R92" s="94">
        <v>464473.4</v>
      </c>
      <c r="S92" s="94">
        <v>379934.73</v>
      </c>
      <c r="T92" s="94">
        <v>299510.77</v>
      </c>
      <c r="U92" s="94">
        <v>304970.75</v>
      </c>
      <c r="V92" s="94">
        <v>263794.84</v>
      </c>
      <c r="W92" s="94">
        <v>264436.72000000003</v>
      </c>
      <c r="X92" s="94">
        <v>243626.16</v>
      </c>
      <c r="Y92" s="94">
        <v>257798.26</v>
      </c>
      <c r="Z92" s="94">
        <v>237864.30000000002</v>
      </c>
      <c r="AA92" s="94">
        <v>213163.91</v>
      </c>
      <c r="AB92" s="94">
        <v>226314.62</v>
      </c>
      <c r="AC92" s="94">
        <v>260817.54</v>
      </c>
    </row>
    <row r="93" spans="1:29" s="14" customFormat="1" ht="12.75" hidden="1" outlineLevel="2">
      <c r="A93" s="14" t="s">
        <v>464</v>
      </c>
      <c r="B93" s="14" t="s">
        <v>465</v>
      </c>
      <c r="C93" s="48" t="s">
        <v>466</v>
      </c>
      <c r="D93" s="15"/>
      <c r="E93" s="15"/>
      <c r="F93" s="94">
        <v>6910.96</v>
      </c>
      <c r="G93" s="94">
        <v>5905.78</v>
      </c>
      <c r="H93" s="94">
        <v>3889.55</v>
      </c>
      <c r="I93" s="94">
        <v>2783.2400000000002</v>
      </c>
      <c r="J93" s="94">
        <v>-588.32</v>
      </c>
      <c r="K93" s="94">
        <v>0</v>
      </c>
      <c r="L93" s="94">
        <v>-6124.7300000000005</v>
      </c>
      <c r="M93" s="94">
        <v>-752.11</v>
      </c>
      <c r="N93" s="94">
        <v>677.34</v>
      </c>
      <c r="O93" s="94">
        <v>0</v>
      </c>
      <c r="P93" s="94">
        <v>0</v>
      </c>
      <c r="Q93" s="94">
        <v>0</v>
      </c>
      <c r="R93" s="94">
        <v>0</v>
      </c>
      <c r="S93" s="94">
        <v>0</v>
      </c>
      <c r="T93" s="94">
        <v>0</v>
      </c>
      <c r="U93" s="94">
        <v>0</v>
      </c>
      <c r="V93" s="94">
        <v>0</v>
      </c>
      <c r="W93" s="94">
        <v>1571.03</v>
      </c>
      <c r="X93" s="94">
        <v>1117.54</v>
      </c>
      <c r="Y93" s="94">
        <v>1461.53</v>
      </c>
      <c r="Z93" s="94">
        <v>0</v>
      </c>
      <c r="AA93" s="94">
        <v>0</v>
      </c>
      <c r="AB93" s="94">
        <v>0</v>
      </c>
      <c r="AC93" s="94">
        <v>0</v>
      </c>
    </row>
    <row r="94" spans="1:29" s="14" customFormat="1" ht="12.75" hidden="1" outlineLevel="2">
      <c r="A94" s="14" t="s">
        <v>467</v>
      </c>
      <c r="B94" s="14" t="s">
        <v>468</v>
      </c>
      <c r="C94" s="48" t="s">
        <v>469</v>
      </c>
      <c r="D94" s="15"/>
      <c r="E94" s="15"/>
      <c r="F94" s="94">
        <v>11119.050000000001</v>
      </c>
      <c r="G94" s="94">
        <v>6664.33</v>
      </c>
      <c r="H94" s="94">
        <v>5285.03</v>
      </c>
      <c r="I94" s="94">
        <v>11643.92</v>
      </c>
      <c r="J94" s="94">
        <v>18157.84</v>
      </c>
      <c r="K94" s="94">
        <v>13669.550000000001</v>
      </c>
      <c r="L94" s="94">
        <v>42548.73</v>
      </c>
      <c r="M94" s="94">
        <v>21204.73</v>
      </c>
      <c r="N94" s="94">
        <v>38770.17</v>
      </c>
      <c r="O94" s="94">
        <v>7069.92</v>
      </c>
      <c r="P94" s="94">
        <v>9321.23</v>
      </c>
      <c r="Q94" s="94">
        <v>57115.47</v>
      </c>
      <c r="R94" s="94">
        <v>17233.54</v>
      </c>
      <c r="S94" s="94">
        <v>6209.29</v>
      </c>
      <c r="T94" s="94">
        <v>7370.46</v>
      </c>
      <c r="U94" s="94">
        <v>10361.67</v>
      </c>
      <c r="V94" s="94">
        <v>16667.03</v>
      </c>
      <c r="W94" s="94">
        <v>63107.92</v>
      </c>
      <c r="X94" s="94">
        <v>16890.74</v>
      </c>
      <c r="Y94" s="94">
        <v>100970.93000000001</v>
      </c>
      <c r="Z94" s="94">
        <v>10713.300000000001</v>
      </c>
      <c r="AA94" s="94">
        <v>37496.450000000004</v>
      </c>
      <c r="AB94" s="94">
        <v>29921.53</v>
      </c>
      <c r="AC94" s="94">
        <v>-70597.82</v>
      </c>
    </row>
    <row r="95" spans="1:29" s="14" customFormat="1" ht="12.75" hidden="1" outlineLevel="2">
      <c r="A95" s="14" t="s">
        <v>470</v>
      </c>
      <c r="B95" s="14" t="s">
        <v>471</v>
      </c>
      <c r="C95" s="48" t="s">
        <v>472</v>
      </c>
      <c r="D95" s="15"/>
      <c r="E95" s="15"/>
      <c r="F95" s="94">
        <v>1759.26</v>
      </c>
      <c r="G95" s="94">
        <v>-17616.79</v>
      </c>
      <c r="H95" s="94">
        <v>5238.1900000000005</v>
      </c>
      <c r="I95" s="94">
        <v>-77333.18000000001</v>
      </c>
      <c r="J95" s="94">
        <v>18113.82</v>
      </c>
      <c r="K95" s="94">
        <v>-31855.260000000002</v>
      </c>
      <c r="L95" s="94">
        <v>-16366.31</v>
      </c>
      <c r="M95" s="94">
        <v>19438.21</v>
      </c>
      <c r="N95" s="94">
        <v>-7677.04</v>
      </c>
      <c r="O95" s="94">
        <v>-5288.51</v>
      </c>
      <c r="P95" s="94">
        <v>-536.98</v>
      </c>
      <c r="Q95" s="94">
        <v>3125.33</v>
      </c>
      <c r="R95" s="94">
        <v>0</v>
      </c>
      <c r="S95" s="94">
        <v>0</v>
      </c>
      <c r="T95" s="94">
        <v>0</v>
      </c>
      <c r="U95" s="94">
        <v>0</v>
      </c>
      <c r="V95" s="94">
        <v>0</v>
      </c>
      <c r="W95" s="94">
        <v>0</v>
      </c>
      <c r="X95" s="94">
        <v>0</v>
      </c>
      <c r="Y95" s="94">
        <v>0</v>
      </c>
      <c r="Z95" s="94">
        <v>0</v>
      </c>
      <c r="AA95" s="94">
        <v>0</v>
      </c>
      <c r="AB95" s="94">
        <v>0</v>
      </c>
      <c r="AC95" s="94">
        <v>0</v>
      </c>
    </row>
    <row r="96" spans="1:29" s="14" customFormat="1" ht="12.75" hidden="1" outlineLevel="2">
      <c r="A96" s="14" t="s">
        <v>473</v>
      </c>
      <c r="B96" s="14" t="s">
        <v>474</v>
      </c>
      <c r="C96" s="48" t="s">
        <v>475</v>
      </c>
      <c r="D96" s="15"/>
      <c r="E96" s="15"/>
      <c r="F96" s="94">
        <v>0</v>
      </c>
      <c r="G96" s="94">
        <v>0</v>
      </c>
      <c r="H96" s="94">
        <v>0</v>
      </c>
      <c r="I96" s="94">
        <v>0</v>
      </c>
      <c r="J96" s="94">
        <v>0</v>
      </c>
      <c r="K96" s="94">
        <v>0</v>
      </c>
      <c r="L96" s="94">
        <v>0</v>
      </c>
      <c r="M96" s="94">
        <v>0</v>
      </c>
      <c r="N96" s="94">
        <v>0</v>
      </c>
      <c r="O96" s="94">
        <v>0</v>
      </c>
      <c r="P96" s="94">
        <v>0</v>
      </c>
      <c r="Q96" s="94">
        <v>0</v>
      </c>
      <c r="R96" s="94">
        <v>0</v>
      </c>
      <c r="S96" s="94">
        <v>0</v>
      </c>
      <c r="T96" s="94">
        <v>0</v>
      </c>
      <c r="U96" s="94">
        <v>0</v>
      </c>
      <c r="V96" s="94">
        <v>0</v>
      </c>
      <c r="W96" s="94">
        <v>0</v>
      </c>
      <c r="X96" s="94">
        <v>0</v>
      </c>
      <c r="Y96" s="94">
        <v>0</v>
      </c>
      <c r="Z96" s="94">
        <v>0</v>
      </c>
      <c r="AA96" s="94">
        <v>1000</v>
      </c>
      <c r="AB96" s="94">
        <v>0</v>
      </c>
      <c r="AC96" s="94">
        <v>0</v>
      </c>
    </row>
    <row r="97" spans="1:29" s="14" customFormat="1" ht="12.75" hidden="1" outlineLevel="2">
      <c r="A97" s="14" t="s">
        <v>476</v>
      </c>
      <c r="B97" s="14" t="s">
        <v>477</v>
      </c>
      <c r="C97" s="48" t="s">
        <v>478</v>
      </c>
      <c r="D97" s="15"/>
      <c r="E97" s="15"/>
      <c r="F97" s="94">
        <v>-6.17</v>
      </c>
      <c r="G97" s="94">
        <v>-9.85</v>
      </c>
      <c r="H97" s="94">
        <v>20.02</v>
      </c>
      <c r="I97" s="94">
        <v>1.95</v>
      </c>
      <c r="J97" s="94">
        <v>1.32</v>
      </c>
      <c r="K97" s="94">
        <v>2.58</v>
      </c>
      <c r="L97" s="94">
        <v>3.44</v>
      </c>
      <c r="M97" s="94">
        <v>1.8800000000000001</v>
      </c>
      <c r="N97" s="94">
        <v>9.18</v>
      </c>
      <c r="O97" s="94">
        <v>-9.23</v>
      </c>
      <c r="P97" s="94">
        <v>-1.42</v>
      </c>
      <c r="Q97" s="94">
        <v>-1.3800000000000001</v>
      </c>
      <c r="R97" s="94">
        <v>-0.06</v>
      </c>
      <c r="S97" s="94">
        <v>-0.23</v>
      </c>
      <c r="T97" s="94">
        <v>1.4000000000000001</v>
      </c>
      <c r="U97" s="94">
        <v>-0.58</v>
      </c>
      <c r="V97" s="94">
        <v>8.07</v>
      </c>
      <c r="W97" s="94">
        <v>0</v>
      </c>
      <c r="X97" s="94">
        <v>2.2600000000000002</v>
      </c>
      <c r="Y97" s="94">
        <v>-0.98</v>
      </c>
      <c r="Z97" s="94">
        <v>5.63</v>
      </c>
      <c r="AA97" s="94">
        <v>0.75</v>
      </c>
      <c r="AB97" s="94">
        <v>-0.17600000000000002</v>
      </c>
      <c r="AC97" s="94">
        <v>-0.45</v>
      </c>
    </row>
    <row r="98" spans="1:29" s="14" customFormat="1" ht="12.75" hidden="1" outlineLevel="2">
      <c r="A98" s="14" t="s">
        <v>479</v>
      </c>
      <c r="B98" s="14" t="s">
        <v>480</v>
      </c>
      <c r="C98" s="48" t="s">
        <v>481</v>
      </c>
      <c r="D98" s="15"/>
      <c r="E98" s="15"/>
      <c r="F98" s="94">
        <v>243375.30000000002</v>
      </c>
      <c r="G98" s="94">
        <v>243423.01</v>
      </c>
      <c r="H98" s="94">
        <v>218197.86000000002</v>
      </c>
      <c r="I98" s="94">
        <v>106787.54000000001</v>
      </c>
      <c r="J98" s="94">
        <v>122717.92</v>
      </c>
      <c r="K98" s="94">
        <v>134968.04</v>
      </c>
      <c r="L98" s="94">
        <v>171046.86000000002</v>
      </c>
      <c r="M98" s="94">
        <v>79284.45</v>
      </c>
      <c r="N98" s="94">
        <v>110810.46</v>
      </c>
      <c r="O98" s="94">
        <v>197207.85</v>
      </c>
      <c r="P98" s="94">
        <v>228502.29</v>
      </c>
      <c r="Q98" s="94">
        <v>207661.61000000002</v>
      </c>
      <c r="R98" s="94">
        <v>-26194.93</v>
      </c>
      <c r="S98" s="94">
        <v>-22679.52</v>
      </c>
      <c r="T98" s="94">
        <v>-27966.06</v>
      </c>
      <c r="U98" s="94">
        <v>59197.46</v>
      </c>
      <c r="V98" s="94">
        <v>61723.1</v>
      </c>
      <c r="W98" s="94">
        <v>61786.26</v>
      </c>
      <c r="X98" s="94">
        <v>-49159.28</v>
      </c>
      <c r="Y98" s="94">
        <v>-49991.49</v>
      </c>
      <c r="Z98" s="94">
        <v>-55159.67</v>
      </c>
      <c r="AA98" s="94">
        <v>18319.31</v>
      </c>
      <c r="AB98" s="94">
        <v>6837.89</v>
      </c>
      <c r="AC98" s="94">
        <v>7580.59</v>
      </c>
    </row>
    <row r="99" spans="1:29" s="14" customFormat="1" ht="12.75" hidden="1" outlineLevel="2">
      <c r="A99" s="14" t="s">
        <v>482</v>
      </c>
      <c r="B99" s="14" t="s">
        <v>483</v>
      </c>
      <c r="C99" s="48" t="s">
        <v>484</v>
      </c>
      <c r="D99" s="15"/>
      <c r="E99" s="15"/>
      <c r="F99" s="94">
        <v>-192.77</v>
      </c>
      <c r="G99" s="94">
        <v>-80.29</v>
      </c>
      <c r="H99" s="94">
        <v>-92.25</v>
      </c>
      <c r="I99" s="94">
        <v>-726.28</v>
      </c>
      <c r="J99" s="94">
        <v>-83.16</v>
      </c>
      <c r="K99" s="94">
        <v>-85.60000000000001</v>
      </c>
      <c r="L99" s="94">
        <v>-280.23</v>
      </c>
      <c r="M99" s="94">
        <v>-66.23</v>
      </c>
      <c r="N99" s="94">
        <v>-66.69</v>
      </c>
      <c r="O99" s="94">
        <v>-1505.88</v>
      </c>
      <c r="P99" s="94">
        <v>-85.86</v>
      </c>
      <c r="Q99" s="94">
        <v>-97.06</v>
      </c>
      <c r="R99" s="94">
        <v>-790.6700000000001</v>
      </c>
      <c r="S99" s="94">
        <v>-905.71</v>
      </c>
      <c r="T99" s="94">
        <v>-24.1</v>
      </c>
      <c r="U99" s="94">
        <v>-907.0600000000001</v>
      </c>
      <c r="V99" s="94">
        <v>-26.1</v>
      </c>
      <c r="W99" s="94">
        <v>-26.2</v>
      </c>
      <c r="X99" s="94">
        <v>-790.78</v>
      </c>
      <c r="Y99" s="94">
        <v>-24.2</v>
      </c>
      <c r="Z99" s="94">
        <v>-24.79</v>
      </c>
      <c r="AA99" s="94">
        <v>-837.8100000000001</v>
      </c>
      <c r="AB99" s="94">
        <v>-18.76</v>
      </c>
      <c r="AC99" s="94">
        <v>-20.43</v>
      </c>
    </row>
    <row r="100" spans="1:29" s="14" customFormat="1" ht="12.75" hidden="1" outlineLevel="2">
      <c r="A100" s="14" t="s">
        <v>485</v>
      </c>
      <c r="B100" s="14" t="s">
        <v>486</v>
      </c>
      <c r="C100" s="48" t="s">
        <v>487</v>
      </c>
      <c r="D100" s="15"/>
      <c r="E100" s="15"/>
      <c r="F100" s="94">
        <v>-1759.26</v>
      </c>
      <c r="G100" s="94">
        <v>17616.79</v>
      </c>
      <c r="H100" s="94">
        <v>-5238.1900000000005</v>
      </c>
      <c r="I100" s="94">
        <v>77333.18000000001</v>
      </c>
      <c r="J100" s="94">
        <v>-18113.82</v>
      </c>
      <c r="K100" s="94">
        <v>31855.260000000002</v>
      </c>
      <c r="L100" s="94">
        <v>16366.31</v>
      </c>
      <c r="M100" s="94">
        <v>-19438.21</v>
      </c>
      <c r="N100" s="94">
        <v>7677.04</v>
      </c>
      <c r="O100" s="94">
        <v>5288.51</v>
      </c>
      <c r="P100" s="94">
        <v>536.98</v>
      </c>
      <c r="Q100" s="94">
        <v>-3125.33</v>
      </c>
      <c r="R100" s="94">
        <v>0</v>
      </c>
      <c r="S100" s="94">
        <v>0</v>
      </c>
      <c r="T100" s="94">
        <v>0</v>
      </c>
      <c r="U100" s="94">
        <v>0</v>
      </c>
      <c r="V100" s="94">
        <v>0</v>
      </c>
      <c r="W100" s="94">
        <v>0</v>
      </c>
      <c r="X100" s="94">
        <v>0</v>
      </c>
      <c r="Y100" s="94">
        <v>0</v>
      </c>
      <c r="Z100" s="94">
        <v>0</v>
      </c>
      <c r="AA100" s="94">
        <v>0</v>
      </c>
      <c r="AB100" s="94">
        <v>0</v>
      </c>
      <c r="AC100" s="94">
        <v>0</v>
      </c>
    </row>
    <row r="101" spans="1:29" s="14" customFormat="1" ht="12.75" hidden="1" outlineLevel="2">
      <c r="A101" s="14" t="s">
        <v>488</v>
      </c>
      <c r="B101" s="14" t="s">
        <v>489</v>
      </c>
      <c r="C101" s="48" t="s">
        <v>490</v>
      </c>
      <c r="D101" s="15"/>
      <c r="E101" s="15"/>
      <c r="F101" s="94">
        <v>-80456.07</v>
      </c>
      <c r="G101" s="94">
        <v>-90262.53</v>
      </c>
      <c r="H101" s="94">
        <v>-84567.72</v>
      </c>
      <c r="I101" s="94">
        <v>-84866.59</v>
      </c>
      <c r="J101" s="94">
        <v>-84601.86</v>
      </c>
      <c r="K101" s="94">
        <v>-84601.86</v>
      </c>
      <c r="L101" s="94">
        <v>-63646.53</v>
      </c>
      <c r="M101" s="94">
        <v>-63646.53</v>
      </c>
      <c r="N101" s="94">
        <v>-63646.53</v>
      </c>
      <c r="O101" s="94">
        <v>-81824.82</v>
      </c>
      <c r="P101" s="94">
        <v>-81824.82</v>
      </c>
      <c r="Q101" s="94">
        <v>-81824.82</v>
      </c>
      <c r="R101" s="94">
        <v>0</v>
      </c>
      <c r="S101" s="94">
        <v>0</v>
      </c>
      <c r="T101" s="94">
        <v>0</v>
      </c>
      <c r="U101" s="94">
        <v>0</v>
      </c>
      <c r="V101" s="94">
        <v>0</v>
      </c>
      <c r="W101" s="94">
        <v>0</v>
      </c>
      <c r="X101" s="94">
        <v>0</v>
      </c>
      <c r="Y101" s="94">
        <v>0</v>
      </c>
      <c r="Z101" s="94">
        <v>0</v>
      </c>
      <c r="AA101" s="94">
        <v>0</v>
      </c>
      <c r="AB101" s="94">
        <v>0</v>
      </c>
      <c r="AC101" s="94">
        <v>0</v>
      </c>
    </row>
    <row r="102" spans="1:29" s="14" customFormat="1" ht="12.75" hidden="1" outlineLevel="2">
      <c r="A102" s="14" t="s">
        <v>491</v>
      </c>
      <c r="B102" s="14" t="s">
        <v>492</v>
      </c>
      <c r="C102" s="48" t="s">
        <v>493</v>
      </c>
      <c r="D102" s="15"/>
      <c r="E102" s="15"/>
      <c r="F102" s="94">
        <v>899.63</v>
      </c>
      <c r="G102" s="94">
        <v>1147.83</v>
      </c>
      <c r="H102" s="94">
        <v>1315.07</v>
      </c>
      <c r="I102" s="94">
        <v>1238.73</v>
      </c>
      <c r="J102" s="94">
        <v>1302.82</v>
      </c>
      <c r="K102" s="94">
        <v>1266.8500000000001</v>
      </c>
      <c r="L102" s="94">
        <v>1319.33</v>
      </c>
      <c r="M102" s="94">
        <v>1328.6200000000001</v>
      </c>
      <c r="N102" s="94">
        <v>1315.04</v>
      </c>
      <c r="O102" s="94">
        <v>1498</v>
      </c>
      <c r="P102" s="94">
        <v>1891.42</v>
      </c>
      <c r="Q102" s="94">
        <v>-878.14</v>
      </c>
      <c r="R102" s="94">
        <v>1242.71</v>
      </c>
      <c r="S102" s="94">
        <v>-404.79</v>
      </c>
      <c r="T102" s="94">
        <v>209.63</v>
      </c>
      <c r="U102" s="94">
        <v>307.56</v>
      </c>
      <c r="V102" s="94">
        <v>905.53</v>
      </c>
      <c r="W102" s="94">
        <v>429.22</v>
      </c>
      <c r="X102" s="94">
        <v>888.32</v>
      </c>
      <c r="Y102" s="94">
        <v>593.84</v>
      </c>
      <c r="Z102" s="94">
        <v>-2785.31</v>
      </c>
      <c r="AA102" s="94">
        <v>167.45000000000002</v>
      </c>
      <c r="AB102" s="94">
        <v>108.68</v>
      </c>
      <c r="AC102" s="94">
        <v>743.5600000000001</v>
      </c>
    </row>
    <row r="103" spans="1:29" s="14" customFormat="1" ht="12.75" hidden="1" outlineLevel="2">
      <c r="A103" s="14" t="s">
        <v>494</v>
      </c>
      <c r="B103" s="14" t="s">
        <v>495</v>
      </c>
      <c r="C103" s="48" t="s">
        <v>496</v>
      </c>
      <c r="D103" s="15"/>
      <c r="E103" s="15"/>
      <c r="F103" s="94">
        <v>6165.3</v>
      </c>
      <c r="G103" s="94">
        <v>7131.29</v>
      </c>
      <c r="H103" s="94">
        <v>5395.1900000000005</v>
      </c>
      <c r="I103" s="94">
        <v>6648.97</v>
      </c>
      <c r="J103" s="94">
        <v>6054.09</v>
      </c>
      <c r="K103" s="94">
        <v>6952.6900000000005</v>
      </c>
      <c r="L103" s="94">
        <v>6053.05</v>
      </c>
      <c r="M103" s="94">
        <v>6465.81</v>
      </c>
      <c r="N103" s="94">
        <v>6696.81</v>
      </c>
      <c r="O103" s="94">
        <v>6403.3</v>
      </c>
      <c r="P103" s="94">
        <v>7374.3</v>
      </c>
      <c r="Q103" s="94">
        <v>5526.6</v>
      </c>
      <c r="R103" s="94">
        <v>7152.05</v>
      </c>
      <c r="S103" s="94">
        <v>6243.47</v>
      </c>
      <c r="T103" s="94">
        <v>6498.9800000000005</v>
      </c>
      <c r="U103" s="94">
        <v>6613.39</v>
      </c>
      <c r="V103" s="94">
        <v>6966.26</v>
      </c>
      <c r="W103" s="94">
        <v>6690.04</v>
      </c>
      <c r="X103" s="94">
        <v>6956.87</v>
      </c>
      <c r="Y103" s="94">
        <v>6776.52</v>
      </c>
      <c r="Z103" s="94">
        <v>4668.26</v>
      </c>
      <c r="AA103" s="94">
        <v>6511.49</v>
      </c>
      <c r="AB103" s="94">
        <v>6482.52</v>
      </c>
      <c r="AC103" s="94">
        <v>6868.610000000001</v>
      </c>
    </row>
    <row r="104" spans="1:29" s="14" customFormat="1" ht="12.75" hidden="1" outlineLevel="2">
      <c r="A104" s="14" t="s">
        <v>497</v>
      </c>
      <c r="B104" s="14" t="s">
        <v>498</v>
      </c>
      <c r="C104" s="48" t="s">
        <v>499</v>
      </c>
      <c r="D104" s="15"/>
      <c r="E104" s="15"/>
      <c r="F104" s="94">
        <v>0</v>
      </c>
      <c r="G104" s="94">
        <v>0</v>
      </c>
      <c r="H104" s="94">
        <v>0</v>
      </c>
      <c r="I104" s="94">
        <v>0</v>
      </c>
      <c r="J104" s="94">
        <v>0</v>
      </c>
      <c r="K104" s="94">
        <v>0</v>
      </c>
      <c r="L104" s="94">
        <v>0</v>
      </c>
      <c r="M104" s="94">
        <v>0</v>
      </c>
      <c r="N104" s="94">
        <v>0</v>
      </c>
      <c r="O104" s="94">
        <v>0</v>
      </c>
      <c r="P104" s="94">
        <v>0</v>
      </c>
      <c r="Q104" s="94">
        <v>176533.95</v>
      </c>
      <c r="R104" s="94">
        <v>0</v>
      </c>
      <c r="S104" s="94">
        <v>0</v>
      </c>
      <c r="T104" s="94">
        <v>0</v>
      </c>
      <c r="U104" s="94">
        <v>0</v>
      </c>
      <c r="V104" s="94">
        <v>0</v>
      </c>
      <c r="W104" s="94">
        <v>0</v>
      </c>
      <c r="X104" s="94">
        <v>0</v>
      </c>
      <c r="Y104" s="94">
        <v>0</v>
      </c>
      <c r="Z104" s="94">
        <v>0</v>
      </c>
      <c r="AA104" s="94">
        <v>0</v>
      </c>
      <c r="AB104" s="94">
        <v>0</v>
      </c>
      <c r="AC104" s="94">
        <v>0</v>
      </c>
    </row>
    <row r="105" spans="1:29" s="14" customFormat="1" ht="12.75" hidden="1" outlineLevel="2">
      <c r="A105" s="14" t="s">
        <v>500</v>
      </c>
      <c r="B105" s="14" t="s">
        <v>501</v>
      </c>
      <c r="C105" s="48" t="s">
        <v>502</v>
      </c>
      <c r="D105" s="15"/>
      <c r="E105" s="15"/>
      <c r="F105" s="94">
        <v>69528.86</v>
      </c>
      <c r="G105" s="94">
        <v>89464.34</v>
      </c>
      <c r="H105" s="94">
        <v>80823.41</v>
      </c>
      <c r="I105" s="94">
        <v>93000.72</v>
      </c>
      <c r="J105" s="94">
        <v>59229.93</v>
      </c>
      <c r="K105" s="94">
        <v>62640.700000000004</v>
      </c>
      <c r="L105" s="94">
        <v>110669.01000000001</v>
      </c>
      <c r="M105" s="94">
        <v>148398.89</v>
      </c>
      <c r="N105" s="94">
        <v>96757.55</v>
      </c>
      <c r="O105" s="94">
        <v>23727.28</v>
      </c>
      <c r="P105" s="94">
        <v>8659.9</v>
      </c>
      <c r="Q105" s="94">
        <v>55267.12</v>
      </c>
      <c r="R105" s="94">
        <v>129840.58</v>
      </c>
      <c r="S105" s="94">
        <v>5277.12</v>
      </c>
      <c r="T105" s="94">
        <v>56323.89</v>
      </c>
      <c r="U105" s="94">
        <v>94334.37</v>
      </c>
      <c r="V105" s="94">
        <v>43617.49</v>
      </c>
      <c r="W105" s="94">
        <v>58809.200000000004</v>
      </c>
      <c r="X105" s="94">
        <v>66463.15</v>
      </c>
      <c r="Y105" s="94">
        <v>65213.22</v>
      </c>
      <c r="Z105" s="94">
        <v>16185.470000000001</v>
      </c>
      <c r="AA105" s="94">
        <v>95873.40000000001</v>
      </c>
      <c r="AB105" s="94">
        <v>53577.06</v>
      </c>
      <c r="AC105" s="94">
        <v>50586.200000000004</v>
      </c>
    </row>
    <row r="106" spans="1:29" s="14" customFormat="1" ht="12.75" hidden="1" outlineLevel="2">
      <c r="A106" s="14" t="s">
        <v>503</v>
      </c>
      <c r="B106" s="14" t="s">
        <v>504</v>
      </c>
      <c r="C106" s="48" t="s">
        <v>505</v>
      </c>
      <c r="D106" s="15"/>
      <c r="E106" s="15"/>
      <c r="F106" s="94">
        <v>16306.51</v>
      </c>
      <c r="G106" s="94">
        <v>6943.24</v>
      </c>
      <c r="H106" s="94">
        <v>19376.83</v>
      </c>
      <c r="I106" s="94">
        <v>11253.31</v>
      </c>
      <c r="J106" s="94">
        <v>12349.51</v>
      </c>
      <c r="K106" s="94">
        <v>16338.61</v>
      </c>
      <c r="L106" s="94">
        <v>21007.49</v>
      </c>
      <c r="M106" s="94">
        <v>18186.57</v>
      </c>
      <c r="N106" s="94">
        <v>19925.59</v>
      </c>
      <c r="O106" s="94">
        <v>13421.91</v>
      </c>
      <c r="P106" s="94">
        <v>14955.56</v>
      </c>
      <c r="Q106" s="94">
        <v>20003.8</v>
      </c>
      <c r="R106" s="94">
        <v>20011.64</v>
      </c>
      <c r="S106" s="94">
        <v>17722.25</v>
      </c>
      <c r="T106" s="94">
        <v>17621.760000000002</v>
      </c>
      <c r="U106" s="94">
        <v>17117.52</v>
      </c>
      <c r="V106" s="94">
        <v>16448.03</v>
      </c>
      <c r="W106" s="94">
        <v>17240.59</v>
      </c>
      <c r="X106" s="94">
        <v>22820.81</v>
      </c>
      <c r="Y106" s="94">
        <v>31520.52</v>
      </c>
      <c r="Z106" s="94">
        <v>9150.14</v>
      </c>
      <c r="AA106" s="94">
        <v>17299.04</v>
      </c>
      <c r="AB106" s="94">
        <v>19712.07</v>
      </c>
      <c r="AC106" s="94">
        <v>24673.23</v>
      </c>
    </row>
    <row r="107" spans="1:29" s="14" customFormat="1" ht="12.75" hidden="1" outlineLevel="2">
      <c r="A107" s="14" t="s">
        <v>506</v>
      </c>
      <c r="B107" s="14" t="s">
        <v>507</v>
      </c>
      <c r="C107" s="48" t="s">
        <v>508</v>
      </c>
      <c r="D107" s="15"/>
      <c r="E107" s="15"/>
      <c r="F107" s="94">
        <v>352908.36</v>
      </c>
      <c r="G107" s="94">
        <v>324202.44</v>
      </c>
      <c r="H107" s="94">
        <v>355159.75</v>
      </c>
      <c r="I107" s="94">
        <v>343499.51</v>
      </c>
      <c r="J107" s="94">
        <v>334224.035</v>
      </c>
      <c r="K107" s="94">
        <v>212174.34</v>
      </c>
      <c r="L107" s="94">
        <v>353610.62</v>
      </c>
      <c r="M107" s="94">
        <v>347781.92</v>
      </c>
      <c r="N107" s="94">
        <v>343790.02</v>
      </c>
      <c r="O107" s="94">
        <v>365206.46</v>
      </c>
      <c r="P107" s="94">
        <v>398952.08</v>
      </c>
      <c r="Q107" s="94">
        <v>404845.33</v>
      </c>
      <c r="R107" s="94">
        <v>448099.31</v>
      </c>
      <c r="S107" s="94">
        <v>414010.46</v>
      </c>
      <c r="T107" s="94">
        <v>460192.2</v>
      </c>
      <c r="U107" s="94">
        <v>453030.69</v>
      </c>
      <c r="V107" s="94">
        <v>472543.51</v>
      </c>
      <c r="W107" s="94">
        <v>623632.4</v>
      </c>
      <c r="X107" s="94">
        <v>397471.29000000004</v>
      </c>
      <c r="Y107" s="94">
        <v>563400.3200000001</v>
      </c>
      <c r="Z107" s="94">
        <v>555971.73</v>
      </c>
      <c r="AA107" s="94">
        <v>597588.61</v>
      </c>
      <c r="AB107" s="94">
        <v>597931.72</v>
      </c>
      <c r="AC107" s="94">
        <v>623578.3</v>
      </c>
    </row>
    <row r="108" spans="1:29" s="14" customFormat="1" ht="12.75" hidden="1" outlineLevel="2">
      <c r="A108" s="14" t="s">
        <v>509</v>
      </c>
      <c r="B108" s="14" t="s">
        <v>510</v>
      </c>
      <c r="C108" s="48" t="s">
        <v>511</v>
      </c>
      <c r="D108" s="15"/>
      <c r="E108" s="15"/>
      <c r="F108" s="94">
        <v>6480</v>
      </c>
      <c r="G108" s="94">
        <v>8352</v>
      </c>
      <c r="H108" s="94">
        <v>5688</v>
      </c>
      <c r="I108" s="94">
        <v>4488</v>
      </c>
      <c r="J108" s="94">
        <v>4548</v>
      </c>
      <c r="K108" s="94">
        <v>4488</v>
      </c>
      <c r="L108" s="94">
        <v>4596</v>
      </c>
      <c r="M108" s="94">
        <v>4596</v>
      </c>
      <c r="N108" s="94">
        <v>4440</v>
      </c>
      <c r="O108" s="94">
        <v>4596</v>
      </c>
      <c r="P108" s="94">
        <v>4764</v>
      </c>
      <c r="Q108" s="94">
        <v>7500</v>
      </c>
      <c r="R108" s="94">
        <v>8412</v>
      </c>
      <c r="S108" s="94">
        <v>6240</v>
      </c>
      <c r="T108" s="94">
        <v>5436</v>
      </c>
      <c r="U108" s="94">
        <v>4488</v>
      </c>
      <c r="V108" s="94">
        <v>4548</v>
      </c>
      <c r="W108" s="94">
        <v>4776</v>
      </c>
      <c r="X108" s="94">
        <v>5664</v>
      </c>
      <c r="Y108" s="94">
        <v>5760</v>
      </c>
      <c r="Z108" s="94">
        <v>5760</v>
      </c>
      <c r="AA108" s="94">
        <v>2100</v>
      </c>
      <c r="AB108" s="94">
        <v>4848</v>
      </c>
      <c r="AC108" s="94">
        <v>5988</v>
      </c>
    </row>
    <row r="109" spans="1:29" s="14" customFormat="1" ht="12.75" hidden="1" outlineLevel="2">
      <c r="A109" s="14" t="s">
        <v>512</v>
      </c>
      <c r="B109" s="14" t="s">
        <v>513</v>
      </c>
      <c r="C109" s="48" t="s">
        <v>514</v>
      </c>
      <c r="D109" s="15"/>
      <c r="E109" s="15"/>
      <c r="F109" s="94">
        <v>0</v>
      </c>
      <c r="G109" s="94">
        <v>0</v>
      </c>
      <c r="H109" s="94">
        <v>0</v>
      </c>
      <c r="I109" s="94">
        <v>0</v>
      </c>
      <c r="J109" s="94">
        <v>0</v>
      </c>
      <c r="K109" s="94">
        <v>0</v>
      </c>
      <c r="L109" s="94">
        <v>0</v>
      </c>
      <c r="M109" s="94">
        <v>0</v>
      </c>
      <c r="N109" s="94">
        <v>0</v>
      </c>
      <c r="O109" s="94">
        <v>0</v>
      </c>
      <c r="P109" s="94">
        <v>755.4</v>
      </c>
      <c r="Q109" s="94">
        <v>-354.24</v>
      </c>
      <c r="R109" s="94">
        <v>392.58</v>
      </c>
      <c r="S109" s="94">
        <v>95.28</v>
      </c>
      <c r="T109" s="94">
        <v>20.82</v>
      </c>
      <c r="U109" s="94">
        <v>3.54</v>
      </c>
      <c r="V109" s="94">
        <v>456.48</v>
      </c>
      <c r="W109" s="94">
        <v>1310.7</v>
      </c>
      <c r="X109" s="94">
        <v>912.84</v>
      </c>
      <c r="Y109" s="94">
        <v>2677.86</v>
      </c>
      <c r="Z109" s="94">
        <v>-91.38</v>
      </c>
      <c r="AA109" s="94">
        <v>730.2</v>
      </c>
      <c r="AB109" s="94">
        <v>1225.6000000000001</v>
      </c>
      <c r="AC109" s="94">
        <v>1706.18</v>
      </c>
    </row>
    <row r="110" spans="1:29" s="14" customFormat="1" ht="12.75" hidden="1" outlineLevel="2">
      <c r="A110" s="14" t="s">
        <v>515</v>
      </c>
      <c r="B110" s="14" t="s">
        <v>516</v>
      </c>
      <c r="C110" s="48" t="s">
        <v>517</v>
      </c>
      <c r="D110" s="15"/>
      <c r="E110" s="15"/>
      <c r="F110" s="94">
        <v>0</v>
      </c>
      <c r="G110" s="94">
        <v>0</v>
      </c>
      <c r="H110" s="94">
        <v>0</v>
      </c>
      <c r="I110" s="94">
        <v>0</v>
      </c>
      <c r="J110" s="94">
        <v>0</v>
      </c>
      <c r="K110" s="94">
        <v>0</v>
      </c>
      <c r="L110" s="94">
        <v>0</v>
      </c>
      <c r="M110" s="94">
        <v>0</v>
      </c>
      <c r="N110" s="94">
        <v>0</v>
      </c>
      <c r="O110" s="94">
        <v>0</v>
      </c>
      <c r="P110" s="94">
        <v>144163.51</v>
      </c>
      <c r="Q110" s="94">
        <v>80244.96</v>
      </c>
      <c r="R110" s="94">
        <v>185461.18</v>
      </c>
      <c r="S110" s="94">
        <v>168621.77</v>
      </c>
      <c r="T110" s="94">
        <v>185461.18</v>
      </c>
      <c r="U110" s="94">
        <v>179848.04</v>
      </c>
      <c r="V110" s="94">
        <v>185461.18</v>
      </c>
      <c r="W110" s="94">
        <v>258439.01</v>
      </c>
      <c r="X110" s="94">
        <v>131520.69</v>
      </c>
      <c r="Y110" s="94">
        <v>210111.66</v>
      </c>
      <c r="Z110" s="94">
        <v>203333.87</v>
      </c>
      <c r="AA110" s="94">
        <v>210111.64</v>
      </c>
      <c r="AB110" s="94">
        <v>203333.88</v>
      </c>
      <c r="AC110" s="94">
        <v>223063.34</v>
      </c>
    </row>
    <row r="111" spans="1:29" s="14" customFormat="1" ht="12.75" hidden="1" outlineLevel="2">
      <c r="A111" s="14" t="s">
        <v>518</v>
      </c>
      <c r="B111" s="14" t="s">
        <v>519</v>
      </c>
      <c r="C111" s="48" t="s">
        <v>520</v>
      </c>
      <c r="D111" s="15"/>
      <c r="E111" s="15"/>
      <c r="F111" s="94">
        <v>0</v>
      </c>
      <c r="G111" s="94">
        <v>0</v>
      </c>
      <c r="H111" s="94">
        <v>0</v>
      </c>
      <c r="I111" s="94">
        <v>0</v>
      </c>
      <c r="J111" s="94">
        <v>0</v>
      </c>
      <c r="K111" s="94">
        <v>0</v>
      </c>
      <c r="L111" s="94">
        <v>0</v>
      </c>
      <c r="M111" s="94">
        <v>0</v>
      </c>
      <c r="N111" s="94">
        <v>0</v>
      </c>
      <c r="O111" s="94">
        <v>0</v>
      </c>
      <c r="P111" s="94">
        <v>3255.62</v>
      </c>
      <c r="Q111" s="94">
        <v>3743.56</v>
      </c>
      <c r="R111" s="94">
        <v>3744.88</v>
      </c>
      <c r="S111" s="94">
        <v>3311.56</v>
      </c>
      <c r="T111" s="94">
        <v>3455.69</v>
      </c>
      <c r="U111" s="94">
        <v>3089.03</v>
      </c>
      <c r="V111" s="94">
        <v>3304.56</v>
      </c>
      <c r="W111" s="94">
        <v>3550.96</v>
      </c>
      <c r="X111" s="94">
        <v>3947.62</v>
      </c>
      <c r="Y111" s="94">
        <v>7504.53</v>
      </c>
      <c r="Z111" s="94">
        <v>-576.82</v>
      </c>
      <c r="AA111" s="94">
        <v>3217.46</v>
      </c>
      <c r="AB111" s="94">
        <v>3047.07</v>
      </c>
      <c r="AC111" s="94">
        <v>3281.98</v>
      </c>
    </row>
    <row r="112" spans="1:29" s="14" customFormat="1" ht="12.75" hidden="1" outlineLevel="2">
      <c r="A112" s="14" t="s">
        <v>521</v>
      </c>
      <c r="B112" s="14" t="s">
        <v>522</v>
      </c>
      <c r="C112" s="48" t="s">
        <v>523</v>
      </c>
      <c r="D112" s="15"/>
      <c r="E112" s="15"/>
      <c r="F112" s="94">
        <v>0</v>
      </c>
      <c r="G112" s="94">
        <v>0</v>
      </c>
      <c r="H112" s="94">
        <v>0</v>
      </c>
      <c r="I112" s="94">
        <v>0</v>
      </c>
      <c r="J112" s="94">
        <v>0</v>
      </c>
      <c r="K112" s="94">
        <v>0</v>
      </c>
      <c r="L112" s="94">
        <v>0</v>
      </c>
      <c r="M112" s="94">
        <v>0</v>
      </c>
      <c r="N112" s="94">
        <v>0</v>
      </c>
      <c r="O112" s="94">
        <v>0</v>
      </c>
      <c r="P112" s="94">
        <v>0</v>
      </c>
      <c r="Q112" s="94">
        <v>25636.47</v>
      </c>
      <c r="R112" s="94">
        <v>13456.86</v>
      </c>
      <c r="S112" s="94">
        <v>10479.73</v>
      </c>
      <c r="T112" s="94">
        <v>12046.45</v>
      </c>
      <c r="U112" s="94">
        <v>12112.01</v>
      </c>
      <c r="V112" s="94">
        <v>12161.12</v>
      </c>
      <c r="W112" s="94">
        <v>12241.06</v>
      </c>
      <c r="X112" s="94">
        <v>11976.31</v>
      </c>
      <c r="Y112" s="94">
        <v>12035.86</v>
      </c>
      <c r="Z112" s="94">
        <v>12111.54</v>
      </c>
      <c r="AA112" s="94">
        <v>12128.12</v>
      </c>
      <c r="AB112" s="94">
        <v>12408.04</v>
      </c>
      <c r="AC112" s="94">
        <v>12442.01</v>
      </c>
    </row>
    <row r="113" spans="1:29" s="14" customFormat="1" ht="12.75" hidden="1" outlineLevel="2">
      <c r="A113" s="14" t="s">
        <v>524</v>
      </c>
      <c r="B113" s="14" t="s">
        <v>525</v>
      </c>
      <c r="C113" s="48" t="s">
        <v>526</v>
      </c>
      <c r="D113" s="15"/>
      <c r="E113" s="15"/>
      <c r="F113" s="94">
        <v>0</v>
      </c>
      <c r="G113" s="94">
        <v>0</v>
      </c>
      <c r="H113" s="94">
        <v>0</v>
      </c>
      <c r="I113" s="94">
        <v>0</v>
      </c>
      <c r="J113" s="94">
        <v>0</v>
      </c>
      <c r="K113" s="94">
        <v>0</v>
      </c>
      <c r="L113" s="94">
        <v>0</v>
      </c>
      <c r="M113" s="94">
        <v>0</v>
      </c>
      <c r="N113" s="94">
        <v>0</v>
      </c>
      <c r="O113" s="94">
        <v>0</v>
      </c>
      <c r="P113" s="94">
        <v>0</v>
      </c>
      <c r="Q113" s="94">
        <v>0</v>
      </c>
      <c r="R113" s="94">
        <v>0</v>
      </c>
      <c r="S113" s="94">
        <v>3242.62</v>
      </c>
      <c r="T113" s="94">
        <v>1621.31</v>
      </c>
      <c r="U113" s="94">
        <v>1621.31</v>
      </c>
      <c r="V113" s="94">
        <v>1621.31</v>
      </c>
      <c r="W113" s="94">
        <v>1621.31</v>
      </c>
      <c r="X113" s="94">
        <v>1440.29</v>
      </c>
      <c r="Y113" s="94">
        <v>1440.29</v>
      </c>
      <c r="Z113" s="94">
        <v>1440.29</v>
      </c>
      <c r="AA113" s="94">
        <v>1440.29</v>
      </c>
      <c r="AB113" s="94">
        <v>1440.29</v>
      </c>
      <c r="AC113" s="94">
        <v>1534.07</v>
      </c>
    </row>
    <row r="114" spans="1:29" s="14" customFormat="1" ht="12.75" hidden="1" outlineLevel="2">
      <c r="A114" s="14" t="s">
        <v>527</v>
      </c>
      <c r="B114" s="14" t="s">
        <v>528</v>
      </c>
      <c r="C114" s="48" t="s">
        <v>529</v>
      </c>
      <c r="D114" s="15"/>
      <c r="E114" s="15"/>
      <c r="F114" s="94">
        <v>0</v>
      </c>
      <c r="G114" s="94">
        <v>0</v>
      </c>
      <c r="H114" s="94">
        <v>0</v>
      </c>
      <c r="I114" s="94">
        <v>0</v>
      </c>
      <c r="J114" s="94">
        <v>0</v>
      </c>
      <c r="K114" s="94">
        <v>0</v>
      </c>
      <c r="L114" s="94">
        <v>0</v>
      </c>
      <c r="M114" s="94">
        <v>0</v>
      </c>
      <c r="N114" s="94">
        <v>0</v>
      </c>
      <c r="O114" s="94">
        <v>0</v>
      </c>
      <c r="P114" s="94">
        <v>0</v>
      </c>
      <c r="Q114" s="94">
        <v>0</v>
      </c>
      <c r="R114" s="94">
        <v>0</v>
      </c>
      <c r="S114" s="94">
        <v>0</v>
      </c>
      <c r="T114" s="94">
        <v>0</v>
      </c>
      <c r="U114" s="94">
        <v>0</v>
      </c>
      <c r="V114" s="94">
        <v>0</v>
      </c>
      <c r="W114" s="94">
        <v>0</v>
      </c>
      <c r="X114" s="94">
        <v>72041.72</v>
      </c>
      <c r="Y114" s="94">
        <v>-6549.24</v>
      </c>
      <c r="Z114" s="94">
        <v>-6549.25</v>
      </c>
      <c r="AA114" s="94">
        <v>-6549.25</v>
      </c>
      <c r="AB114" s="94">
        <v>-6549.25</v>
      </c>
      <c r="AC114" s="94">
        <v>-6549.24</v>
      </c>
    </row>
    <row r="115" spans="1:29" s="14" customFormat="1" ht="12.75" hidden="1" outlineLevel="2">
      <c r="A115" s="14" t="s">
        <v>530</v>
      </c>
      <c r="B115" s="14" t="s">
        <v>531</v>
      </c>
      <c r="C115" s="48" t="s">
        <v>532</v>
      </c>
      <c r="D115" s="15"/>
      <c r="E115" s="15"/>
      <c r="F115" s="94">
        <v>0</v>
      </c>
      <c r="G115" s="94">
        <v>0</v>
      </c>
      <c r="H115" s="94">
        <v>0</v>
      </c>
      <c r="I115" s="94">
        <v>0</v>
      </c>
      <c r="J115" s="94">
        <v>0</v>
      </c>
      <c r="K115" s="94">
        <v>0</v>
      </c>
      <c r="L115" s="94">
        <v>0</v>
      </c>
      <c r="M115" s="94">
        <v>0</v>
      </c>
      <c r="N115" s="94">
        <v>0</v>
      </c>
      <c r="O115" s="94">
        <v>0</v>
      </c>
      <c r="P115" s="94">
        <v>0</v>
      </c>
      <c r="Q115" s="94">
        <v>0</v>
      </c>
      <c r="R115" s="94">
        <v>0</v>
      </c>
      <c r="S115" s="94">
        <v>0</v>
      </c>
      <c r="T115" s="94">
        <v>0</v>
      </c>
      <c r="U115" s="94">
        <v>0</v>
      </c>
      <c r="V115" s="94">
        <v>0</v>
      </c>
      <c r="W115" s="94">
        <v>0</v>
      </c>
      <c r="X115" s="94">
        <v>144083.45</v>
      </c>
      <c r="Y115" s="94">
        <v>-13098.5</v>
      </c>
      <c r="Z115" s="94">
        <v>-13098.49</v>
      </c>
      <c r="AA115" s="94">
        <v>-13098.5</v>
      </c>
      <c r="AB115" s="94">
        <v>-13098.49</v>
      </c>
      <c r="AC115" s="94">
        <v>-13098.5</v>
      </c>
    </row>
    <row r="116" spans="1:29" ht="12.75" hidden="1" outlineLevel="1">
      <c r="A116" s="1" t="s">
        <v>151</v>
      </c>
      <c r="B116" s="9" t="s">
        <v>124</v>
      </c>
      <c r="C116" s="55" t="s">
        <v>129</v>
      </c>
      <c r="D116" s="22"/>
      <c r="E116" s="22"/>
      <c r="F116" s="80">
        <v>799589.1299999999</v>
      </c>
      <c r="G116" s="80">
        <v>770413.7</v>
      </c>
      <c r="H116" s="80">
        <v>806934.9299999999</v>
      </c>
      <c r="I116" s="80">
        <v>627078</v>
      </c>
      <c r="J116" s="80">
        <v>586417.255</v>
      </c>
      <c r="K116" s="80">
        <v>501285.85</v>
      </c>
      <c r="L116" s="80">
        <v>786024.81</v>
      </c>
      <c r="M116" s="80">
        <v>711860.92</v>
      </c>
      <c r="N116" s="80">
        <v>695002.12</v>
      </c>
      <c r="O116" s="80">
        <v>739140.55</v>
      </c>
      <c r="P116" s="80">
        <v>954841.46</v>
      </c>
      <c r="Q116" s="80">
        <v>1300989.12</v>
      </c>
      <c r="R116" s="80">
        <v>1272535.07</v>
      </c>
      <c r="S116" s="80">
        <v>997398.03</v>
      </c>
      <c r="T116" s="80">
        <v>1027780.3800000001</v>
      </c>
      <c r="U116" s="80">
        <v>1146187.7000000002</v>
      </c>
      <c r="V116" s="80">
        <v>1090200.4100000001</v>
      </c>
      <c r="W116" s="80">
        <v>1379616.2200000002</v>
      </c>
      <c r="X116" s="80">
        <v>1077874.0000000002</v>
      </c>
      <c r="Y116" s="80">
        <v>1197600.9300000004</v>
      </c>
      <c r="Z116" s="80">
        <v>978918.8200000002</v>
      </c>
      <c r="AA116" s="80">
        <v>1196662.56</v>
      </c>
      <c r="AB116" s="80">
        <v>1147522.2940000002</v>
      </c>
      <c r="AC116" s="80">
        <v>1132597.1700000002</v>
      </c>
    </row>
    <row r="117" spans="1:29" s="14" customFormat="1" ht="12.75" hidden="1" outlineLevel="2">
      <c r="A117" s="14" t="s">
        <v>533</v>
      </c>
      <c r="B117" s="14" t="s">
        <v>534</v>
      </c>
      <c r="C117" s="48" t="s">
        <v>535</v>
      </c>
      <c r="D117" s="15"/>
      <c r="E117" s="15"/>
      <c r="F117" s="94">
        <v>0</v>
      </c>
      <c r="G117" s="94">
        <v>0</v>
      </c>
      <c r="H117" s="94">
        <v>0</v>
      </c>
      <c r="I117" s="94">
        <v>0</v>
      </c>
      <c r="J117" s="94">
        <v>0</v>
      </c>
      <c r="K117" s="94">
        <v>0</v>
      </c>
      <c r="L117" s="94">
        <v>0</v>
      </c>
      <c r="M117" s="94">
        <v>0</v>
      </c>
      <c r="N117" s="94">
        <v>0</v>
      </c>
      <c r="O117" s="94">
        <v>0</v>
      </c>
      <c r="P117" s="94">
        <v>30916.190000000002</v>
      </c>
      <c r="Q117" s="94">
        <v>30916.190000000002</v>
      </c>
      <c r="R117" s="94">
        <v>0</v>
      </c>
      <c r="S117" s="94">
        <v>0</v>
      </c>
      <c r="T117" s="94">
        <v>0</v>
      </c>
      <c r="U117" s="94">
        <v>0</v>
      </c>
      <c r="V117" s="94">
        <v>0</v>
      </c>
      <c r="W117" s="94">
        <v>0</v>
      </c>
      <c r="X117" s="94">
        <v>0</v>
      </c>
      <c r="Y117" s="94">
        <v>0</v>
      </c>
      <c r="Z117" s="94">
        <v>0</v>
      </c>
      <c r="AA117" s="94">
        <v>0</v>
      </c>
      <c r="AB117" s="94">
        <v>0</v>
      </c>
      <c r="AC117" s="94">
        <v>0</v>
      </c>
    </row>
    <row r="118" spans="1:29" s="14" customFormat="1" ht="12.75" hidden="1" outlineLevel="2">
      <c r="A118" s="14" t="s">
        <v>536</v>
      </c>
      <c r="B118" s="14" t="s">
        <v>537</v>
      </c>
      <c r="C118" s="48" t="s">
        <v>538</v>
      </c>
      <c r="D118" s="15"/>
      <c r="E118" s="15"/>
      <c r="F118" s="94">
        <v>0</v>
      </c>
      <c r="G118" s="94">
        <v>0</v>
      </c>
      <c r="H118" s="94">
        <v>0</v>
      </c>
      <c r="I118" s="94">
        <v>0</v>
      </c>
      <c r="J118" s="94">
        <v>0</v>
      </c>
      <c r="K118" s="94">
        <v>0</v>
      </c>
      <c r="L118" s="94">
        <v>0</v>
      </c>
      <c r="M118" s="94">
        <v>0</v>
      </c>
      <c r="N118" s="94">
        <v>0</v>
      </c>
      <c r="O118" s="94">
        <v>0</v>
      </c>
      <c r="P118" s="94">
        <v>974.1700000000001</v>
      </c>
      <c r="Q118" s="94">
        <v>1005.25</v>
      </c>
      <c r="R118" s="94">
        <v>0</v>
      </c>
      <c r="S118" s="94">
        <v>0</v>
      </c>
      <c r="T118" s="94">
        <v>0</v>
      </c>
      <c r="U118" s="94">
        <v>0</v>
      </c>
      <c r="V118" s="94">
        <v>0</v>
      </c>
      <c r="W118" s="94">
        <v>0</v>
      </c>
      <c r="X118" s="94">
        <v>0</v>
      </c>
      <c r="Y118" s="94">
        <v>0</v>
      </c>
      <c r="Z118" s="94">
        <v>0</v>
      </c>
      <c r="AA118" s="94">
        <v>0</v>
      </c>
      <c r="AB118" s="94">
        <v>0</v>
      </c>
      <c r="AC118" s="94">
        <v>0</v>
      </c>
    </row>
    <row r="119" spans="1:29" s="14" customFormat="1" ht="12.75" hidden="1" outlineLevel="2">
      <c r="A119" s="14" t="s">
        <v>539</v>
      </c>
      <c r="B119" s="14" t="s">
        <v>540</v>
      </c>
      <c r="C119" s="48" t="s">
        <v>541</v>
      </c>
      <c r="D119" s="15"/>
      <c r="E119" s="15"/>
      <c r="F119" s="94">
        <v>0</v>
      </c>
      <c r="G119" s="94">
        <v>0</v>
      </c>
      <c r="H119" s="94">
        <v>0</v>
      </c>
      <c r="I119" s="94">
        <v>0</v>
      </c>
      <c r="J119" s="94">
        <v>0</v>
      </c>
      <c r="K119" s="94">
        <v>0</v>
      </c>
      <c r="L119" s="94">
        <v>0</v>
      </c>
      <c r="M119" s="94">
        <v>0</v>
      </c>
      <c r="N119" s="94">
        <v>0</v>
      </c>
      <c r="O119" s="94">
        <v>0</v>
      </c>
      <c r="P119" s="94">
        <v>3106450.86</v>
      </c>
      <c r="Q119" s="94">
        <v>1705577.1800000002</v>
      </c>
      <c r="R119" s="94">
        <v>3265208.58</v>
      </c>
      <c r="S119" s="94">
        <v>2966700.9699999997</v>
      </c>
      <c r="T119" s="94">
        <v>3253115.62</v>
      </c>
      <c r="U119" s="94">
        <v>3149411.7</v>
      </c>
      <c r="V119" s="94">
        <v>3240764.34</v>
      </c>
      <c r="W119" s="94">
        <v>4472038.45</v>
      </c>
      <c r="X119" s="94">
        <v>2259313.8</v>
      </c>
      <c r="Y119" s="94">
        <v>3586609.8200000003</v>
      </c>
      <c r="Z119" s="94">
        <v>3460169.6</v>
      </c>
      <c r="AA119" s="94">
        <v>3552421.5</v>
      </c>
      <c r="AB119" s="94">
        <v>3418209.657</v>
      </c>
      <c r="AC119" s="94">
        <v>3513480.163</v>
      </c>
    </row>
    <row r="120" spans="1:29" s="14" customFormat="1" ht="12.75" hidden="1" outlineLevel="2">
      <c r="A120" s="14" t="s">
        <v>542</v>
      </c>
      <c r="B120" s="14" t="s">
        <v>543</v>
      </c>
      <c r="C120" s="48" t="s">
        <v>544</v>
      </c>
      <c r="D120" s="15"/>
      <c r="E120" s="15"/>
      <c r="F120" s="94">
        <v>0</v>
      </c>
      <c r="G120" s="94">
        <v>0</v>
      </c>
      <c r="H120" s="94">
        <v>0</v>
      </c>
      <c r="I120" s="94">
        <v>0</v>
      </c>
      <c r="J120" s="94">
        <v>0</v>
      </c>
      <c r="K120" s="94">
        <v>0</v>
      </c>
      <c r="L120" s="94">
        <v>0</v>
      </c>
      <c r="M120" s="94">
        <v>0</v>
      </c>
      <c r="N120" s="94">
        <v>0</v>
      </c>
      <c r="O120" s="94">
        <v>0</v>
      </c>
      <c r="P120" s="94">
        <v>60501.24</v>
      </c>
      <c r="Q120" s="94">
        <v>-60501.24</v>
      </c>
      <c r="R120" s="94">
        <v>0</v>
      </c>
      <c r="S120" s="94">
        <v>0</v>
      </c>
      <c r="T120" s="94">
        <v>0</v>
      </c>
      <c r="U120" s="94">
        <v>0</v>
      </c>
      <c r="V120" s="94">
        <v>58715.83</v>
      </c>
      <c r="W120" s="94">
        <v>62730.68</v>
      </c>
      <c r="X120" s="94">
        <v>68535.19</v>
      </c>
      <c r="Y120" s="94">
        <v>129059.56</v>
      </c>
      <c r="Z120" s="94">
        <v>-10052</v>
      </c>
      <c r="AA120" s="94">
        <v>54380.01</v>
      </c>
      <c r="AB120" s="94">
        <v>55302.215</v>
      </c>
      <c r="AC120" s="94">
        <v>0.005</v>
      </c>
    </row>
    <row r="121" spans="1:29" s="14" customFormat="1" ht="12.75" hidden="1" outlineLevel="2">
      <c r="A121" s="14" t="s">
        <v>545</v>
      </c>
      <c r="B121" s="14" t="s">
        <v>546</v>
      </c>
      <c r="C121" s="48" t="s">
        <v>547</v>
      </c>
      <c r="D121" s="15"/>
      <c r="E121" s="15"/>
      <c r="F121" s="94">
        <v>0</v>
      </c>
      <c r="G121" s="94">
        <v>0</v>
      </c>
      <c r="H121" s="94">
        <v>0</v>
      </c>
      <c r="I121" s="94">
        <v>0</v>
      </c>
      <c r="J121" s="94">
        <v>0</v>
      </c>
      <c r="K121" s="94">
        <v>0</v>
      </c>
      <c r="L121" s="94">
        <v>0</v>
      </c>
      <c r="M121" s="94">
        <v>0</v>
      </c>
      <c r="N121" s="94">
        <v>0</v>
      </c>
      <c r="O121" s="94">
        <v>0</v>
      </c>
      <c r="P121" s="94">
        <v>-2641871.4699999997</v>
      </c>
      <c r="Q121" s="94">
        <v>-1505688.32</v>
      </c>
      <c r="R121" s="94">
        <v>-2803667.89</v>
      </c>
      <c r="S121" s="94">
        <v>-2548488.48</v>
      </c>
      <c r="T121" s="94">
        <v>-2797826.15</v>
      </c>
      <c r="U121" s="94">
        <v>-2697833.58</v>
      </c>
      <c r="V121" s="94">
        <v>-2768985.24</v>
      </c>
      <c r="W121" s="94">
        <v>-3851190.31</v>
      </c>
      <c r="X121" s="94">
        <v>-2019181.07</v>
      </c>
      <c r="Y121" s="94">
        <v>-3191899.38</v>
      </c>
      <c r="Z121" s="94">
        <v>-3464240.72</v>
      </c>
      <c r="AA121" s="94">
        <v>-3254968.04</v>
      </c>
      <c r="AB121" s="94">
        <v>-3149969.077</v>
      </c>
      <c r="AC121" s="94">
        <v>-3254968.053</v>
      </c>
    </row>
    <row r="122" spans="1:29" s="14" customFormat="1" ht="12.75" hidden="1" outlineLevel="2">
      <c r="A122" s="14" t="s">
        <v>548</v>
      </c>
      <c r="B122" s="14" t="s">
        <v>549</v>
      </c>
      <c r="C122" s="48" t="s">
        <v>550</v>
      </c>
      <c r="D122" s="15"/>
      <c r="E122" s="15"/>
      <c r="F122" s="94">
        <v>0</v>
      </c>
      <c r="G122" s="94">
        <v>0</v>
      </c>
      <c r="H122" s="94">
        <v>0</v>
      </c>
      <c r="I122" s="94">
        <v>0</v>
      </c>
      <c r="J122" s="94">
        <v>0</v>
      </c>
      <c r="K122" s="94">
        <v>0</v>
      </c>
      <c r="L122" s="94">
        <v>0</v>
      </c>
      <c r="M122" s="94">
        <v>0</v>
      </c>
      <c r="N122" s="94">
        <v>0</v>
      </c>
      <c r="O122" s="94">
        <v>0</v>
      </c>
      <c r="P122" s="94">
        <v>-60501.24</v>
      </c>
      <c r="Q122" s="94">
        <v>60501.24</v>
      </c>
      <c r="R122" s="94">
        <v>0</v>
      </c>
      <c r="S122" s="94">
        <v>0</v>
      </c>
      <c r="T122" s="94">
        <v>0</v>
      </c>
      <c r="U122" s="94">
        <v>399.52</v>
      </c>
      <c r="V122" s="94">
        <v>-58030.590000000004</v>
      </c>
      <c r="W122" s="94">
        <v>-60714.68</v>
      </c>
      <c r="X122" s="94">
        <v>-59910.78</v>
      </c>
      <c r="Y122" s="94">
        <v>-114977.07</v>
      </c>
      <c r="Z122" s="94">
        <v>8399.44</v>
      </c>
      <c r="AA122" s="94">
        <v>-51747.17</v>
      </c>
      <c r="AB122" s="94">
        <v>-54792.512</v>
      </c>
      <c r="AC122" s="94">
        <v>-14.028</v>
      </c>
    </row>
    <row r="123" spans="1:29" s="14" customFormat="1" ht="12.75" hidden="1" outlineLevel="2">
      <c r="A123" s="14" t="s">
        <v>551</v>
      </c>
      <c r="B123" s="14" t="s">
        <v>552</v>
      </c>
      <c r="C123" s="48" t="s">
        <v>553</v>
      </c>
      <c r="D123" s="15"/>
      <c r="E123" s="15"/>
      <c r="F123" s="94">
        <v>0</v>
      </c>
      <c r="G123" s="94">
        <v>0</v>
      </c>
      <c r="H123" s="94">
        <v>0</v>
      </c>
      <c r="I123" s="94">
        <v>0</v>
      </c>
      <c r="J123" s="94">
        <v>0</v>
      </c>
      <c r="K123" s="94">
        <v>0</v>
      </c>
      <c r="L123" s="94">
        <v>0</v>
      </c>
      <c r="M123" s="94">
        <v>0</v>
      </c>
      <c r="N123" s="94">
        <v>0</v>
      </c>
      <c r="O123" s="94">
        <v>0</v>
      </c>
      <c r="P123" s="94">
        <v>0</v>
      </c>
      <c r="Q123" s="94">
        <v>57673.03</v>
      </c>
      <c r="R123" s="94">
        <v>28197.89</v>
      </c>
      <c r="S123" s="94">
        <v>27932.4</v>
      </c>
      <c r="T123" s="94">
        <v>27986.99</v>
      </c>
      <c r="U123" s="94">
        <v>27921.43</v>
      </c>
      <c r="V123" s="94">
        <v>27872.32</v>
      </c>
      <c r="W123" s="94">
        <v>27792.38</v>
      </c>
      <c r="X123" s="94">
        <v>24646.54</v>
      </c>
      <c r="Y123" s="94">
        <v>24586.98</v>
      </c>
      <c r="Z123" s="94">
        <v>24511.3</v>
      </c>
      <c r="AA123" s="94">
        <v>24494.74</v>
      </c>
      <c r="AB123" s="94">
        <v>24214.806</v>
      </c>
      <c r="AC123" s="94">
        <v>24087.064</v>
      </c>
    </row>
    <row r="124" spans="1:29" s="14" customFormat="1" ht="12.75" hidden="1" outlineLevel="2">
      <c r="A124" s="14" t="s">
        <v>554</v>
      </c>
      <c r="B124" s="14" t="s">
        <v>555</v>
      </c>
      <c r="C124" s="48" t="s">
        <v>556</v>
      </c>
      <c r="D124" s="15"/>
      <c r="E124" s="15"/>
      <c r="F124" s="94">
        <v>0</v>
      </c>
      <c r="G124" s="94">
        <v>0</v>
      </c>
      <c r="H124" s="94">
        <v>0</v>
      </c>
      <c r="I124" s="94">
        <v>0</v>
      </c>
      <c r="J124" s="94">
        <v>0</v>
      </c>
      <c r="K124" s="94">
        <v>0</v>
      </c>
      <c r="L124" s="94">
        <v>0</v>
      </c>
      <c r="M124" s="94">
        <v>0</v>
      </c>
      <c r="N124" s="94">
        <v>0</v>
      </c>
      <c r="O124" s="94">
        <v>0</v>
      </c>
      <c r="P124" s="94">
        <v>0</v>
      </c>
      <c r="Q124" s="94">
        <v>-48892</v>
      </c>
      <c r="R124" s="94">
        <v>-23694.010000000002</v>
      </c>
      <c r="S124" s="94">
        <v>-23425.2</v>
      </c>
      <c r="T124" s="94">
        <v>-23461.69</v>
      </c>
      <c r="U124" s="94">
        <v>-23249.21</v>
      </c>
      <c r="V124" s="94">
        <v>-23091.44</v>
      </c>
      <c r="W124" s="94">
        <v>-22998.2</v>
      </c>
      <c r="X124" s="94">
        <v>-21075.670000000002</v>
      </c>
      <c r="Y124" s="94">
        <v>-21057.08</v>
      </c>
      <c r="Z124" s="94">
        <v>-30535.98</v>
      </c>
      <c r="AA124" s="94">
        <v>-22437.670000000002</v>
      </c>
      <c r="AB124" s="94">
        <v>-22312.222999999998</v>
      </c>
      <c r="AC124" s="94">
        <v>-22312.327</v>
      </c>
    </row>
    <row r="125" spans="1:29" s="14" customFormat="1" ht="12.75" hidden="1" outlineLevel="2">
      <c r="A125" s="14" t="s">
        <v>557</v>
      </c>
      <c r="B125" s="14" t="s">
        <v>558</v>
      </c>
      <c r="C125" s="48" t="s">
        <v>559</v>
      </c>
      <c r="D125" s="15"/>
      <c r="E125" s="15"/>
      <c r="F125" s="94">
        <v>0</v>
      </c>
      <c r="G125" s="94">
        <v>0</v>
      </c>
      <c r="H125" s="94">
        <v>0</v>
      </c>
      <c r="I125" s="94">
        <v>0</v>
      </c>
      <c r="J125" s="94">
        <v>0</v>
      </c>
      <c r="K125" s="94">
        <v>0</v>
      </c>
      <c r="L125" s="94">
        <v>0</v>
      </c>
      <c r="M125" s="94">
        <v>0</v>
      </c>
      <c r="N125" s="94">
        <v>0</v>
      </c>
      <c r="O125" s="94">
        <v>0</v>
      </c>
      <c r="P125" s="94">
        <v>0</v>
      </c>
      <c r="Q125" s="94">
        <v>0</v>
      </c>
      <c r="R125" s="94">
        <v>0</v>
      </c>
      <c r="S125" s="94">
        <v>0</v>
      </c>
      <c r="T125" s="94">
        <v>0</v>
      </c>
      <c r="U125" s="94">
        <v>0</v>
      </c>
      <c r="V125" s="94">
        <v>0</v>
      </c>
      <c r="W125" s="94">
        <v>0</v>
      </c>
      <c r="X125" s="94">
        <v>-1161307.8</v>
      </c>
      <c r="Y125" s="94">
        <v>97315.13</v>
      </c>
      <c r="Z125" s="94">
        <v>188156.48</v>
      </c>
      <c r="AA125" s="94">
        <v>97315.14</v>
      </c>
      <c r="AB125" s="94">
        <v>97315.13</v>
      </c>
      <c r="AC125" s="94">
        <v>97315.13</v>
      </c>
    </row>
    <row r="126" spans="1:29" s="14" customFormat="1" ht="12.75" hidden="1" outlineLevel="2">
      <c r="A126" s="14" t="s">
        <v>560</v>
      </c>
      <c r="B126" s="14" t="s">
        <v>561</v>
      </c>
      <c r="C126" s="48" t="s">
        <v>562</v>
      </c>
      <c r="D126" s="15"/>
      <c r="E126" s="15"/>
      <c r="F126" s="94">
        <v>0</v>
      </c>
      <c r="G126" s="94">
        <v>0</v>
      </c>
      <c r="H126" s="94">
        <v>0</v>
      </c>
      <c r="I126" s="94">
        <v>0</v>
      </c>
      <c r="J126" s="94">
        <v>0</v>
      </c>
      <c r="K126" s="94">
        <v>0</v>
      </c>
      <c r="L126" s="94">
        <v>0</v>
      </c>
      <c r="M126" s="94">
        <v>0</v>
      </c>
      <c r="N126" s="94">
        <v>0</v>
      </c>
      <c r="O126" s="94">
        <v>0</v>
      </c>
      <c r="P126" s="94">
        <v>0</v>
      </c>
      <c r="Q126" s="94">
        <v>0</v>
      </c>
      <c r="R126" s="94">
        <v>0</v>
      </c>
      <c r="S126" s="94">
        <v>0</v>
      </c>
      <c r="T126" s="94">
        <v>0</v>
      </c>
      <c r="U126" s="94">
        <v>0</v>
      </c>
      <c r="V126" s="94">
        <v>0</v>
      </c>
      <c r="W126" s="94">
        <v>0</v>
      </c>
      <c r="X126" s="94">
        <v>1224709.3</v>
      </c>
      <c r="Y126" s="94">
        <v>-111337.21</v>
      </c>
      <c r="Z126" s="94">
        <v>-111337.22</v>
      </c>
      <c r="AA126" s="94">
        <v>-111337.2</v>
      </c>
      <c r="AB126" s="94">
        <v>-111337.21</v>
      </c>
      <c r="AC126" s="94">
        <v>-111337.21</v>
      </c>
    </row>
    <row r="127" spans="1:29" ht="12.75" hidden="1" outlineLevel="1">
      <c r="A127" s="1" t="s">
        <v>152</v>
      </c>
      <c r="B127" s="9" t="s">
        <v>123</v>
      </c>
      <c r="C127" s="56" t="s">
        <v>130</v>
      </c>
      <c r="D127" s="22"/>
      <c r="E127" s="22"/>
      <c r="F127" s="81">
        <v>0</v>
      </c>
      <c r="G127" s="81">
        <v>0</v>
      </c>
      <c r="H127" s="81">
        <v>0</v>
      </c>
      <c r="I127" s="81">
        <v>0</v>
      </c>
      <c r="J127" s="81">
        <v>0</v>
      </c>
      <c r="K127" s="81">
        <v>0</v>
      </c>
      <c r="L127" s="81">
        <v>0</v>
      </c>
      <c r="M127" s="81">
        <v>0</v>
      </c>
      <c r="N127" s="81">
        <v>0</v>
      </c>
      <c r="O127" s="81">
        <v>0</v>
      </c>
      <c r="P127" s="81">
        <v>496469.75000000023</v>
      </c>
      <c r="Q127" s="81">
        <v>240591.33000000007</v>
      </c>
      <c r="R127" s="81">
        <v>466044.56999999995</v>
      </c>
      <c r="S127" s="81">
        <v>422719.68999999977</v>
      </c>
      <c r="T127" s="81">
        <v>459814.7700000002</v>
      </c>
      <c r="U127" s="81">
        <v>456649.8600000001</v>
      </c>
      <c r="V127" s="81">
        <v>477245.2199999997</v>
      </c>
      <c r="W127" s="81">
        <v>627658.3199999998</v>
      </c>
      <c r="X127" s="81">
        <v>315729.50999999966</v>
      </c>
      <c r="Y127" s="81">
        <v>398300.7500000004</v>
      </c>
      <c r="Z127" s="81">
        <v>65070.89999999991</v>
      </c>
      <c r="AA127" s="81">
        <v>288121.30999999976</v>
      </c>
      <c r="AB127" s="81">
        <v>256630.7859999999</v>
      </c>
      <c r="AC127" s="81">
        <v>246250.74400000024</v>
      </c>
    </row>
    <row r="128" spans="1:29" s="12" customFormat="1" ht="12.75" collapsed="1">
      <c r="A128" s="13" t="s">
        <v>161</v>
      </c>
      <c r="C128" s="73" t="s">
        <v>128</v>
      </c>
      <c r="D128" s="58"/>
      <c r="E128" s="58"/>
      <c r="F128" s="84">
        <v>799589.13</v>
      </c>
      <c r="G128" s="84">
        <v>770413.7</v>
      </c>
      <c r="H128" s="84">
        <v>806934.9299999999</v>
      </c>
      <c r="I128" s="84">
        <v>627078</v>
      </c>
      <c r="J128" s="84">
        <v>586417.255</v>
      </c>
      <c r="K128" s="84">
        <v>501285.85</v>
      </c>
      <c r="L128" s="84">
        <v>786024.8099999999</v>
      </c>
      <c r="M128" s="84">
        <v>711860.9199999999</v>
      </c>
      <c r="N128" s="84">
        <v>695002.12</v>
      </c>
      <c r="O128" s="84">
        <v>739140.55</v>
      </c>
      <c r="P128" s="84">
        <v>1451311.21</v>
      </c>
      <c r="Q128" s="84">
        <v>1541580.4500000002</v>
      </c>
      <c r="R128" s="84">
        <v>1738579.6400000001</v>
      </c>
      <c r="S128" s="84">
        <v>1420117.72</v>
      </c>
      <c r="T128" s="84">
        <v>1487595.15</v>
      </c>
      <c r="U128" s="84">
        <v>1602837.56</v>
      </c>
      <c r="V128" s="84">
        <v>1567445.63</v>
      </c>
      <c r="W128" s="84">
        <v>2007274.54</v>
      </c>
      <c r="X128" s="84">
        <v>1393603.51</v>
      </c>
      <c r="Y128" s="84">
        <v>1595901.68</v>
      </c>
      <c r="Z128" s="84">
        <v>1043989.7200000001</v>
      </c>
      <c r="AA128" s="84">
        <v>1484783.87</v>
      </c>
      <c r="AB128" s="84">
        <v>1404153.08</v>
      </c>
      <c r="AC128" s="84">
        <v>1378847.9139999999</v>
      </c>
    </row>
    <row r="129" spans="1:5" ht="0.75" customHeight="1" hidden="1" outlineLevel="1">
      <c r="A129" s="1"/>
      <c r="C129" s="47"/>
      <c r="D129" s="22"/>
      <c r="E129" s="22"/>
    </row>
    <row r="130" spans="1:29" s="14" customFormat="1" ht="12.75" hidden="1" outlineLevel="2">
      <c r="A130" s="14" t="s">
        <v>563</v>
      </c>
      <c r="B130" s="14" t="s">
        <v>564</v>
      </c>
      <c r="C130" s="48" t="s">
        <v>565</v>
      </c>
      <c r="D130" s="15"/>
      <c r="E130" s="15"/>
      <c r="F130" s="94">
        <v>341314.05</v>
      </c>
      <c r="G130" s="94">
        <v>342498.88</v>
      </c>
      <c r="H130" s="94">
        <v>274334.56</v>
      </c>
      <c r="I130" s="94">
        <v>311784.31</v>
      </c>
      <c r="J130" s="94">
        <v>311580.33</v>
      </c>
      <c r="K130" s="94">
        <v>294361.60000000003</v>
      </c>
      <c r="L130" s="94">
        <v>517964.07</v>
      </c>
      <c r="M130" s="94">
        <v>341369.13</v>
      </c>
      <c r="N130" s="94">
        <v>343546.24</v>
      </c>
      <c r="O130" s="94">
        <v>377884.13</v>
      </c>
      <c r="P130" s="94">
        <v>376943.57</v>
      </c>
      <c r="Q130" s="94">
        <v>380714.17</v>
      </c>
      <c r="R130" s="94">
        <v>363456.78</v>
      </c>
      <c r="S130" s="94">
        <v>358467.32</v>
      </c>
      <c r="T130" s="94">
        <v>355915.79</v>
      </c>
      <c r="U130" s="94">
        <v>372825.95</v>
      </c>
      <c r="V130" s="94">
        <v>349058.67</v>
      </c>
      <c r="W130" s="94">
        <v>348958.67</v>
      </c>
      <c r="X130" s="94">
        <v>361276.34</v>
      </c>
      <c r="Y130" s="94">
        <v>669491.97</v>
      </c>
      <c r="Z130" s="94">
        <v>413258.07</v>
      </c>
      <c r="AA130" s="94">
        <v>413078.55</v>
      </c>
      <c r="AB130" s="94">
        <v>436142.63</v>
      </c>
      <c r="AC130" s="94">
        <v>436213.60000000003</v>
      </c>
    </row>
    <row r="131" spans="1:29" s="14" customFormat="1" ht="12.75" hidden="1" outlineLevel="2">
      <c r="A131" s="14" t="s">
        <v>566</v>
      </c>
      <c r="B131" s="14" t="s">
        <v>567</v>
      </c>
      <c r="C131" s="48" t="s">
        <v>568</v>
      </c>
      <c r="D131" s="15"/>
      <c r="E131" s="15"/>
      <c r="F131" s="94">
        <v>2300</v>
      </c>
      <c r="G131" s="94">
        <v>2300</v>
      </c>
      <c r="H131" s="94">
        <v>12708.93</v>
      </c>
      <c r="I131" s="94">
        <v>2300</v>
      </c>
      <c r="J131" s="94">
        <v>3145</v>
      </c>
      <c r="K131" s="94">
        <v>13371.39</v>
      </c>
      <c r="L131" s="94">
        <v>2645</v>
      </c>
      <c r="M131" s="94">
        <v>2645</v>
      </c>
      <c r="N131" s="94">
        <v>13470.29</v>
      </c>
      <c r="O131" s="94">
        <v>66798.16</v>
      </c>
      <c r="P131" s="94">
        <v>2645</v>
      </c>
      <c r="Q131" s="94">
        <v>13726.93</v>
      </c>
      <c r="R131" s="94">
        <v>17745</v>
      </c>
      <c r="S131" s="94">
        <v>2645</v>
      </c>
      <c r="T131" s="94">
        <v>13726.93</v>
      </c>
      <c r="U131" s="94">
        <v>2645</v>
      </c>
      <c r="V131" s="94">
        <v>2645</v>
      </c>
      <c r="W131" s="94">
        <v>14067.35</v>
      </c>
      <c r="X131" s="94">
        <v>2645</v>
      </c>
      <c r="Y131" s="94">
        <v>2645</v>
      </c>
      <c r="Z131" s="94">
        <v>14170.210000000001</v>
      </c>
      <c r="AA131" s="94">
        <v>15541.52</v>
      </c>
      <c r="AB131" s="94">
        <v>2645</v>
      </c>
      <c r="AC131" s="94">
        <v>14170.210000000001</v>
      </c>
    </row>
    <row r="132" spans="1:29" ht="12.75" hidden="1" outlineLevel="1">
      <c r="A132" s="1" t="s">
        <v>153</v>
      </c>
      <c r="B132" s="9" t="s">
        <v>124</v>
      </c>
      <c r="C132" s="55" t="s">
        <v>213</v>
      </c>
      <c r="D132" s="22"/>
      <c r="E132" s="22"/>
      <c r="F132" s="80">
        <v>343614.05</v>
      </c>
      <c r="G132" s="80">
        <v>344798.88</v>
      </c>
      <c r="H132" s="80">
        <v>287043.49</v>
      </c>
      <c r="I132" s="80">
        <v>314084.31</v>
      </c>
      <c r="J132" s="80">
        <v>314725.33</v>
      </c>
      <c r="K132" s="80">
        <v>307732.99000000005</v>
      </c>
      <c r="L132" s="80">
        <v>520609.07</v>
      </c>
      <c r="M132" s="80">
        <v>344014.13</v>
      </c>
      <c r="N132" s="80">
        <v>357016.52999999997</v>
      </c>
      <c r="O132" s="80">
        <v>444682.29000000004</v>
      </c>
      <c r="P132" s="80">
        <v>379588.57</v>
      </c>
      <c r="Q132" s="80">
        <v>394441.1</v>
      </c>
      <c r="R132" s="80">
        <v>381201.78</v>
      </c>
      <c r="S132" s="80">
        <v>361112.32</v>
      </c>
      <c r="T132" s="80">
        <v>369642.72</v>
      </c>
      <c r="U132" s="80">
        <v>375470.95</v>
      </c>
      <c r="V132" s="80">
        <v>351703.67</v>
      </c>
      <c r="W132" s="80">
        <v>363026.01999999996</v>
      </c>
      <c r="X132" s="80">
        <v>363921.34</v>
      </c>
      <c r="Y132" s="80">
        <v>672136.97</v>
      </c>
      <c r="Z132" s="80">
        <v>427428.28</v>
      </c>
      <c r="AA132" s="80">
        <v>428620.07</v>
      </c>
      <c r="AB132" s="80">
        <v>438787.63</v>
      </c>
      <c r="AC132" s="80">
        <v>450383.81000000006</v>
      </c>
    </row>
    <row r="133" spans="1:29" s="14" customFormat="1" ht="12.75" hidden="1" outlineLevel="2">
      <c r="A133" s="14" t="s">
        <v>569</v>
      </c>
      <c r="B133" s="14" t="s">
        <v>570</v>
      </c>
      <c r="C133" s="48" t="s">
        <v>571</v>
      </c>
      <c r="D133" s="15"/>
      <c r="E133" s="15"/>
      <c r="F133" s="94">
        <v>20969.789</v>
      </c>
      <c r="G133" s="94">
        <v>20969.789</v>
      </c>
      <c r="H133" s="94">
        <v>20969.789</v>
      </c>
      <c r="I133" s="94">
        <v>20969.789</v>
      </c>
      <c r="J133" s="94">
        <v>20969.789</v>
      </c>
      <c r="K133" s="94">
        <v>20969.789</v>
      </c>
      <c r="L133" s="94">
        <v>20969.789</v>
      </c>
      <c r="M133" s="94">
        <v>20969.789</v>
      </c>
      <c r="N133" s="94">
        <v>20969.789</v>
      </c>
      <c r="O133" s="94">
        <v>20969.789</v>
      </c>
      <c r="P133" s="94">
        <v>20969.789</v>
      </c>
      <c r="Q133" s="94">
        <v>20969.789</v>
      </c>
      <c r="R133" s="94">
        <v>21932.386</v>
      </c>
      <c r="S133" s="94">
        <v>21932.386</v>
      </c>
      <c r="T133" s="94">
        <v>21932.386</v>
      </c>
      <c r="U133" s="94">
        <v>21932.386</v>
      </c>
      <c r="V133" s="94">
        <v>21932.386</v>
      </c>
      <c r="W133" s="94">
        <v>21932.386</v>
      </c>
      <c r="X133" s="94">
        <v>21932.386</v>
      </c>
      <c r="Y133" s="94">
        <v>21932.386</v>
      </c>
      <c r="Z133" s="94">
        <v>21932.386</v>
      </c>
      <c r="AA133" s="94">
        <v>21932.386</v>
      </c>
      <c r="AB133" s="94">
        <v>21932.386</v>
      </c>
      <c r="AC133" s="94">
        <v>21932.386</v>
      </c>
    </row>
    <row r="134" spans="1:29" ht="12.75" hidden="1" outlineLevel="1">
      <c r="A134" s="1" t="s">
        <v>154</v>
      </c>
      <c r="B134" s="9" t="s">
        <v>123</v>
      </c>
      <c r="C134" s="56" t="s">
        <v>214</v>
      </c>
      <c r="D134" s="22"/>
      <c r="E134" s="22"/>
      <c r="F134" s="81">
        <v>20969.789</v>
      </c>
      <c r="G134" s="81">
        <v>20969.789</v>
      </c>
      <c r="H134" s="81">
        <v>20969.789</v>
      </c>
      <c r="I134" s="81">
        <v>20969.789</v>
      </c>
      <c r="J134" s="81">
        <v>20969.789</v>
      </c>
      <c r="K134" s="81">
        <v>20969.789</v>
      </c>
      <c r="L134" s="81">
        <v>20969.789</v>
      </c>
      <c r="M134" s="81">
        <v>20969.789</v>
      </c>
      <c r="N134" s="81">
        <v>20969.789</v>
      </c>
      <c r="O134" s="81">
        <v>20969.789</v>
      </c>
      <c r="P134" s="81">
        <v>20969.789</v>
      </c>
      <c r="Q134" s="81">
        <v>20969.789</v>
      </c>
      <c r="R134" s="81">
        <v>21932.386</v>
      </c>
      <c r="S134" s="81">
        <v>21932.386</v>
      </c>
      <c r="T134" s="81">
        <v>21932.386</v>
      </c>
      <c r="U134" s="81">
        <v>21932.386</v>
      </c>
      <c r="V134" s="81">
        <v>21932.386</v>
      </c>
      <c r="W134" s="81">
        <v>21932.386</v>
      </c>
      <c r="X134" s="81">
        <v>21932.386</v>
      </c>
      <c r="Y134" s="81">
        <v>21932.386</v>
      </c>
      <c r="Z134" s="81">
        <v>21932.386</v>
      </c>
      <c r="AA134" s="81">
        <v>21932.386</v>
      </c>
      <c r="AB134" s="81">
        <v>21932.386</v>
      </c>
      <c r="AC134" s="81">
        <v>21932.386</v>
      </c>
    </row>
    <row r="135" spans="1:29" s="12" customFormat="1" ht="12.75" collapsed="1">
      <c r="A135" s="13" t="s">
        <v>162</v>
      </c>
      <c r="C135" s="73" t="s">
        <v>131</v>
      </c>
      <c r="D135" s="58"/>
      <c r="E135" s="58"/>
      <c r="F135" s="84">
        <v>364583.839</v>
      </c>
      <c r="G135" s="84">
        <v>365768.669</v>
      </c>
      <c r="H135" s="84">
        <v>308013.279</v>
      </c>
      <c r="I135" s="84">
        <v>335054.099</v>
      </c>
      <c r="J135" s="84">
        <v>335695.119</v>
      </c>
      <c r="K135" s="84">
        <v>328702.779</v>
      </c>
      <c r="L135" s="84">
        <v>541578.859</v>
      </c>
      <c r="M135" s="84">
        <v>364983.919</v>
      </c>
      <c r="N135" s="84">
        <v>377986.319</v>
      </c>
      <c r="O135" s="84">
        <v>465652.079</v>
      </c>
      <c r="P135" s="84">
        <v>400558.359</v>
      </c>
      <c r="Q135" s="84">
        <v>415410.889</v>
      </c>
      <c r="R135" s="84">
        <v>403134.166</v>
      </c>
      <c r="S135" s="84">
        <v>383044.706</v>
      </c>
      <c r="T135" s="84">
        <v>391575.106</v>
      </c>
      <c r="U135" s="84">
        <v>397403.336</v>
      </c>
      <c r="V135" s="84">
        <v>373636.056</v>
      </c>
      <c r="W135" s="84">
        <v>384958.406</v>
      </c>
      <c r="X135" s="84">
        <v>385853.726</v>
      </c>
      <c r="Y135" s="84">
        <v>694069.3559999999</v>
      </c>
      <c r="Z135" s="84">
        <v>449360.666</v>
      </c>
      <c r="AA135" s="84">
        <v>450552.456</v>
      </c>
      <c r="AB135" s="84">
        <v>460720.016</v>
      </c>
      <c r="AC135" s="84">
        <v>472316.196</v>
      </c>
    </row>
    <row r="136" spans="1:5" ht="0.75" customHeight="1" hidden="1" outlineLevel="1">
      <c r="A136" s="1"/>
      <c r="C136" s="47"/>
      <c r="D136" s="22"/>
      <c r="E136" s="22"/>
    </row>
    <row r="137" spans="1:29" s="14" customFormat="1" ht="12.75" hidden="1" outlineLevel="2">
      <c r="A137" s="14" t="s">
        <v>572</v>
      </c>
      <c r="B137" s="14" t="s">
        <v>573</v>
      </c>
      <c r="C137" s="48" t="s">
        <v>574</v>
      </c>
      <c r="D137" s="15"/>
      <c r="E137" s="15"/>
      <c r="F137" s="94">
        <v>183664.44</v>
      </c>
      <c r="G137" s="94">
        <v>242937.14</v>
      </c>
      <c r="H137" s="94">
        <v>192609.54</v>
      </c>
      <c r="I137" s="94">
        <v>142480.4</v>
      </c>
      <c r="J137" s="94">
        <v>101576.02</v>
      </c>
      <c r="K137" s="94">
        <v>91286.15000000001</v>
      </c>
      <c r="L137" s="94">
        <v>146168.19</v>
      </c>
      <c r="M137" s="94">
        <v>200277.46</v>
      </c>
      <c r="N137" s="94">
        <v>164775.04</v>
      </c>
      <c r="O137" s="94">
        <v>116788.6</v>
      </c>
      <c r="P137" s="94">
        <v>115005.25</v>
      </c>
      <c r="Q137" s="94">
        <v>176212.28</v>
      </c>
      <c r="R137" s="94">
        <v>285674.51</v>
      </c>
      <c r="S137" s="94">
        <v>296700.65</v>
      </c>
      <c r="T137" s="94">
        <v>186937.51</v>
      </c>
      <c r="U137" s="94">
        <v>122309.88</v>
      </c>
      <c r="V137" s="94">
        <v>126460.25</v>
      </c>
      <c r="W137" s="94">
        <v>113047.05</v>
      </c>
      <c r="X137" s="94">
        <v>157829.05000000002</v>
      </c>
      <c r="Y137" s="94">
        <v>222681.52000000002</v>
      </c>
      <c r="Z137" s="94">
        <v>109180.88</v>
      </c>
      <c r="AA137" s="94">
        <v>116764.43000000001</v>
      </c>
      <c r="AB137" s="94">
        <v>184971.75</v>
      </c>
      <c r="AC137" s="94">
        <v>298761.25</v>
      </c>
    </row>
    <row r="138" spans="1:29" s="14" customFormat="1" ht="12.75" hidden="1" outlineLevel="2">
      <c r="A138" s="14" t="s">
        <v>575</v>
      </c>
      <c r="B138" s="14" t="s">
        <v>576</v>
      </c>
      <c r="C138" s="48" t="s">
        <v>577</v>
      </c>
      <c r="D138" s="15"/>
      <c r="E138" s="15"/>
      <c r="F138" s="94">
        <v>21004.84</v>
      </c>
      <c r="G138" s="94">
        <v>21925.31</v>
      </c>
      <c r="H138" s="94">
        <v>40950.91</v>
      </c>
      <c r="I138" s="94">
        <v>39486.23</v>
      </c>
      <c r="J138" s="94">
        <v>36682.37</v>
      </c>
      <c r="K138" s="94">
        <v>42470.520000000004</v>
      </c>
      <c r="L138" s="94">
        <v>24635.21</v>
      </c>
      <c r="M138" s="94">
        <v>30352.05</v>
      </c>
      <c r="N138" s="94">
        <v>30874.33</v>
      </c>
      <c r="O138" s="94">
        <v>41323.28</v>
      </c>
      <c r="P138" s="94">
        <v>32433.9</v>
      </c>
      <c r="Q138" s="94">
        <v>14541.69</v>
      </c>
      <c r="R138" s="94">
        <v>31170.440000000002</v>
      </c>
      <c r="S138" s="94">
        <v>8653.61</v>
      </c>
      <c r="T138" s="94">
        <v>44604.48</v>
      </c>
      <c r="U138" s="94">
        <v>37496.590000000004</v>
      </c>
      <c r="V138" s="94">
        <v>43283.64</v>
      </c>
      <c r="W138" s="94">
        <v>40312.54</v>
      </c>
      <c r="X138" s="94">
        <v>22857.57</v>
      </c>
      <c r="Y138" s="94">
        <v>65990.98</v>
      </c>
      <c r="Z138" s="94">
        <v>47431.6</v>
      </c>
      <c r="AA138" s="94">
        <v>37825.91</v>
      </c>
      <c r="AB138" s="94">
        <v>30308.59</v>
      </c>
      <c r="AC138" s="94">
        <v>22697.850000000002</v>
      </c>
    </row>
    <row r="139" spans="1:29" ht="12.75" hidden="1" outlineLevel="1">
      <c r="A139" s="9" t="s">
        <v>155</v>
      </c>
      <c r="B139" s="9" t="s">
        <v>124</v>
      </c>
      <c r="C139" s="55" t="s">
        <v>132</v>
      </c>
      <c r="D139" s="22"/>
      <c r="E139" s="22"/>
      <c r="F139" s="80">
        <v>204669.28</v>
      </c>
      <c r="G139" s="80">
        <v>264862.45</v>
      </c>
      <c r="H139" s="80">
        <v>233560.45</v>
      </c>
      <c r="I139" s="80">
        <v>181966.63</v>
      </c>
      <c r="J139" s="80">
        <v>138258.39</v>
      </c>
      <c r="K139" s="80">
        <v>133756.67</v>
      </c>
      <c r="L139" s="80">
        <v>170803.4</v>
      </c>
      <c r="M139" s="80">
        <v>230629.50999999998</v>
      </c>
      <c r="N139" s="80">
        <v>195649.37</v>
      </c>
      <c r="O139" s="80">
        <v>158111.88</v>
      </c>
      <c r="P139" s="80">
        <v>147439.15</v>
      </c>
      <c r="Q139" s="80">
        <v>190753.97</v>
      </c>
      <c r="R139" s="80">
        <v>316844.95</v>
      </c>
      <c r="S139" s="80">
        <v>305354.26</v>
      </c>
      <c r="T139" s="80">
        <v>231541.99000000002</v>
      </c>
      <c r="U139" s="80">
        <v>159806.47</v>
      </c>
      <c r="V139" s="80">
        <v>169743.89</v>
      </c>
      <c r="W139" s="80">
        <v>153359.59</v>
      </c>
      <c r="X139" s="80">
        <v>180686.62000000002</v>
      </c>
      <c r="Y139" s="80">
        <v>288672.5</v>
      </c>
      <c r="Z139" s="80">
        <v>156612.48</v>
      </c>
      <c r="AA139" s="80">
        <v>154590.34000000003</v>
      </c>
      <c r="AB139" s="80">
        <v>215280.34</v>
      </c>
      <c r="AC139" s="80">
        <v>321459.1</v>
      </c>
    </row>
    <row r="140" spans="1:29" ht="12.75" hidden="1" outlineLevel="1">
      <c r="A140" s="9" t="s">
        <v>156</v>
      </c>
      <c r="B140" s="9" t="s">
        <v>123</v>
      </c>
      <c r="C140" s="56" t="s">
        <v>133</v>
      </c>
      <c r="D140" s="22"/>
      <c r="E140" s="22"/>
      <c r="F140" s="81">
        <v>0</v>
      </c>
      <c r="G140" s="81">
        <v>0</v>
      </c>
      <c r="H140" s="81">
        <v>0</v>
      </c>
      <c r="I140" s="81">
        <v>0</v>
      </c>
      <c r="J140" s="81">
        <v>0</v>
      </c>
      <c r="K140" s="81">
        <v>0</v>
      </c>
      <c r="L140" s="81">
        <v>0</v>
      </c>
      <c r="M140" s="81">
        <v>0</v>
      </c>
      <c r="N140" s="81">
        <v>0</v>
      </c>
      <c r="O140" s="81">
        <v>0</v>
      </c>
      <c r="P140" s="81">
        <v>0</v>
      </c>
      <c r="Q140" s="81">
        <v>0</v>
      </c>
      <c r="R140" s="81">
        <v>0</v>
      </c>
      <c r="S140" s="81">
        <v>0</v>
      </c>
      <c r="T140" s="81">
        <v>0</v>
      </c>
      <c r="U140" s="81">
        <v>0</v>
      </c>
      <c r="V140" s="81">
        <v>0</v>
      </c>
      <c r="W140" s="81">
        <v>0</v>
      </c>
      <c r="X140" s="81">
        <v>0</v>
      </c>
      <c r="Y140" s="81">
        <v>0</v>
      </c>
      <c r="Z140" s="81">
        <v>0</v>
      </c>
      <c r="AA140" s="81">
        <v>0</v>
      </c>
      <c r="AB140" s="81">
        <v>0</v>
      </c>
      <c r="AC140" s="81">
        <v>0</v>
      </c>
    </row>
    <row r="141" spans="1:29" s="12" customFormat="1" ht="12.75" collapsed="1">
      <c r="A141" s="12" t="s">
        <v>163</v>
      </c>
      <c r="C141" s="73" t="s">
        <v>134</v>
      </c>
      <c r="D141" s="58"/>
      <c r="E141" s="58"/>
      <c r="F141" s="84">
        <v>204669.28</v>
      </c>
      <c r="G141" s="84">
        <v>264862.45</v>
      </c>
      <c r="H141" s="84">
        <v>233560.45</v>
      </c>
      <c r="I141" s="84">
        <v>181966.63</v>
      </c>
      <c r="J141" s="84">
        <v>138258.39</v>
      </c>
      <c r="K141" s="84">
        <v>133756.67</v>
      </c>
      <c r="L141" s="84">
        <v>170803.4</v>
      </c>
      <c r="M141" s="84">
        <v>230629.50999999998</v>
      </c>
      <c r="N141" s="84">
        <v>195649.37</v>
      </c>
      <c r="O141" s="84">
        <v>158111.88</v>
      </c>
      <c r="P141" s="84">
        <v>147439.15</v>
      </c>
      <c r="Q141" s="84">
        <v>190753.97</v>
      </c>
      <c r="R141" s="84">
        <v>316844.95</v>
      </c>
      <c r="S141" s="84">
        <v>305354.26</v>
      </c>
      <c r="T141" s="84">
        <v>231541.99000000002</v>
      </c>
      <c r="U141" s="84">
        <v>159806.47</v>
      </c>
      <c r="V141" s="84">
        <v>169743.89</v>
      </c>
      <c r="W141" s="84">
        <v>153359.59</v>
      </c>
      <c r="X141" s="84">
        <v>180686.62000000002</v>
      </c>
      <c r="Y141" s="84">
        <v>288672.5</v>
      </c>
      <c r="Z141" s="84">
        <v>156612.48</v>
      </c>
      <c r="AA141" s="84">
        <v>154590.34000000003</v>
      </c>
      <c r="AB141" s="84">
        <v>215280.34</v>
      </c>
      <c r="AC141" s="84">
        <v>321459.1</v>
      </c>
    </row>
    <row r="142" spans="3:5" ht="0.75" customHeight="1" hidden="1" outlineLevel="1">
      <c r="C142" s="47"/>
      <c r="D142" s="22"/>
      <c r="E142" s="22"/>
    </row>
    <row r="143" spans="1:29" s="14" customFormat="1" ht="12.75" hidden="1" outlineLevel="2">
      <c r="A143" s="14" t="s">
        <v>578</v>
      </c>
      <c r="B143" s="14" t="s">
        <v>579</v>
      </c>
      <c r="C143" s="48" t="s">
        <v>580</v>
      </c>
      <c r="D143" s="15"/>
      <c r="E143" s="15"/>
      <c r="F143" s="94">
        <v>-77.76</v>
      </c>
      <c r="G143" s="94">
        <v>0</v>
      </c>
      <c r="H143" s="94">
        <v>20171.95</v>
      </c>
      <c r="I143" s="94">
        <v>0</v>
      </c>
      <c r="J143" s="94">
        <v>0</v>
      </c>
      <c r="K143" s="94">
        <v>0</v>
      </c>
      <c r="L143" s="94">
        <v>0</v>
      </c>
      <c r="M143" s="94">
        <v>0</v>
      </c>
      <c r="N143" s="94">
        <v>0</v>
      </c>
      <c r="O143" s="94">
        <v>0</v>
      </c>
      <c r="P143" s="94">
        <v>0</v>
      </c>
      <c r="Q143" s="94">
        <v>1804170.6800000002</v>
      </c>
      <c r="R143" s="94">
        <v>0</v>
      </c>
      <c r="S143" s="94">
        <v>0</v>
      </c>
      <c r="T143" s="94">
        <v>1503.24</v>
      </c>
      <c r="U143" s="94">
        <v>0</v>
      </c>
      <c r="V143" s="94">
        <v>0</v>
      </c>
      <c r="W143" s="94">
        <v>0</v>
      </c>
      <c r="X143" s="94">
        <v>0</v>
      </c>
      <c r="Y143" s="94">
        <v>0</v>
      </c>
      <c r="Z143" s="94">
        <v>0</v>
      </c>
      <c r="AA143" s="94">
        <v>0</v>
      </c>
      <c r="AB143" s="94">
        <v>0</v>
      </c>
      <c r="AC143" s="94">
        <v>0</v>
      </c>
    </row>
    <row r="144" spans="1:29" s="1" customFormat="1" ht="12.75" hidden="1" outlineLevel="1">
      <c r="A144" s="1" t="s">
        <v>157</v>
      </c>
      <c r="B144" s="9" t="s">
        <v>124</v>
      </c>
      <c r="C144" s="66" t="s">
        <v>217</v>
      </c>
      <c r="D144" s="29"/>
      <c r="E144" s="29"/>
      <c r="F144" s="85">
        <v>-77.76</v>
      </c>
      <c r="G144" s="97">
        <v>0</v>
      </c>
      <c r="H144" s="97">
        <v>20171.95</v>
      </c>
      <c r="I144" s="97">
        <v>0</v>
      </c>
      <c r="J144" s="97">
        <v>0</v>
      </c>
      <c r="K144" s="97">
        <v>0</v>
      </c>
      <c r="L144" s="97">
        <v>0</v>
      </c>
      <c r="M144" s="97">
        <v>0</v>
      </c>
      <c r="N144" s="97">
        <v>0</v>
      </c>
      <c r="O144" s="97">
        <v>0</v>
      </c>
      <c r="P144" s="97">
        <v>0</v>
      </c>
      <c r="Q144" s="97">
        <v>1804170.6800000002</v>
      </c>
      <c r="R144" s="97">
        <v>0</v>
      </c>
      <c r="S144" s="97">
        <v>0</v>
      </c>
      <c r="T144" s="97">
        <v>1503.24</v>
      </c>
      <c r="U144" s="97">
        <v>0</v>
      </c>
      <c r="V144" s="97">
        <v>0</v>
      </c>
      <c r="W144" s="97">
        <v>0</v>
      </c>
      <c r="X144" s="97">
        <v>0</v>
      </c>
      <c r="Y144" s="97">
        <v>0</v>
      </c>
      <c r="Z144" s="97">
        <v>0</v>
      </c>
      <c r="AA144" s="97">
        <v>0</v>
      </c>
      <c r="AB144" s="97">
        <v>0</v>
      </c>
      <c r="AC144" s="97">
        <v>0</v>
      </c>
    </row>
    <row r="145" spans="1:29" s="13" customFormat="1" ht="12.75" collapsed="1">
      <c r="A145" s="13" t="s">
        <v>164</v>
      </c>
      <c r="B145" s="12"/>
      <c r="C145" s="74" t="s">
        <v>217</v>
      </c>
      <c r="D145" s="23"/>
      <c r="E145" s="23"/>
      <c r="F145" s="86">
        <v>-77.76</v>
      </c>
      <c r="G145" s="98">
        <v>0</v>
      </c>
      <c r="H145" s="98">
        <v>20171.95</v>
      </c>
      <c r="I145" s="98">
        <v>0</v>
      </c>
      <c r="J145" s="98">
        <v>0</v>
      </c>
      <c r="K145" s="98">
        <v>0</v>
      </c>
      <c r="L145" s="98">
        <v>0</v>
      </c>
      <c r="M145" s="98">
        <v>0</v>
      </c>
      <c r="N145" s="98">
        <v>0</v>
      </c>
      <c r="O145" s="98">
        <v>0</v>
      </c>
      <c r="P145" s="98">
        <v>0</v>
      </c>
      <c r="Q145" s="98">
        <v>1804170.6800000002</v>
      </c>
      <c r="R145" s="98">
        <v>0</v>
      </c>
      <c r="S145" s="98">
        <v>0</v>
      </c>
      <c r="T145" s="98">
        <v>1503.24</v>
      </c>
      <c r="U145" s="98">
        <v>0</v>
      </c>
      <c r="V145" s="98">
        <v>0</v>
      </c>
      <c r="W145" s="98">
        <v>0</v>
      </c>
      <c r="X145" s="98">
        <v>0</v>
      </c>
      <c r="Y145" s="98">
        <v>0</v>
      </c>
      <c r="Z145" s="98">
        <v>0</v>
      </c>
      <c r="AA145" s="98">
        <v>0</v>
      </c>
      <c r="AB145" s="98">
        <v>0</v>
      </c>
      <c r="AC145" s="98">
        <v>0</v>
      </c>
    </row>
    <row r="146" spans="1:29" s="13" customFormat="1" ht="12.75">
      <c r="A146" s="13" t="s">
        <v>49</v>
      </c>
      <c r="B146" s="11"/>
      <c r="C146" s="53" t="s">
        <v>159</v>
      </c>
      <c r="D146" s="23"/>
      <c r="E146" s="23"/>
      <c r="F146" s="87">
        <v>68535202.40200001</v>
      </c>
      <c r="G146" s="99">
        <v>63990163.76900001</v>
      </c>
      <c r="H146" s="99">
        <v>48909674.868999995</v>
      </c>
      <c r="I146" s="99">
        <v>41492255.301</v>
      </c>
      <c r="J146" s="99">
        <v>46472689.596</v>
      </c>
      <c r="K146" s="99">
        <v>55594349.309</v>
      </c>
      <c r="L146" s="99">
        <v>76667313.719</v>
      </c>
      <c r="M146" s="99">
        <v>70388421.34899996</v>
      </c>
      <c r="N146" s="99">
        <v>49817491.44899999</v>
      </c>
      <c r="O146" s="99">
        <v>55649873.65900001</v>
      </c>
      <c r="P146" s="99">
        <v>55799739.14899999</v>
      </c>
      <c r="Q146" s="99">
        <v>77719218.019</v>
      </c>
      <c r="R146" s="99">
        <v>75887129.396</v>
      </c>
      <c r="S146" s="99">
        <v>60740239.697</v>
      </c>
      <c r="T146" s="99">
        <v>61904749.825</v>
      </c>
      <c r="U146" s="99">
        <v>52880052.10600001</v>
      </c>
      <c r="V146" s="99">
        <v>57155415.197</v>
      </c>
      <c r="W146" s="99">
        <v>67664666.935</v>
      </c>
      <c r="X146" s="99">
        <v>73282850.87599999</v>
      </c>
      <c r="Y146" s="99">
        <v>65156238.096</v>
      </c>
      <c r="Z146" s="99">
        <v>51534955.04600001</v>
      </c>
      <c r="AA146" s="99">
        <v>57369263.50599999</v>
      </c>
      <c r="AB146" s="99">
        <v>54590998.176</v>
      </c>
      <c r="AC146" s="99">
        <v>62836168.86000001</v>
      </c>
    </row>
    <row r="147" spans="1:29" s="13" customFormat="1" ht="12.75">
      <c r="A147" s="1"/>
      <c r="B147" s="11"/>
      <c r="C147" s="53"/>
      <c r="D147" s="23"/>
      <c r="E147" s="23"/>
      <c r="F147" s="87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</row>
    <row r="148" spans="2:29" s="24" customFormat="1" ht="4.5" customHeight="1" hidden="1" outlineLevel="1">
      <c r="B148" s="25"/>
      <c r="C148" s="52"/>
      <c r="D148" s="27"/>
      <c r="E148" s="27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</row>
    <row r="149" spans="1:29" s="14" customFormat="1" ht="12.75" hidden="1" outlineLevel="2">
      <c r="A149" s="14" t="s">
        <v>581</v>
      </c>
      <c r="B149" s="14" t="s">
        <v>582</v>
      </c>
      <c r="C149" s="48" t="s">
        <v>94</v>
      </c>
      <c r="D149" s="15"/>
      <c r="E149" s="15"/>
      <c r="F149" s="94">
        <v>-49897.75</v>
      </c>
      <c r="G149" s="94">
        <v>-25022.49</v>
      </c>
      <c r="H149" s="94">
        <v>-20429.33</v>
      </c>
      <c r="I149" s="94">
        <v>-43459.57</v>
      </c>
      <c r="J149" s="94">
        <v>-5540.82</v>
      </c>
      <c r="K149" s="94">
        <v>-125649.94</v>
      </c>
      <c r="L149" s="94">
        <v>-38082.61</v>
      </c>
      <c r="M149" s="94">
        <v>-27473.8</v>
      </c>
      <c r="N149" s="94">
        <v>-28458.08</v>
      </c>
      <c r="O149" s="94">
        <v>-89219.78</v>
      </c>
      <c r="P149" s="94">
        <v>-19239.181</v>
      </c>
      <c r="Q149" s="94">
        <v>-129866.16</v>
      </c>
      <c r="R149" s="94">
        <v>-23337.08</v>
      </c>
      <c r="S149" s="94">
        <v>-21055.64</v>
      </c>
      <c r="T149" s="94">
        <v>-13163.17</v>
      </c>
      <c r="U149" s="94">
        <v>-130453.36</v>
      </c>
      <c r="V149" s="94">
        <v>-114443.06</v>
      </c>
      <c r="W149" s="94">
        <v>-5917.28</v>
      </c>
      <c r="X149" s="94">
        <v>-10630.49</v>
      </c>
      <c r="Y149" s="94">
        <v>-8299.380000000001</v>
      </c>
      <c r="Z149" s="94">
        <v>-11423.73</v>
      </c>
      <c r="AA149" s="94">
        <v>-16119.18</v>
      </c>
      <c r="AB149" s="94">
        <v>-129126.26000000001</v>
      </c>
      <c r="AC149" s="94">
        <v>-210935.52000000002</v>
      </c>
    </row>
    <row r="150" spans="1:29" s="14" customFormat="1" ht="12.75" hidden="1" outlineLevel="2">
      <c r="A150" s="14" t="s">
        <v>583</v>
      </c>
      <c r="B150" s="14" t="s">
        <v>584</v>
      </c>
      <c r="C150" s="48" t="s">
        <v>585</v>
      </c>
      <c r="D150" s="15"/>
      <c r="E150" s="15"/>
      <c r="F150" s="94">
        <v>-18452051.28</v>
      </c>
      <c r="G150" s="94">
        <v>-16757922.42</v>
      </c>
      <c r="H150" s="94">
        <v>-12925980.93</v>
      </c>
      <c r="I150" s="94">
        <v>-11492179.89</v>
      </c>
      <c r="J150" s="94">
        <v>-5814084.55</v>
      </c>
      <c r="K150" s="94">
        <v>-15883975.03</v>
      </c>
      <c r="L150" s="94">
        <v>-15987868.67</v>
      </c>
      <c r="M150" s="94">
        <v>-16919884.61</v>
      </c>
      <c r="N150" s="94">
        <v>-14520064.93</v>
      </c>
      <c r="O150" s="94">
        <v>-13567877.56</v>
      </c>
      <c r="P150" s="94">
        <v>-13576910.83</v>
      </c>
      <c r="Q150" s="94">
        <v>-13411843.84</v>
      </c>
      <c r="R150" s="94">
        <v>-19565675.69</v>
      </c>
      <c r="S150" s="94">
        <v>-18021136.69</v>
      </c>
      <c r="T150" s="94">
        <v>-15873073.26</v>
      </c>
      <c r="U150" s="94">
        <v>-13944950.37</v>
      </c>
      <c r="V150" s="94">
        <v>-15527932.62</v>
      </c>
      <c r="W150" s="94">
        <v>-17251024</v>
      </c>
      <c r="X150" s="94">
        <v>-20863369.26</v>
      </c>
      <c r="Y150" s="94">
        <v>-14128089.75</v>
      </c>
      <c r="Z150" s="94">
        <v>-11092101.52</v>
      </c>
      <c r="AA150" s="94">
        <v>-12543439.21</v>
      </c>
      <c r="AB150" s="94">
        <v>-12281068.42</v>
      </c>
      <c r="AC150" s="94">
        <v>-13270815.08</v>
      </c>
    </row>
    <row r="151" spans="1:29" s="14" customFormat="1" ht="12.75" hidden="1" outlineLevel="2">
      <c r="A151" s="14" t="s">
        <v>586</v>
      </c>
      <c r="B151" s="14" t="s">
        <v>587</v>
      </c>
      <c r="C151" s="48" t="s">
        <v>588</v>
      </c>
      <c r="D151" s="15"/>
      <c r="E151" s="15"/>
      <c r="F151" s="94">
        <v>-372637.89</v>
      </c>
      <c r="G151" s="94">
        <v>-340879.15</v>
      </c>
      <c r="H151" s="94">
        <v>-243985.56</v>
      </c>
      <c r="I151" s="94">
        <v>-194862.85</v>
      </c>
      <c r="J151" s="94">
        <v>-100572.66</v>
      </c>
      <c r="K151" s="94">
        <v>-261865.73</v>
      </c>
      <c r="L151" s="94">
        <v>-433108.58</v>
      </c>
      <c r="M151" s="94">
        <v>-357406.7</v>
      </c>
      <c r="N151" s="94">
        <v>-350361.56</v>
      </c>
      <c r="O151" s="94">
        <v>-233381.89</v>
      </c>
      <c r="P151" s="94">
        <v>-231914.62</v>
      </c>
      <c r="Q151" s="94">
        <v>-268181.34</v>
      </c>
      <c r="R151" s="94">
        <v>-335510.43</v>
      </c>
      <c r="S151" s="94">
        <v>-251759.43</v>
      </c>
      <c r="T151" s="94">
        <v>-200089.75</v>
      </c>
      <c r="U151" s="94">
        <v>-187353.94</v>
      </c>
      <c r="V151" s="94">
        <v>-249287.25</v>
      </c>
      <c r="W151" s="94">
        <v>-286744.93</v>
      </c>
      <c r="X151" s="94">
        <v>-440543.32</v>
      </c>
      <c r="Y151" s="94">
        <v>-239509.58000000002</v>
      </c>
      <c r="Z151" s="94">
        <v>-242944.94</v>
      </c>
      <c r="AA151" s="94">
        <v>-295104.38</v>
      </c>
      <c r="AB151" s="94">
        <v>-167619.07</v>
      </c>
      <c r="AC151" s="94">
        <v>-250620.94</v>
      </c>
    </row>
    <row r="152" spans="1:29" s="14" customFormat="1" ht="12.75" hidden="1" outlineLevel="2">
      <c r="A152" s="14" t="s">
        <v>589</v>
      </c>
      <c r="B152" s="14" t="s">
        <v>590</v>
      </c>
      <c r="C152" s="48" t="s">
        <v>591</v>
      </c>
      <c r="D152" s="15"/>
      <c r="E152" s="15"/>
      <c r="F152" s="94">
        <v>291829</v>
      </c>
      <c r="G152" s="94">
        <v>-1787291</v>
      </c>
      <c r="H152" s="94">
        <v>-169082</v>
      </c>
      <c r="I152" s="94">
        <v>1098200</v>
      </c>
      <c r="J152" s="94">
        <v>605990</v>
      </c>
      <c r="K152" s="94">
        <v>340060</v>
      </c>
      <c r="L152" s="94">
        <v>-4750448</v>
      </c>
      <c r="M152" s="94">
        <v>808017</v>
      </c>
      <c r="N152" s="94">
        <v>3808590</v>
      </c>
      <c r="O152" s="94">
        <v>261864</v>
      </c>
      <c r="P152" s="94">
        <v>-100743</v>
      </c>
      <c r="Q152" s="94">
        <v>515795</v>
      </c>
      <c r="R152" s="94">
        <v>-2242054</v>
      </c>
      <c r="S152" s="94">
        <v>-1794419</v>
      </c>
      <c r="T152" s="94">
        <v>3080604</v>
      </c>
      <c r="U152" s="94">
        <v>1424200</v>
      </c>
      <c r="V152" s="94">
        <v>487493</v>
      </c>
      <c r="W152" s="94">
        <v>-1022480</v>
      </c>
      <c r="X152" s="94">
        <v>538073</v>
      </c>
      <c r="Y152" s="94">
        <v>-853759</v>
      </c>
      <c r="Z152" s="94">
        <v>1568983</v>
      </c>
      <c r="AA152" s="94">
        <v>577035</v>
      </c>
      <c r="AB152" s="94">
        <v>-1387896</v>
      </c>
      <c r="AC152" s="94">
        <v>-2649797</v>
      </c>
    </row>
    <row r="153" spans="1:29" s="14" customFormat="1" ht="12.75" hidden="1" outlineLevel="2">
      <c r="A153" s="14" t="s">
        <v>592</v>
      </c>
      <c r="B153" s="14" t="s">
        <v>593</v>
      </c>
      <c r="C153" s="48" t="s">
        <v>594</v>
      </c>
      <c r="D153" s="15"/>
      <c r="E153" s="15"/>
      <c r="F153" s="94">
        <v>0</v>
      </c>
      <c r="G153" s="94">
        <v>0</v>
      </c>
      <c r="H153" s="94">
        <v>0</v>
      </c>
      <c r="I153" s="94">
        <v>0</v>
      </c>
      <c r="J153" s="94">
        <v>0</v>
      </c>
      <c r="K153" s="94">
        <v>1</v>
      </c>
      <c r="L153" s="94">
        <v>0</v>
      </c>
      <c r="M153" s="94">
        <v>0</v>
      </c>
      <c r="N153" s="94">
        <v>0</v>
      </c>
      <c r="O153" s="94">
        <v>0</v>
      </c>
      <c r="P153" s="94">
        <v>0</v>
      </c>
      <c r="Q153" s="94">
        <v>-1</v>
      </c>
      <c r="R153" s="94">
        <v>0</v>
      </c>
      <c r="S153" s="94">
        <v>0</v>
      </c>
      <c r="T153" s="94">
        <v>0</v>
      </c>
      <c r="U153" s="94">
        <v>0</v>
      </c>
      <c r="V153" s="94">
        <v>0</v>
      </c>
      <c r="W153" s="94">
        <v>0</v>
      </c>
      <c r="X153" s="94">
        <v>0</v>
      </c>
      <c r="Y153" s="94">
        <v>0</v>
      </c>
      <c r="Z153" s="94">
        <v>0</v>
      </c>
      <c r="AA153" s="94">
        <v>0</v>
      </c>
      <c r="AB153" s="94">
        <v>1</v>
      </c>
      <c r="AC153" s="94">
        <v>0</v>
      </c>
    </row>
    <row r="154" spans="1:29" s="14" customFormat="1" ht="12.75" hidden="1" outlineLevel="2">
      <c r="A154" s="14" t="s">
        <v>595</v>
      </c>
      <c r="B154" s="14" t="s">
        <v>596</v>
      </c>
      <c r="C154" s="48" t="s">
        <v>597</v>
      </c>
      <c r="D154" s="15"/>
      <c r="E154" s="15"/>
      <c r="F154" s="94">
        <v>-28150.73</v>
      </c>
      <c r="G154" s="94">
        <v>-28433.53</v>
      </c>
      <c r="H154" s="94">
        <v>-32652.82</v>
      </c>
      <c r="I154" s="94">
        <v>-26202.11</v>
      </c>
      <c r="J154" s="94">
        <v>-436752.87</v>
      </c>
      <c r="K154" s="94">
        <v>-109055.15000000001</v>
      </c>
      <c r="L154" s="94">
        <v>-63925.58</v>
      </c>
      <c r="M154" s="94">
        <v>-43794.92</v>
      </c>
      <c r="N154" s="94">
        <v>-80760.73</v>
      </c>
      <c r="O154" s="94">
        <v>-25722.45</v>
      </c>
      <c r="P154" s="94">
        <v>-30479.8</v>
      </c>
      <c r="Q154" s="94">
        <v>-718398.74</v>
      </c>
      <c r="R154" s="94">
        <v>-53060.99</v>
      </c>
      <c r="S154" s="94">
        <v>-39348.83</v>
      </c>
      <c r="T154" s="94">
        <v>-331182.65</v>
      </c>
      <c r="U154" s="94">
        <v>-428288.03</v>
      </c>
      <c r="V154" s="94">
        <v>-73215.92</v>
      </c>
      <c r="W154" s="94">
        <v>-428255.13</v>
      </c>
      <c r="X154" s="94">
        <v>-40002.15</v>
      </c>
      <c r="Y154" s="94">
        <v>-119984.57</v>
      </c>
      <c r="Z154" s="94">
        <v>-575445.55</v>
      </c>
      <c r="AA154" s="94">
        <v>-666636.8200000001</v>
      </c>
      <c r="AB154" s="94">
        <v>-20193.83</v>
      </c>
      <c r="AC154" s="94">
        <v>-451035.15</v>
      </c>
    </row>
    <row r="155" spans="1:29" ht="12.75" hidden="1" outlineLevel="1">
      <c r="A155" s="9" t="s">
        <v>168</v>
      </c>
      <c r="C155" s="59" t="s">
        <v>165</v>
      </c>
      <c r="D155" s="22"/>
      <c r="E155" s="22"/>
      <c r="F155" s="80">
        <v>-18610908.650000002</v>
      </c>
      <c r="G155" s="80">
        <v>-18939548.59</v>
      </c>
      <c r="H155" s="80">
        <v>-13392130.64</v>
      </c>
      <c r="I155" s="80">
        <v>-10658504.42</v>
      </c>
      <c r="J155" s="80">
        <v>-5750960.9</v>
      </c>
      <c r="K155" s="80">
        <v>-16040484.85</v>
      </c>
      <c r="L155" s="80">
        <v>-21273433.439999998</v>
      </c>
      <c r="M155" s="80">
        <v>-16540543.03</v>
      </c>
      <c r="N155" s="80">
        <v>-11171055.3</v>
      </c>
      <c r="O155" s="80">
        <v>-13654337.68</v>
      </c>
      <c r="P155" s="80">
        <v>-13959287.431</v>
      </c>
      <c r="Q155" s="80">
        <v>-14012496.08</v>
      </c>
      <c r="R155" s="80">
        <v>-22219638.189999998</v>
      </c>
      <c r="S155" s="80">
        <v>-20127719.59</v>
      </c>
      <c r="T155" s="80">
        <v>-13336904.83</v>
      </c>
      <c r="U155" s="80">
        <v>-13266845.699999997</v>
      </c>
      <c r="V155" s="80">
        <v>-15477385.85</v>
      </c>
      <c r="W155" s="80">
        <v>-18994421.34</v>
      </c>
      <c r="X155" s="80">
        <v>-20816472.22</v>
      </c>
      <c r="Y155" s="80">
        <v>-15349642.280000001</v>
      </c>
      <c r="Z155" s="80">
        <v>-10352932.74</v>
      </c>
      <c r="AA155" s="80">
        <v>-12944264.590000002</v>
      </c>
      <c r="AB155" s="80">
        <v>-13985902.58</v>
      </c>
      <c r="AC155" s="80">
        <v>-16833203.689999998</v>
      </c>
    </row>
    <row r="156" spans="1:29" ht="12.75" hidden="1" outlineLevel="1">
      <c r="A156" s="9" t="s">
        <v>169</v>
      </c>
      <c r="C156" s="59" t="s">
        <v>166</v>
      </c>
      <c r="D156" s="22"/>
      <c r="E156" s="22"/>
      <c r="F156" s="80">
        <v>0</v>
      </c>
      <c r="G156" s="80">
        <v>0</v>
      </c>
      <c r="H156" s="80">
        <v>0</v>
      </c>
      <c r="I156" s="80">
        <v>0</v>
      </c>
      <c r="J156" s="80">
        <v>0</v>
      </c>
      <c r="K156" s="80">
        <v>0</v>
      </c>
      <c r="L156" s="80">
        <v>0</v>
      </c>
      <c r="M156" s="80">
        <v>0</v>
      </c>
      <c r="N156" s="80">
        <v>0</v>
      </c>
      <c r="O156" s="80">
        <v>0</v>
      </c>
      <c r="P156" s="80">
        <v>0</v>
      </c>
      <c r="Q156" s="80">
        <v>0</v>
      </c>
      <c r="R156" s="80">
        <v>0</v>
      </c>
      <c r="S156" s="80">
        <v>0</v>
      </c>
      <c r="T156" s="80">
        <v>0</v>
      </c>
      <c r="U156" s="80">
        <v>0</v>
      </c>
      <c r="V156" s="80">
        <v>0</v>
      </c>
      <c r="W156" s="80">
        <v>0</v>
      </c>
      <c r="X156" s="80">
        <v>0</v>
      </c>
      <c r="Y156" s="80">
        <v>0</v>
      </c>
      <c r="Z156" s="80">
        <v>0</v>
      </c>
      <c r="AA156" s="80">
        <v>0</v>
      </c>
      <c r="AB156" s="80">
        <v>0</v>
      </c>
      <c r="AC156" s="80">
        <v>0</v>
      </c>
    </row>
    <row r="157" spans="1:29" ht="12.75" hidden="1" outlineLevel="1">
      <c r="A157" s="9" t="s">
        <v>170</v>
      </c>
      <c r="C157" s="59" t="s">
        <v>167</v>
      </c>
      <c r="D157" s="22"/>
      <c r="E157" s="22"/>
      <c r="F157" s="80">
        <v>0</v>
      </c>
      <c r="G157" s="80">
        <v>0</v>
      </c>
      <c r="H157" s="80">
        <v>0</v>
      </c>
      <c r="I157" s="80">
        <v>0</v>
      </c>
      <c r="J157" s="80">
        <v>0</v>
      </c>
      <c r="K157" s="80">
        <v>0</v>
      </c>
      <c r="L157" s="80">
        <v>0</v>
      </c>
      <c r="M157" s="80">
        <v>0</v>
      </c>
      <c r="N157" s="80">
        <v>0</v>
      </c>
      <c r="O157" s="80">
        <v>0</v>
      </c>
      <c r="P157" s="80">
        <v>0</v>
      </c>
      <c r="Q157" s="80">
        <v>0</v>
      </c>
      <c r="R157" s="80">
        <v>0</v>
      </c>
      <c r="S157" s="80">
        <v>0</v>
      </c>
      <c r="T157" s="80">
        <v>0</v>
      </c>
      <c r="U157" s="80">
        <v>0</v>
      </c>
      <c r="V157" s="80">
        <v>0</v>
      </c>
      <c r="W157" s="80">
        <v>0</v>
      </c>
      <c r="X157" s="80">
        <v>0</v>
      </c>
      <c r="Y157" s="80">
        <v>0</v>
      </c>
      <c r="Z157" s="80">
        <v>0</v>
      </c>
      <c r="AA157" s="80">
        <v>0</v>
      </c>
      <c r="AB157" s="80">
        <v>0</v>
      </c>
      <c r="AC157" s="80">
        <v>0</v>
      </c>
    </row>
    <row r="158" spans="1:29" s="14" customFormat="1" ht="12.75" hidden="1" outlineLevel="2">
      <c r="A158" s="14" t="s">
        <v>581</v>
      </c>
      <c r="B158" s="14" t="s">
        <v>582</v>
      </c>
      <c r="C158" s="48" t="s">
        <v>94</v>
      </c>
      <c r="D158" s="15"/>
      <c r="E158" s="15"/>
      <c r="F158" s="94">
        <v>49897.75</v>
      </c>
      <c r="G158" s="94">
        <v>25022.49</v>
      </c>
      <c r="H158" s="94">
        <v>20429.33</v>
      </c>
      <c r="I158" s="94">
        <v>43459.57</v>
      </c>
      <c r="J158" s="94">
        <v>5540.82</v>
      </c>
      <c r="K158" s="94">
        <v>125649.94</v>
      </c>
      <c r="L158" s="94">
        <v>38082.61</v>
      </c>
      <c r="M158" s="94">
        <v>27473.8</v>
      </c>
      <c r="N158" s="94">
        <v>28458.08</v>
      </c>
      <c r="O158" s="94">
        <v>89219.78</v>
      </c>
      <c r="P158" s="94">
        <v>19239.181</v>
      </c>
      <c r="Q158" s="94">
        <v>129866.16</v>
      </c>
      <c r="R158" s="94">
        <v>23337.08</v>
      </c>
      <c r="S158" s="94">
        <v>21055.64</v>
      </c>
      <c r="T158" s="94">
        <v>13163.17</v>
      </c>
      <c r="U158" s="94">
        <v>130453.36</v>
      </c>
      <c r="V158" s="94">
        <v>114443.06</v>
      </c>
      <c r="W158" s="94">
        <v>5917.28</v>
      </c>
      <c r="X158" s="94">
        <v>10630.49</v>
      </c>
      <c r="Y158" s="94">
        <v>8299.380000000001</v>
      </c>
      <c r="Z158" s="94">
        <v>11423.73</v>
      </c>
      <c r="AA158" s="94">
        <v>16119.18</v>
      </c>
      <c r="AB158" s="94">
        <v>129126.26000000001</v>
      </c>
      <c r="AC158" s="94">
        <v>210935.52000000002</v>
      </c>
    </row>
    <row r="159" spans="1:29" s="14" customFormat="1" ht="12.75" hidden="1" outlineLevel="2">
      <c r="A159" s="14" t="s">
        <v>583</v>
      </c>
      <c r="B159" s="14" t="s">
        <v>584</v>
      </c>
      <c r="C159" s="48" t="s">
        <v>585</v>
      </c>
      <c r="D159" s="15"/>
      <c r="E159" s="15"/>
      <c r="F159" s="94">
        <v>18452051.28</v>
      </c>
      <c r="G159" s="94">
        <v>16757922.42</v>
      </c>
      <c r="H159" s="94">
        <v>12925980.93</v>
      </c>
      <c r="I159" s="94">
        <v>11492179.89</v>
      </c>
      <c r="J159" s="94">
        <v>5814084.55</v>
      </c>
      <c r="K159" s="94">
        <v>15883975.03</v>
      </c>
      <c r="L159" s="94">
        <v>15987868.67</v>
      </c>
      <c r="M159" s="94">
        <v>16919884.61</v>
      </c>
      <c r="N159" s="94">
        <v>14520064.93</v>
      </c>
      <c r="O159" s="94">
        <v>13567877.56</v>
      </c>
      <c r="P159" s="94">
        <v>13576910.83</v>
      </c>
      <c r="Q159" s="94">
        <v>13411843.84</v>
      </c>
      <c r="R159" s="94">
        <v>19565675.69</v>
      </c>
      <c r="S159" s="94">
        <v>18021136.69</v>
      </c>
      <c r="T159" s="94">
        <v>15873073.26</v>
      </c>
      <c r="U159" s="94">
        <v>13944950.37</v>
      </c>
      <c r="V159" s="94">
        <v>15527932.62</v>
      </c>
      <c r="W159" s="94">
        <v>17251024</v>
      </c>
      <c r="X159" s="94">
        <v>20863369.26</v>
      </c>
      <c r="Y159" s="94">
        <v>14128089.75</v>
      </c>
      <c r="Z159" s="94">
        <v>11092101.52</v>
      </c>
      <c r="AA159" s="94">
        <v>12543439.21</v>
      </c>
      <c r="AB159" s="94">
        <v>12281068.42</v>
      </c>
      <c r="AC159" s="94">
        <v>13270815.08</v>
      </c>
    </row>
    <row r="160" spans="1:29" s="14" customFormat="1" ht="12.75" hidden="1" outlineLevel="2">
      <c r="A160" s="14" t="s">
        <v>586</v>
      </c>
      <c r="B160" s="14" t="s">
        <v>587</v>
      </c>
      <c r="C160" s="48" t="s">
        <v>588</v>
      </c>
      <c r="D160" s="15"/>
      <c r="E160" s="15"/>
      <c r="F160" s="94">
        <v>372637.89</v>
      </c>
      <c r="G160" s="94">
        <v>340879.15</v>
      </c>
      <c r="H160" s="94">
        <v>243985.56</v>
      </c>
      <c r="I160" s="94">
        <v>194862.85</v>
      </c>
      <c r="J160" s="94">
        <v>100572.66</v>
      </c>
      <c r="K160" s="94">
        <v>261865.73</v>
      </c>
      <c r="L160" s="94">
        <v>433108.58</v>
      </c>
      <c r="M160" s="94">
        <v>357406.7</v>
      </c>
      <c r="N160" s="94">
        <v>350361.56</v>
      </c>
      <c r="O160" s="94">
        <v>233381.89</v>
      </c>
      <c r="P160" s="94">
        <v>231914.62</v>
      </c>
      <c r="Q160" s="94">
        <v>268181.34</v>
      </c>
      <c r="R160" s="94">
        <v>335510.43</v>
      </c>
      <c r="S160" s="94">
        <v>251759.43</v>
      </c>
      <c r="T160" s="94">
        <v>200089.75</v>
      </c>
      <c r="U160" s="94">
        <v>187353.94</v>
      </c>
      <c r="V160" s="94">
        <v>249287.25</v>
      </c>
      <c r="W160" s="94">
        <v>286744.93</v>
      </c>
      <c r="X160" s="94">
        <v>440543.32</v>
      </c>
      <c r="Y160" s="94">
        <v>239509.58000000002</v>
      </c>
      <c r="Z160" s="94">
        <v>242944.94</v>
      </c>
      <c r="AA160" s="94">
        <v>295104.38</v>
      </c>
      <c r="AB160" s="94">
        <v>167619.07</v>
      </c>
      <c r="AC160" s="94">
        <v>250620.94</v>
      </c>
    </row>
    <row r="161" spans="1:29" s="14" customFormat="1" ht="12.75" hidden="1" outlineLevel="2">
      <c r="A161" s="14" t="s">
        <v>589</v>
      </c>
      <c r="B161" s="14" t="s">
        <v>590</v>
      </c>
      <c r="C161" s="48" t="s">
        <v>591</v>
      </c>
      <c r="D161" s="15"/>
      <c r="E161" s="15"/>
      <c r="F161" s="94">
        <v>-291829</v>
      </c>
      <c r="G161" s="94">
        <v>1787291</v>
      </c>
      <c r="H161" s="94">
        <v>169082</v>
      </c>
      <c r="I161" s="94">
        <v>-1098200</v>
      </c>
      <c r="J161" s="94">
        <v>-605990</v>
      </c>
      <c r="K161" s="94">
        <v>-340060</v>
      </c>
      <c r="L161" s="94">
        <v>4750448</v>
      </c>
      <c r="M161" s="94">
        <v>-808017</v>
      </c>
      <c r="N161" s="94">
        <v>-3808590</v>
      </c>
      <c r="O161" s="94">
        <v>-261864</v>
      </c>
      <c r="P161" s="94">
        <v>100743</v>
      </c>
      <c r="Q161" s="94">
        <v>-515795</v>
      </c>
      <c r="R161" s="94">
        <v>2242054</v>
      </c>
      <c r="S161" s="94">
        <v>1794419</v>
      </c>
      <c r="T161" s="94">
        <v>-3080604</v>
      </c>
      <c r="U161" s="94">
        <v>-1424200</v>
      </c>
      <c r="V161" s="94">
        <v>-487493</v>
      </c>
      <c r="W161" s="94">
        <v>1022480</v>
      </c>
      <c r="X161" s="94">
        <v>-538073</v>
      </c>
      <c r="Y161" s="94">
        <v>853759</v>
      </c>
      <c r="Z161" s="94">
        <v>-1568983</v>
      </c>
      <c r="AA161" s="94">
        <v>-577035</v>
      </c>
      <c r="AB161" s="94">
        <v>1387896</v>
      </c>
      <c r="AC161" s="94">
        <v>2649797</v>
      </c>
    </row>
    <row r="162" spans="1:29" s="14" customFormat="1" ht="12.75" hidden="1" outlineLevel="2">
      <c r="A162" s="14" t="s">
        <v>592</v>
      </c>
      <c r="B162" s="14" t="s">
        <v>593</v>
      </c>
      <c r="C162" s="48" t="s">
        <v>594</v>
      </c>
      <c r="D162" s="15"/>
      <c r="E162" s="15"/>
      <c r="F162" s="94">
        <v>0</v>
      </c>
      <c r="G162" s="94">
        <v>0</v>
      </c>
      <c r="H162" s="94">
        <v>0</v>
      </c>
      <c r="I162" s="94">
        <v>0</v>
      </c>
      <c r="J162" s="94">
        <v>0</v>
      </c>
      <c r="K162" s="94">
        <v>-1</v>
      </c>
      <c r="L162" s="94">
        <v>0</v>
      </c>
      <c r="M162" s="94">
        <v>0</v>
      </c>
      <c r="N162" s="94">
        <v>0</v>
      </c>
      <c r="O162" s="94">
        <v>0</v>
      </c>
      <c r="P162" s="94">
        <v>0</v>
      </c>
      <c r="Q162" s="94">
        <v>1</v>
      </c>
      <c r="R162" s="94">
        <v>0</v>
      </c>
      <c r="S162" s="94">
        <v>0</v>
      </c>
      <c r="T162" s="94">
        <v>0</v>
      </c>
      <c r="U162" s="94">
        <v>0</v>
      </c>
      <c r="V162" s="94">
        <v>0</v>
      </c>
      <c r="W162" s="94">
        <v>0</v>
      </c>
      <c r="X162" s="94">
        <v>0</v>
      </c>
      <c r="Y162" s="94">
        <v>0</v>
      </c>
      <c r="Z162" s="94">
        <v>0</v>
      </c>
      <c r="AA162" s="94">
        <v>0</v>
      </c>
      <c r="AB162" s="94">
        <v>-1</v>
      </c>
      <c r="AC162" s="94">
        <v>0</v>
      </c>
    </row>
    <row r="163" spans="1:29" s="14" customFormat="1" ht="12.75" hidden="1" outlineLevel="2">
      <c r="A163" s="14" t="s">
        <v>595</v>
      </c>
      <c r="B163" s="14" t="s">
        <v>596</v>
      </c>
      <c r="C163" s="48" t="s">
        <v>597</v>
      </c>
      <c r="D163" s="15"/>
      <c r="E163" s="15"/>
      <c r="F163" s="94">
        <v>28150.73</v>
      </c>
      <c r="G163" s="94">
        <v>28433.53</v>
      </c>
      <c r="H163" s="94">
        <v>32652.82</v>
      </c>
      <c r="I163" s="94">
        <v>26202.11</v>
      </c>
      <c r="J163" s="94">
        <v>436752.87</v>
      </c>
      <c r="K163" s="94">
        <v>109055.15000000001</v>
      </c>
      <c r="L163" s="94">
        <v>63925.58</v>
      </c>
      <c r="M163" s="94">
        <v>43794.92</v>
      </c>
      <c r="N163" s="94">
        <v>80760.73</v>
      </c>
      <c r="O163" s="94">
        <v>25722.45</v>
      </c>
      <c r="P163" s="94">
        <v>30479.8</v>
      </c>
      <c r="Q163" s="94">
        <v>718398.74</v>
      </c>
      <c r="R163" s="94">
        <v>53060.99</v>
      </c>
      <c r="S163" s="94">
        <v>39348.83</v>
      </c>
      <c r="T163" s="94">
        <v>331182.65</v>
      </c>
      <c r="U163" s="94">
        <v>428288.03</v>
      </c>
      <c r="V163" s="94">
        <v>73215.92</v>
      </c>
      <c r="W163" s="94">
        <v>428255.13</v>
      </c>
      <c r="X163" s="94">
        <v>40002.15</v>
      </c>
      <c r="Y163" s="94">
        <v>119984.57</v>
      </c>
      <c r="Z163" s="94">
        <v>575445.55</v>
      </c>
      <c r="AA163" s="94">
        <v>666636.8200000001</v>
      </c>
      <c r="AB163" s="94">
        <v>20193.83</v>
      </c>
      <c r="AC163" s="94">
        <v>451035.15</v>
      </c>
    </row>
    <row r="164" spans="1:29" s="13" customFormat="1" ht="12.75" collapsed="1">
      <c r="A164" s="13" t="s">
        <v>50</v>
      </c>
      <c r="B164" s="11"/>
      <c r="C164" s="46" t="s">
        <v>94</v>
      </c>
      <c r="D164" s="23"/>
      <c r="E164" s="23"/>
      <c r="F164" s="87">
        <v>18610908.650000002</v>
      </c>
      <c r="G164" s="87">
        <v>18939548.59</v>
      </c>
      <c r="H164" s="87">
        <v>13392130.64</v>
      </c>
      <c r="I164" s="87">
        <v>10658504.42</v>
      </c>
      <c r="J164" s="87">
        <v>5750960.9</v>
      </c>
      <c r="K164" s="87">
        <v>16040484.85</v>
      </c>
      <c r="L164" s="87">
        <v>21273433.439999998</v>
      </c>
      <c r="M164" s="87">
        <v>16540543.03</v>
      </c>
      <c r="N164" s="87">
        <v>11171055.3</v>
      </c>
      <c r="O164" s="87">
        <v>13654337.68</v>
      </c>
      <c r="P164" s="87">
        <v>13959287.431</v>
      </c>
      <c r="Q164" s="87">
        <v>14012496.08</v>
      </c>
      <c r="R164" s="87">
        <v>22219638.189999998</v>
      </c>
      <c r="S164" s="87">
        <v>20127719.59</v>
      </c>
      <c r="T164" s="87">
        <v>13336904.83</v>
      </c>
      <c r="U164" s="87">
        <v>13266845.699999997</v>
      </c>
      <c r="V164" s="87">
        <v>15477385.85</v>
      </c>
      <c r="W164" s="87">
        <v>18994421.34</v>
      </c>
      <c r="X164" s="87">
        <v>20816472.22</v>
      </c>
      <c r="Y164" s="87">
        <v>15349642.280000001</v>
      </c>
      <c r="Z164" s="87">
        <v>10352932.74</v>
      </c>
      <c r="AA164" s="87">
        <v>12944264.590000002</v>
      </c>
      <c r="AB164" s="87">
        <v>13985902.58</v>
      </c>
      <c r="AC164" s="87">
        <v>16833203.689999998</v>
      </c>
    </row>
    <row r="165" spans="2:29" s="13" customFormat="1" ht="0.75" customHeight="1" hidden="1" outlineLevel="1">
      <c r="B165" s="11"/>
      <c r="C165" s="50"/>
      <c r="D165" s="23"/>
      <c r="E165" s="23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</row>
    <row r="166" spans="1:29" s="14" customFormat="1" ht="12.75" hidden="1" outlineLevel="2">
      <c r="A166" s="14" t="s">
        <v>598</v>
      </c>
      <c r="B166" s="14" t="s">
        <v>599</v>
      </c>
      <c r="C166" s="48" t="s">
        <v>1238</v>
      </c>
      <c r="D166" s="15"/>
      <c r="E166" s="15"/>
      <c r="F166" s="94">
        <v>321030.22000000003</v>
      </c>
      <c r="G166" s="94">
        <v>249216.28</v>
      </c>
      <c r="H166" s="94">
        <v>330129.03</v>
      </c>
      <c r="I166" s="94">
        <v>239913.49</v>
      </c>
      <c r="J166" s="94">
        <v>512010.67</v>
      </c>
      <c r="K166" s="94">
        <v>254713.80000000002</v>
      </c>
      <c r="L166" s="94">
        <v>9537</v>
      </c>
      <c r="M166" s="94">
        <v>40831.520000000004</v>
      </c>
      <c r="N166" s="94">
        <v>757378.794</v>
      </c>
      <c r="O166" s="94">
        <v>603825.59</v>
      </c>
      <c r="P166" s="94">
        <v>1656927.17</v>
      </c>
      <c r="Q166" s="94">
        <v>849455.51</v>
      </c>
      <c r="R166" s="94">
        <v>158137.89</v>
      </c>
      <c r="S166" s="94">
        <v>49409.97</v>
      </c>
      <c r="T166" s="94">
        <v>584435.813</v>
      </c>
      <c r="U166" s="94">
        <v>664856.33</v>
      </c>
      <c r="V166" s="94">
        <v>1224902.61</v>
      </c>
      <c r="W166" s="94">
        <v>680642.61</v>
      </c>
      <c r="X166" s="94">
        <v>24123.58</v>
      </c>
      <c r="Y166" s="94">
        <v>8051.31</v>
      </c>
      <c r="Z166" s="94">
        <v>718135.396</v>
      </c>
      <c r="AA166" s="94">
        <v>1249894.32</v>
      </c>
      <c r="AB166" s="94">
        <v>1403106.9</v>
      </c>
      <c r="AC166" s="94">
        <v>1076845.45</v>
      </c>
    </row>
    <row r="167" spans="1:29" s="14" customFormat="1" ht="12.75" hidden="1" outlineLevel="2">
      <c r="A167" s="14" t="s">
        <v>600</v>
      </c>
      <c r="B167" s="14" t="s">
        <v>601</v>
      </c>
      <c r="C167" s="48" t="s">
        <v>1239</v>
      </c>
      <c r="D167" s="15"/>
      <c r="E167" s="15"/>
      <c r="F167" s="94">
        <v>69936.75</v>
      </c>
      <c r="G167" s="94">
        <v>67704</v>
      </c>
      <c r="H167" s="94">
        <v>68045.25</v>
      </c>
      <c r="I167" s="94">
        <v>67518.75</v>
      </c>
      <c r="J167" s="94">
        <v>67518.75</v>
      </c>
      <c r="K167" s="94">
        <v>67518.75</v>
      </c>
      <c r="L167" s="94">
        <v>68191.5</v>
      </c>
      <c r="M167" s="94">
        <v>65461.5</v>
      </c>
      <c r="N167" s="94">
        <v>65461.5</v>
      </c>
      <c r="O167" s="94">
        <v>65461.5</v>
      </c>
      <c r="P167" s="94">
        <v>65461.5</v>
      </c>
      <c r="Q167" s="94">
        <v>65461.5</v>
      </c>
      <c r="R167" s="94">
        <v>67021.5</v>
      </c>
      <c r="S167" s="94">
        <v>67021.5</v>
      </c>
      <c r="T167" s="94">
        <v>66378</v>
      </c>
      <c r="U167" s="94">
        <v>67050.75</v>
      </c>
      <c r="V167" s="94">
        <v>67050.75</v>
      </c>
      <c r="W167" s="94">
        <v>67050.75</v>
      </c>
      <c r="X167" s="94">
        <v>67050.75</v>
      </c>
      <c r="Y167" s="94">
        <v>64330.5</v>
      </c>
      <c r="Z167" s="94">
        <v>64330.5</v>
      </c>
      <c r="AA167" s="94">
        <v>64330.5</v>
      </c>
      <c r="AB167" s="94">
        <v>64330.5</v>
      </c>
      <c r="AC167" s="94">
        <v>64330.5</v>
      </c>
    </row>
    <row r="168" spans="1:29" s="14" customFormat="1" ht="12.75" hidden="1" outlineLevel="2">
      <c r="A168" s="14" t="s">
        <v>602</v>
      </c>
      <c r="B168" s="14" t="s">
        <v>603</v>
      </c>
      <c r="C168" s="48" t="s">
        <v>1240</v>
      </c>
      <c r="D168" s="15"/>
      <c r="E168" s="15"/>
      <c r="F168" s="94">
        <v>5753.97</v>
      </c>
      <c r="G168" s="94">
        <v>7144.37</v>
      </c>
      <c r="H168" s="94">
        <v>7030.110000000001</v>
      </c>
      <c r="I168" s="94">
        <v>15376.550000000001</v>
      </c>
      <c r="J168" s="94">
        <v>35644.270000000004</v>
      </c>
      <c r="K168" s="94">
        <v>11425.39</v>
      </c>
      <c r="L168" s="94">
        <v>59803.21</v>
      </c>
      <c r="M168" s="94">
        <v>74353.19</v>
      </c>
      <c r="N168" s="94">
        <v>18175.3</v>
      </c>
      <c r="O168" s="94">
        <v>13051.87</v>
      </c>
      <c r="P168" s="94">
        <v>8800.11</v>
      </c>
      <c r="Q168" s="94">
        <v>52422.72</v>
      </c>
      <c r="R168" s="94">
        <v>3784.12</v>
      </c>
      <c r="S168" s="94">
        <v>17170.56</v>
      </c>
      <c r="T168" s="94">
        <v>31386.07</v>
      </c>
      <c r="U168" s="94">
        <v>12239.06</v>
      </c>
      <c r="V168" s="94">
        <v>16712.33</v>
      </c>
      <c r="W168" s="94">
        <v>14859.78</v>
      </c>
      <c r="X168" s="94">
        <v>137550.01</v>
      </c>
      <c r="Y168" s="94">
        <v>35578.38</v>
      </c>
      <c r="Z168" s="94">
        <v>19430.58</v>
      </c>
      <c r="AA168" s="94">
        <v>8122.18</v>
      </c>
      <c r="AB168" s="94">
        <v>10901.5</v>
      </c>
      <c r="AC168" s="94">
        <v>15847.390000000001</v>
      </c>
    </row>
    <row r="169" spans="1:29" s="14" customFormat="1" ht="12.75" hidden="1" outlineLevel="2">
      <c r="A169" s="14" t="s">
        <v>604</v>
      </c>
      <c r="B169" s="14" t="s">
        <v>605</v>
      </c>
      <c r="C169" s="48" t="s">
        <v>1241</v>
      </c>
      <c r="D169" s="15"/>
      <c r="E169" s="15"/>
      <c r="F169" s="94">
        <v>20887.79</v>
      </c>
      <c r="G169" s="94">
        <v>6609.42</v>
      </c>
      <c r="H169" s="94">
        <v>-0.01</v>
      </c>
      <c r="I169" s="94">
        <v>0</v>
      </c>
      <c r="J169" s="94">
        <v>0</v>
      </c>
      <c r="K169" s="94">
        <v>0</v>
      </c>
      <c r="L169" s="94">
        <v>0</v>
      </c>
      <c r="M169" s="94">
        <v>0</v>
      </c>
      <c r="N169" s="94">
        <v>0</v>
      </c>
      <c r="O169" s="94">
        <v>0</v>
      </c>
      <c r="P169" s="94">
        <v>0.36</v>
      </c>
      <c r="Q169" s="94">
        <v>3.24</v>
      </c>
      <c r="R169" s="94">
        <v>-3.6</v>
      </c>
      <c r="S169" s="94">
        <v>0</v>
      </c>
      <c r="T169" s="94">
        <v>0</v>
      </c>
      <c r="U169" s="94">
        <v>0</v>
      </c>
      <c r="V169" s="94">
        <v>0</v>
      </c>
      <c r="W169" s="94">
        <v>0</v>
      </c>
      <c r="X169" s="94">
        <v>0</v>
      </c>
      <c r="Y169" s="94">
        <v>0</v>
      </c>
      <c r="Z169" s="94">
        <v>798.87</v>
      </c>
      <c r="AA169" s="94">
        <v>315.6</v>
      </c>
      <c r="AB169" s="94">
        <v>0</v>
      </c>
      <c r="AC169" s="94">
        <v>0</v>
      </c>
    </row>
    <row r="170" spans="1:29" s="14" customFormat="1" ht="12.75" hidden="1" outlineLevel="2">
      <c r="A170" s="14" t="s">
        <v>606</v>
      </c>
      <c r="B170" s="14" t="s">
        <v>607</v>
      </c>
      <c r="C170" s="48" t="s">
        <v>1242</v>
      </c>
      <c r="D170" s="15"/>
      <c r="E170" s="15"/>
      <c r="F170" s="94">
        <v>-1150.68</v>
      </c>
      <c r="G170" s="94">
        <v>-639.0600000000001</v>
      </c>
      <c r="H170" s="94">
        <v>-1060.98</v>
      </c>
      <c r="I170" s="94">
        <v>-810.57</v>
      </c>
      <c r="J170" s="94">
        <v>-923.49</v>
      </c>
      <c r="K170" s="94">
        <v>-2445.11</v>
      </c>
      <c r="L170" s="94">
        <v>-1885.6000000000001</v>
      </c>
      <c r="M170" s="94">
        <v>-2572.31</v>
      </c>
      <c r="N170" s="94">
        <v>-1050.69</v>
      </c>
      <c r="O170" s="94">
        <v>459.75</v>
      </c>
      <c r="P170" s="94">
        <v>205.1</v>
      </c>
      <c r="Q170" s="94">
        <v>-3149.81</v>
      </c>
      <c r="R170" s="94">
        <v>952.51</v>
      </c>
      <c r="S170" s="94">
        <v>4037.02</v>
      </c>
      <c r="T170" s="94">
        <v>-538.59</v>
      </c>
      <c r="U170" s="94">
        <v>-211.12</v>
      </c>
      <c r="V170" s="94">
        <v>-1801.19</v>
      </c>
      <c r="W170" s="94">
        <v>5534.1</v>
      </c>
      <c r="X170" s="94">
        <v>17212.35</v>
      </c>
      <c r="Y170" s="94">
        <v>14433.37</v>
      </c>
      <c r="Z170" s="94">
        <v>4468.87</v>
      </c>
      <c r="AA170" s="94">
        <v>512.3100000000001</v>
      </c>
      <c r="AB170" s="94">
        <v>1262.14</v>
      </c>
      <c r="AC170" s="94">
        <v>1487.5</v>
      </c>
    </row>
    <row r="171" spans="1:29" s="14" customFormat="1" ht="12.75" hidden="1" outlineLevel="2">
      <c r="A171" s="14" t="s">
        <v>608</v>
      </c>
      <c r="B171" s="14" t="s">
        <v>609</v>
      </c>
      <c r="C171" s="48" t="s">
        <v>1243</v>
      </c>
      <c r="D171" s="15"/>
      <c r="E171" s="15"/>
      <c r="F171" s="94">
        <v>-16074.79</v>
      </c>
      <c r="G171" s="94">
        <v>-11519.68</v>
      </c>
      <c r="H171" s="94">
        <v>-14126.61</v>
      </c>
      <c r="I171" s="94">
        <v>-6228.32</v>
      </c>
      <c r="J171" s="94">
        <v>-7056.68</v>
      </c>
      <c r="K171" s="94">
        <v>-23126.49</v>
      </c>
      <c r="L171" s="94">
        <v>-18542.39</v>
      </c>
      <c r="M171" s="94">
        <v>-18901.420000000002</v>
      </c>
      <c r="N171" s="94">
        <v>-16635.87</v>
      </c>
      <c r="O171" s="94">
        <v>7861.13</v>
      </c>
      <c r="P171" s="94">
        <v>-8896.47</v>
      </c>
      <c r="Q171" s="94">
        <v>-15969.11</v>
      </c>
      <c r="R171" s="94">
        <v>35415.15</v>
      </c>
      <c r="S171" s="94">
        <v>21184.58</v>
      </c>
      <c r="T171" s="94">
        <v>33993.3</v>
      </c>
      <c r="U171" s="94">
        <v>492.58</v>
      </c>
      <c r="V171" s="94">
        <v>47911.13</v>
      </c>
      <c r="W171" s="94">
        <v>19852.64</v>
      </c>
      <c r="X171" s="94">
        <v>37901.46</v>
      </c>
      <c r="Y171" s="94">
        <v>42391.33</v>
      </c>
      <c r="Z171" s="94">
        <v>10164.73</v>
      </c>
      <c r="AA171" s="94">
        <v>2486.9500000000003</v>
      </c>
      <c r="AB171" s="94">
        <v>6734.79</v>
      </c>
      <c r="AC171" s="94">
        <v>6811.22</v>
      </c>
    </row>
    <row r="172" spans="1:29" s="14" customFormat="1" ht="12.75" hidden="1" outlineLevel="2">
      <c r="A172" s="14" t="s">
        <v>610</v>
      </c>
      <c r="B172" s="14" t="s">
        <v>611</v>
      </c>
      <c r="C172" s="48" t="s">
        <v>1244</v>
      </c>
      <c r="D172" s="15"/>
      <c r="E172" s="15"/>
      <c r="F172" s="94">
        <v>1894.45</v>
      </c>
      <c r="G172" s="94">
        <v>646.48</v>
      </c>
      <c r="H172" s="94">
        <v>-56.45</v>
      </c>
      <c r="I172" s="94">
        <v>1912.98</v>
      </c>
      <c r="J172" s="94">
        <v>1278.8700000000001</v>
      </c>
      <c r="K172" s="94">
        <v>1946.38</v>
      </c>
      <c r="L172" s="94">
        <v>25.39</v>
      </c>
      <c r="M172" s="94">
        <v>848.8000000000001</v>
      </c>
      <c r="N172" s="94">
        <v>260.52</v>
      </c>
      <c r="O172" s="94">
        <v>-212.11</v>
      </c>
      <c r="P172" s="94">
        <v>52.72</v>
      </c>
      <c r="Q172" s="94">
        <v>956.64</v>
      </c>
      <c r="R172" s="94">
        <v>1596.98</v>
      </c>
      <c r="S172" s="94">
        <v>1799.75</v>
      </c>
      <c r="T172" s="94">
        <v>33.12</v>
      </c>
      <c r="U172" s="94">
        <v>590.65</v>
      </c>
      <c r="V172" s="94">
        <v>-96.81</v>
      </c>
      <c r="W172" s="94">
        <v>589.75</v>
      </c>
      <c r="X172" s="94">
        <v>3971.2000000000003</v>
      </c>
      <c r="Y172" s="94">
        <v>8.91</v>
      </c>
      <c r="Z172" s="94">
        <v>-254.63</v>
      </c>
      <c r="AA172" s="94">
        <v>-292.14</v>
      </c>
      <c r="AB172" s="94">
        <v>-1.55</v>
      </c>
      <c r="AC172" s="94">
        <v>-0.6</v>
      </c>
    </row>
    <row r="173" spans="1:29" s="14" customFormat="1" ht="12.75" hidden="1" outlineLevel="2">
      <c r="A173" s="14" t="s">
        <v>612</v>
      </c>
      <c r="B173" s="14" t="s">
        <v>613</v>
      </c>
      <c r="C173" s="48" t="s">
        <v>1245</v>
      </c>
      <c r="D173" s="15"/>
      <c r="E173" s="15"/>
      <c r="F173" s="94">
        <v>214244.1</v>
      </c>
      <c r="G173" s="94">
        <v>186313.7</v>
      </c>
      <c r="H173" s="94">
        <v>206013.53</v>
      </c>
      <c r="I173" s="94">
        <v>185783.56</v>
      </c>
      <c r="J173" s="94">
        <v>205075.80000000002</v>
      </c>
      <c r="K173" s="94">
        <v>186994.89</v>
      </c>
      <c r="L173" s="94">
        <v>186418.72</v>
      </c>
      <c r="M173" s="94">
        <v>161257.17</v>
      </c>
      <c r="N173" s="94">
        <v>177647.33000000002</v>
      </c>
      <c r="O173" s="94">
        <v>215292.66</v>
      </c>
      <c r="P173" s="94">
        <v>32981.35</v>
      </c>
      <c r="Q173" s="94">
        <v>359827.73</v>
      </c>
      <c r="R173" s="94">
        <v>207217.48</v>
      </c>
      <c r="S173" s="94">
        <v>192358.36000000002</v>
      </c>
      <c r="T173" s="94">
        <v>212145.83000000002</v>
      </c>
      <c r="U173" s="94">
        <v>198641.65</v>
      </c>
      <c r="V173" s="94">
        <v>196313.66</v>
      </c>
      <c r="W173" s="94">
        <v>197190.12</v>
      </c>
      <c r="X173" s="94">
        <v>-842.45</v>
      </c>
      <c r="Y173" s="94">
        <v>188885.17</v>
      </c>
      <c r="Z173" s="94">
        <v>1092.72</v>
      </c>
      <c r="AA173" s="94">
        <v>694.36</v>
      </c>
      <c r="AB173" s="94">
        <v>-188105.34</v>
      </c>
      <c r="AC173" s="94">
        <v>635.5600000000001</v>
      </c>
    </row>
    <row r="174" spans="1:29" s="14" customFormat="1" ht="12.75" hidden="1" outlineLevel="2">
      <c r="A174" s="14" t="s">
        <v>614</v>
      </c>
      <c r="B174" s="14" t="s">
        <v>615</v>
      </c>
      <c r="C174" s="48" t="s">
        <v>1246</v>
      </c>
      <c r="D174" s="15"/>
      <c r="E174" s="15"/>
      <c r="F174" s="94">
        <v>-196905.51</v>
      </c>
      <c r="G174" s="94">
        <v>-190619.26</v>
      </c>
      <c r="H174" s="94">
        <v>-189219.32</v>
      </c>
      <c r="I174" s="94">
        <v>-192624.75</v>
      </c>
      <c r="J174" s="94">
        <v>-190097.66</v>
      </c>
      <c r="K174" s="94">
        <v>-190097.68</v>
      </c>
      <c r="L174" s="94">
        <v>-191991.77</v>
      </c>
      <c r="M174" s="94">
        <v>-184305.52</v>
      </c>
      <c r="N174" s="94">
        <v>-184305.51</v>
      </c>
      <c r="O174" s="94">
        <v>-184305.53</v>
      </c>
      <c r="P174" s="94">
        <v>-177935.41</v>
      </c>
      <c r="Q174" s="94">
        <v>-190675.64</v>
      </c>
      <c r="R174" s="94">
        <v>-188697.7</v>
      </c>
      <c r="S174" s="94">
        <v>-181709.94</v>
      </c>
      <c r="T174" s="94">
        <v>-201957.11000000002</v>
      </c>
      <c r="U174" s="94">
        <v>-188776.96</v>
      </c>
      <c r="V174" s="94">
        <v>-188779.91</v>
      </c>
      <c r="W174" s="94">
        <v>-188780</v>
      </c>
      <c r="X174" s="94">
        <v>6963.7</v>
      </c>
      <c r="Y174" s="94">
        <v>-181121.16</v>
      </c>
      <c r="Z174" s="94">
        <v>6681.12</v>
      </c>
      <c r="AA174" s="94">
        <v>6681.24</v>
      </c>
      <c r="AB174" s="94">
        <v>194483.52</v>
      </c>
      <c r="AC174" s="94">
        <v>6681.18</v>
      </c>
    </row>
    <row r="175" spans="1:29" s="14" customFormat="1" ht="12.75" hidden="1" outlineLevel="2">
      <c r="A175" s="14" t="s">
        <v>616</v>
      </c>
      <c r="B175" s="14" t="s">
        <v>617</v>
      </c>
      <c r="C175" s="48" t="s">
        <v>1247</v>
      </c>
      <c r="D175" s="15"/>
      <c r="E175" s="15"/>
      <c r="F175" s="94">
        <v>4401.3</v>
      </c>
      <c r="G175" s="94">
        <v>3942.59</v>
      </c>
      <c r="H175" s="94">
        <v>4278.02</v>
      </c>
      <c r="I175" s="94">
        <v>3861.4500000000003</v>
      </c>
      <c r="J175" s="94">
        <v>4263.37</v>
      </c>
      <c r="K175" s="94">
        <v>3887.58</v>
      </c>
      <c r="L175" s="94">
        <v>3796.27</v>
      </c>
      <c r="M175" s="94">
        <v>1611.05</v>
      </c>
      <c r="N175" s="94">
        <v>2354.02</v>
      </c>
      <c r="O175" s="94">
        <v>499.24</v>
      </c>
      <c r="P175" s="94">
        <v>3127.4700000000003</v>
      </c>
      <c r="Q175" s="94">
        <v>5785.27</v>
      </c>
      <c r="R175" s="94">
        <v>3313.78</v>
      </c>
      <c r="S175" s="94">
        <v>3066.12</v>
      </c>
      <c r="T175" s="94">
        <v>3389.94</v>
      </c>
      <c r="U175" s="94">
        <v>3164.37</v>
      </c>
      <c r="V175" s="94">
        <v>3140.44</v>
      </c>
      <c r="W175" s="94">
        <v>3052.13</v>
      </c>
      <c r="X175" s="94">
        <v>3198.64</v>
      </c>
      <c r="Y175" s="94">
        <v>2995.2200000000003</v>
      </c>
      <c r="Z175" s="94">
        <v>2989.88</v>
      </c>
      <c r="AA175" s="94">
        <v>2981.7200000000003</v>
      </c>
      <c r="AB175" s="94">
        <v>2937.21</v>
      </c>
      <c r="AC175" s="94">
        <v>2905.31</v>
      </c>
    </row>
    <row r="176" spans="1:29" s="14" customFormat="1" ht="12.75" hidden="1" outlineLevel="2">
      <c r="A176" s="14" t="s">
        <v>618</v>
      </c>
      <c r="B176" s="14" t="s">
        <v>619</v>
      </c>
      <c r="C176" s="48" t="s">
        <v>1248</v>
      </c>
      <c r="D176" s="15"/>
      <c r="E176" s="15"/>
      <c r="F176" s="94">
        <v>-1990.31</v>
      </c>
      <c r="G176" s="94">
        <v>-1926.77</v>
      </c>
      <c r="H176" s="94">
        <v>-1933.8700000000001</v>
      </c>
      <c r="I176" s="94">
        <v>-1924.1000000000001</v>
      </c>
      <c r="J176" s="94">
        <v>-1921.48</v>
      </c>
      <c r="K176" s="94">
        <v>-1863.94</v>
      </c>
      <c r="L176" s="94">
        <v>-1996.94</v>
      </c>
      <c r="M176" s="94">
        <v>-2276.27</v>
      </c>
      <c r="N176" s="94">
        <v>-2167.26</v>
      </c>
      <c r="O176" s="94">
        <v>-2231.85</v>
      </c>
      <c r="P176" s="94">
        <v>-2014.05</v>
      </c>
      <c r="Q176" s="94">
        <v>-2152.96</v>
      </c>
      <c r="R176" s="94">
        <v>-2133.11</v>
      </c>
      <c r="S176" s="94">
        <v>-2133.04</v>
      </c>
      <c r="T176" s="94">
        <v>-2201.1</v>
      </c>
      <c r="U176" s="94">
        <v>-2133.9</v>
      </c>
      <c r="V176" s="94">
        <v>-2134.04</v>
      </c>
      <c r="W176" s="94">
        <v>-2086.64</v>
      </c>
      <c r="X176" s="94">
        <v>-2257.4500000000003</v>
      </c>
      <c r="Y176" s="94">
        <v>-2095.29</v>
      </c>
      <c r="Z176" s="94">
        <v>-2072.33</v>
      </c>
      <c r="AA176" s="94">
        <v>-2083.82</v>
      </c>
      <c r="AB176" s="94">
        <v>-2083.8</v>
      </c>
      <c r="AC176" s="94">
        <v>-2083.82</v>
      </c>
    </row>
    <row r="177" spans="1:29" s="14" customFormat="1" ht="12.75" hidden="1" outlineLevel="2">
      <c r="A177" s="14" t="s">
        <v>620</v>
      </c>
      <c r="B177" s="14" t="s">
        <v>621</v>
      </c>
      <c r="C177" s="48" t="s">
        <v>1249</v>
      </c>
      <c r="D177" s="15"/>
      <c r="E177" s="15"/>
      <c r="F177" s="94">
        <v>347777.05</v>
      </c>
      <c r="G177" s="94">
        <v>257070.7</v>
      </c>
      <c r="H177" s="94">
        <v>170466.30000000002</v>
      </c>
      <c r="I177" s="94">
        <v>138794.1</v>
      </c>
      <c r="J177" s="94">
        <v>178145.17</v>
      </c>
      <c r="K177" s="94">
        <v>227591.94</v>
      </c>
      <c r="L177" s="94">
        <v>376343.34</v>
      </c>
      <c r="M177" s="94">
        <v>308905.82</v>
      </c>
      <c r="N177" s="94">
        <v>253576.04</v>
      </c>
      <c r="O177" s="94">
        <v>127341.18000000001</v>
      </c>
      <c r="P177" s="94">
        <v>152272.08000000002</v>
      </c>
      <c r="Q177" s="94">
        <v>293559.64</v>
      </c>
      <c r="R177" s="94">
        <v>281637.5</v>
      </c>
      <c r="S177" s="94">
        <v>177351.72</v>
      </c>
      <c r="T177" s="94">
        <v>158158.82</v>
      </c>
      <c r="U177" s="94">
        <v>173127.41</v>
      </c>
      <c r="V177" s="94">
        <v>179356.4</v>
      </c>
      <c r="W177" s="94">
        <v>386489.73</v>
      </c>
      <c r="X177" s="94">
        <v>326044.76</v>
      </c>
      <c r="Y177" s="94">
        <v>290086.19</v>
      </c>
      <c r="Z177" s="94">
        <v>167633.36000000002</v>
      </c>
      <c r="AA177" s="94">
        <v>105827.3</v>
      </c>
      <c r="AB177" s="94">
        <v>152119.77</v>
      </c>
      <c r="AC177" s="94">
        <v>127691.53</v>
      </c>
    </row>
    <row r="178" spans="1:29" s="14" customFormat="1" ht="12.75" hidden="1" outlineLevel="2">
      <c r="A178" s="14" t="s">
        <v>622</v>
      </c>
      <c r="B178" s="14" t="s">
        <v>623</v>
      </c>
      <c r="C178" s="48" t="s">
        <v>1250</v>
      </c>
      <c r="D178" s="15"/>
      <c r="E178" s="15"/>
      <c r="F178" s="94">
        <v>-107811.07</v>
      </c>
      <c r="G178" s="94">
        <v>-41261.1</v>
      </c>
      <c r="H178" s="94">
        <v>-61029.03</v>
      </c>
      <c r="I178" s="94">
        <v>-77640.32</v>
      </c>
      <c r="J178" s="94">
        <v>-103397.3</v>
      </c>
      <c r="K178" s="94">
        <v>-93353.05</v>
      </c>
      <c r="L178" s="94">
        <v>-131428.87</v>
      </c>
      <c r="M178" s="94">
        <v>-116406.66</v>
      </c>
      <c r="N178" s="94">
        <v>-88469.95</v>
      </c>
      <c r="O178" s="94">
        <v>-38085.23</v>
      </c>
      <c r="P178" s="94">
        <v>-39370.64</v>
      </c>
      <c r="Q178" s="94">
        <v>-68353.09</v>
      </c>
      <c r="R178" s="94">
        <v>-63700.72</v>
      </c>
      <c r="S178" s="94">
        <v>-41491.56</v>
      </c>
      <c r="T178" s="94">
        <v>-62745.06</v>
      </c>
      <c r="U178" s="94">
        <v>-66760.4</v>
      </c>
      <c r="V178" s="94">
        <v>-56298.06</v>
      </c>
      <c r="W178" s="94">
        <v>-136592.22</v>
      </c>
      <c r="X178" s="94">
        <v>-128745.26000000001</v>
      </c>
      <c r="Y178" s="94">
        <v>-98858.48</v>
      </c>
      <c r="Z178" s="94">
        <v>-64039.29</v>
      </c>
      <c r="AA178" s="94">
        <v>-51258.8</v>
      </c>
      <c r="AB178" s="94">
        <v>-78221.42</v>
      </c>
      <c r="AC178" s="94">
        <v>-51745.11</v>
      </c>
    </row>
    <row r="179" spans="1:29" s="14" customFormat="1" ht="12.75" hidden="1" outlineLevel="2">
      <c r="A179" s="14" t="s">
        <v>624</v>
      </c>
      <c r="B179" s="14" t="s">
        <v>625</v>
      </c>
      <c r="C179" s="48" t="s">
        <v>1251</v>
      </c>
      <c r="D179" s="15"/>
      <c r="E179" s="15"/>
      <c r="F179" s="94">
        <v>1588125.63</v>
      </c>
      <c r="G179" s="94">
        <v>791131.9</v>
      </c>
      <c r="H179" s="94">
        <v>663861.38</v>
      </c>
      <c r="I179" s="94">
        <v>714308.98</v>
      </c>
      <c r="J179" s="94">
        <v>1083940.89</v>
      </c>
      <c r="K179" s="94">
        <v>981888.81</v>
      </c>
      <c r="L179" s="94">
        <v>1018994.45</v>
      </c>
      <c r="M179" s="94">
        <v>1071590.14</v>
      </c>
      <c r="N179" s="94">
        <v>1218125.15</v>
      </c>
      <c r="O179" s="94">
        <v>1382848.6</v>
      </c>
      <c r="P179" s="94">
        <v>823217</v>
      </c>
      <c r="Q179" s="94">
        <v>2262444.7</v>
      </c>
      <c r="R179" s="94">
        <v>1113481.25</v>
      </c>
      <c r="S179" s="94">
        <v>629702.43</v>
      </c>
      <c r="T179" s="94">
        <v>427541.99</v>
      </c>
      <c r="U179" s="94">
        <v>380203.12</v>
      </c>
      <c r="V179" s="94">
        <v>1292831.58</v>
      </c>
      <c r="W179" s="94">
        <v>1140372.34</v>
      </c>
      <c r="X179" s="94">
        <v>1150527.7</v>
      </c>
      <c r="Y179" s="94">
        <v>1083844.67</v>
      </c>
      <c r="Z179" s="94">
        <v>1101004.98</v>
      </c>
      <c r="AA179" s="94">
        <v>910386.02</v>
      </c>
      <c r="AB179" s="94">
        <v>1358196</v>
      </c>
      <c r="AC179" s="94">
        <v>824947.39</v>
      </c>
    </row>
    <row r="180" spans="1:29" s="14" customFormat="1" ht="12.75" hidden="1" outlineLevel="2">
      <c r="A180" s="14" t="s">
        <v>626</v>
      </c>
      <c r="B180" s="14" t="s">
        <v>627</v>
      </c>
      <c r="C180" s="48" t="s">
        <v>1252</v>
      </c>
      <c r="D180" s="15"/>
      <c r="E180" s="15"/>
      <c r="F180" s="94">
        <v>32753.41</v>
      </c>
      <c r="G180" s="94">
        <v>8978.08</v>
      </c>
      <c r="H180" s="94">
        <v>437.38</v>
      </c>
      <c r="I180" s="94">
        <v>19841.97</v>
      </c>
      <c r="J180" s="94">
        <v>8203.98</v>
      </c>
      <c r="K180" s="94">
        <v>19906.4</v>
      </c>
      <c r="L180" s="94">
        <v>8523.86</v>
      </c>
      <c r="M180" s="94">
        <v>18514.37</v>
      </c>
      <c r="N180" s="94">
        <v>10658.17</v>
      </c>
      <c r="O180" s="94">
        <v>7506.53</v>
      </c>
      <c r="P180" s="94">
        <v>10452.72</v>
      </c>
      <c r="Q180" s="94">
        <v>32321.86</v>
      </c>
      <c r="R180" s="94">
        <v>16363.130000000001</v>
      </c>
      <c r="S180" s="94">
        <v>3102.07</v>
      </c>
      <c r="T180" s="94">
        <v>20421</v>
      </c>
      <c r="U180" s="94">
        <v>10652.210000000001</v>
      </c>
      <c r="V180" s="94">
        <v>14216.45</v>
      </c>
      <c r="W180" s="94">
        <v>17803.97</v>
      </c>
      <c r="X180" s="94">
        <v>11070.65</v>
      </c>
      <c r="Y180" s="94">
        <v>8894.29</v>
      </c>
      <c r="Z180" s="94">
        <v>9033.04</v>
      </c>
      <c r="AA180" s="94">
        <v>210.27</v>
      </c>
      <c r="AB180" s="94">
        <v>6.15</v>
      </c>
      <c r="AC180" s="94">
        <v>102.66</v>
      </c>
    </row>
    <row r="181" spans="1:29" s="14" customFormat="1" ht="12.75" hidden="1" outlineLevel="2">
      <c r="A181" s="14" t="s">
        <v>628</v>
      </c>
      <c r="B181" s="14" t="s">
        <v>629</v>
      </c>
      <c r="C181" s="48" t="s">
        <v>1253</v>
      </c>
      <c r="D181" s="15"/>
      <c r="E181" s="15"/>
      <c r="F181" s="94">
        <v>-3875.08</v>
      </c>
      <c r="G181" s="94">
        <v>-3.8200000000000003</v>
      </c>
      <c r="H181" s="94">
        <v>-21.16</v>
      </c>
      <c r="I181" s="94">
        <v>-7920.66</v>
      </c>
      <c r="J181" s="94">
        <v>-1437.01</v>
      </c>
      <c r="K181" s="94">
        <v>-2163.42</v>
      </c>
      <c r="L181" s="94">
        <v>-18182.350000000002</v>
      </c>
      <c r="M181" s="94">
        <v>-4814.32</v>
      </c>
      <c r="N181" s="94">
        <v>40.45</v>
      </c>
      <c r="O181" s="94">
        <v>261.83</v>
      </c>
      <c r="P181" s="94">
        <v>-2162.78</v>
      </c>
      <c r="Q181" s="94">
        <v>-1111.65</v>
      </c>
      <c r="R181" s="94">
        <v>-371.73</v>
      </c>
      <c r="S181" s="94">
        <v>27.490000000000002</v>
      </c>
      <c r="T181" s="94">
        <v>-1550.79</v>
      </c>
      <c r="U181" s="94">
        <v>0</v>
      </c>
      <c r="V181" s="94">
        <v>-710.0600000000001</v>
      </c>
      <c r="W181" s="94">
        <v>-1078.26</v>
      </c>
      <c r="X181" s="94">
        <v>-482.76</v>
      </c>
      <c r="Y181" s="94">
        <v>-684.54</v>
      </c>
      <c r="Z181" s="94">
        <v>-1429.83</v>
      </c>
      <c r="AA181" s="94">
        <v>-170.73</v>
      </c>
      <c r="AB181" s="94">
        <v>0</v>
      </c>
      <c r="AC181" s="94">
        <v>8.9</v>
      </c>
    </row>
    <row r="182" spans="1:29" s="14" customFormat="1" ht="12.75" hidden="1" outlineLevel="2">
      <c r="A182" s="14" t="s">
        <v>630</v>
      </c>
      <c r="B182" s="14" t="s">
        <v>631</v>
      </c>
      <c r="C182" s="48" t="s">
        <v>1254</v>
      </c>
      <c r="D182" s="15"/>
      <c r="E182" s="15"/>
      <c r="F182" s="94">
        <v>18</v>
      </c>
      <c r="G182" s="94">
        <v>16.91</v>
      </c>
      <c r="H182" s="94">
        <v>2870.78</v>
      </c>
      <c r="I182" s="94">
        <v>1388.8500000000001</v>
      </c>
      <c r="J182" s="94">
        <v>503.58</v>
      </c>
      <c r="K182" s="94">
        <v>1850.05</v>
      </c>
      <c r="L182" s="94">
        <v>9087.210000000001</v>
      </c>
      <c r="M182" s="94">
        <v>38797.68</v>
      </c>
      <c r="N182" s="94">
        <v>18555.48</v>
      </c>
      <c r="O182" s="94">
        <v>2488.4</v>
      </c>
      <c r="P182" s="94">
        <v>379.61</v>
      </c>
      <c r="Q182" s="94">
        <v>1491.54</v>
      </c>
      <c r="R182" s="94">
        <v>1556</v>
      </c>
      <c r="S182" s="94">
        <v>827.96</v>
      </c>
      <c r="T182" s="94">
        <v>492.74</v>
      </c>
      <c r="U182" s="94">
        <v>402.49</v>
      </c>
      <c r="V182" s="94">
        <v>187.97</v>
      </c>
      <c r="W182" s="94">
        <v>100087.29000000001</v>
      </c>
      <c r="X182" s="94">
        <v>198864.28</v>
      </c>
      <c r="Y182" s="94">
        <v>44594.1</v>
      </c>
      <c r="Z182" s="94">
        <v>2972.2200000000003</v>
      </c>
      <c r="AA182" s="94">
        <v>-259.93</v>
      </c>
      <c r="AB182" s="94">
        <v>8.46</v>
      </c>
      <c r="AC182" s="94">
        <v>50.08</v>
      </c>
    </row>
    <row r="183" spans="1:29" s="14" customFormat="1" ht="12.75" hidden="1" outlineLevel="2">
      <c r="A183" s="14" t="s">
        <v>632</v>
      </c>
      <c r="B183" s="14" t="s">
        <v>633</v>
      </c>
      <c r="C183" s="48" t="s">
        <v>1255</v>
      </c>
      <c r="D183" s="15"/>
      <c r="E183" s="15"/>
      <c r="F183" s="94">
        <v>361102.56</v>
      </c>
      <c r="G183" s="94">
        <v>1923085.23</v>
      </c>
      <c r="H183" s="94">
        <v>2174995.37</v>
      </c>
      <c r="I183" s="94">
        <v>1123615.58</v>
      </c>
      <c r="J183" s="94">
        <v>1141882.8900000001</v>
      </c>
      <c r="K183" s="94">
        <v>1491511.93</v>
      </c>
      <c r="L183" s="94">
        <v>2340635.02</v>
      </c>
      <c r="M183" s="94">
        <v>1873838.02</v>
      </c>
      <c r="N183" s="94">
        <v>83925.866</v>
      </c>
      <c r="O183" s="94">
        <v>567879.26</v>
      </c>
      <c r="P183" s="94">
        <v>417582</v>
      </c>
      <c r="Q183" s="94">
        <v>395089.3</v>
      </c>
      <c r="R183" s="94">
        <v>155915.02</v>
      </c>
      <c r="S183" s="94">
        <v>132614.06</v>
      </c>
      <c r="T183" s="94">
        <v>-3852.7230000000004</v>
      </c>
      <c r="U183" s="94">
        <v>127727.07</v>
      </c>
      <c r="V183" s="94">
        <v>83127.49</v>
      </c>
      <c r="W183" s="94">
        <v>23137.38</v>
      </c>
      <c r="X183" s="94">
        <v>313780.08</v>
      </c>
      <c r="Y183" s="94">
        <v>146570.58000000002</v>
      </c>
      <c r="Z183" s="94">
        <v>-231119.006</v>
      </c>
      <c r="AA183" s="94">
        <v>34091.94</v>
      </c>
      <c r="AB183" s="94">
        <v>37146.32</v>
      </c>
      <c r="AC183" s="94">
        <v>61140.11</v>
      </c>
    </row>
    <row r="184" spans="1:29" s="14" customFormat="1" ht="12.75" hidden="1" outlineLevel="2">
      <c r="A184" s="14" t="s">
        <v>634</v>
      </c>
      <c r="B184" s="14" t="s">
        <v>635</v>
      </c>
      <c r="C184" s="48" t="s">
        <v>1256</v>
      </c>
      <c r="D184" s="15"/>
      <c r="E184" s="15"/>
      <c r="F184" s="94">
        <v>1176329.98</v>
      </c>
      <c r="G184" s="94">
        <v>734619.55</v>
      </c>
      <c r="H184" s="94">
        <v>578112.17</v>
      </c>
      <c r="I184" s="94">
        <v>471569.061</v>
      </c>
      <c r="J184" s="94">
        <v>542474.6900000001</v>
      </c>
      <c r="K184" s="94">
        <v>1011573.86</v>
      </c>
      <c r="L184" s="94">
        <v>1272413.19</v>
      </c>
      <c r="M184" s="94">
        <v>1034891.87</v>
      </c>
      <c r="N184" s="94">
        <v>625337.62</v>
      </c>
      <c r="O184" s="94">
        <v>541452.09</v>
      </c>
      <c r="P184" s="94">
        <v>517505.43</v>
      </c>
      <c r="Q184" s="94">
        <v>705889.18</v>
      </c>
      <c r="R184" s="94">
        <v>1185815.44</v>
      </c>
      <c r="S184" s="94">
        <v>651949.3200000001</v>
      </c>
      <c r="T184" s="94">
        <v>593356.34</v>
      </c>
      <c r="U184" s="94">
        <v>451506.75</v>
      </c>
      <c r="V184" s="94">
        <v>469175.79000000004</v>
      </c>
      <c r="W184" s="94">
        <v>1385257.3900000001</v>
      </c>
      <c r="X184" s="94">
        <v>1359878.74</v>
      </c>
      <c r="Y184" s="94">
        <v>778160.08</v>
      </c>
      <c r="Z184" s="94">
        <v>758754.03</v>
      </c>
      <c r="AA184" s="94">
        <v>839986.09</v>
      </c>
      <c r="AB184" s="94">
        <v>756160.33</v>
      </c>
      <c r="AC184" s="94">
        <v>821974.86</v>
      </c>
    </row>
    <row r="185" spans="1:29" s="14" customFormat="1" ht="12.75" hidden="1" outlineLevel="2">
      <c r="A185" s="14" t="s">
        <v>636</v>
      </c>
      <c r="B185" s="14" t="s">
        <v>637</v>
      </c>
      <c r="C185" s="48" t="s">
        <v>1257</v>
      </c>
      <c r="D185" s="15"/>
      <c r="E185" s="15"/>
      <c r="F185" s="94">
        <v>90738.71</v>
      </c>
      <c r="G185" s="94">
        <v>88213.09</v>
      </c>
      <c r="H185" s="94">
        <v>45524.463</v>
      </c>
      <c r="I185" s="94">
        <v>49536.378</v>
      </c>
      <c r="J185" s="94">
        <v>44784.64</v>
      </c>
      <c r="K185" s="94">
        <v>82222.64</v>
      </c>
      <c r="L185" s="94">
        <v>152663.88</v>
      </c>
      <c r="M185" s="94">
        <v>109398.29000000001</v>
      </c>
      <c r="N185" s="94">
        <v>76448.98</v>
      </c>
      <c r="O185" s="94">
        <v>69099.38</v>
      </c>
      <c r="P185" s="94">
        <v>77845.17</v>
      </c>
      <c r="Q185" s="94">
        <v>74826.09</v>
      </c>
      <c r="R185" s="94">
        <v>189224.32</v>
      </c>
      <c r="S185" s="94">
        <v>100305.05</v>
      </c>
      <c r="T185" s="94">
        <v>105705.01000000001</v>
      </c>
      <c r="U185" s="94">
        <v>96408.43000000001</v>
      </c>
      <c r="V185" s="94">
        <v>96147.08</v>
      </c>
      <c r="W185" s="94">
        <v>34084.9</v>
      </c>
      <c r="X185" s="94">
        <v>34600.79</v>
      </c>
      <c r="Y185" s="94">
        <v>32468.170000000002</v>
      </c>
      <c r="Z185" s="94">
        <v>29822.25</v>
      </c>
      <c r="AA185" s="94">
        <v>51537.880000000005</v>
      </c>
      <c r="AB185" s="94">
        <v>38394.340000000004</v>
      </c>
      <c r="AC185" s="94">
        <v>24301.78</v>
      </c>
    </row>
    <row r="186" spans="1:29" s="14" customFormat="1" ht="12.75" hidden="1" outlineLevel="2">
      <c r="A186" s="14" t="s">
        <v>638</v>
      </c>
      <c r="B186" s="14" t="s">
        <v>639</v>
      </c>
      <c r="C186" s="48" t="s">
        <v>1258</v>
      </c>
      <c r="D186" s="15"/>
      <c r="E186" s="15"/>
      <c r="F186" s="94">
        <v>14467</v>
      </c>
      <c r="G186" s="94">
        <v>27852</v>
      </c>
      <c r="H186" s="94">
        <v>46347</v>
      </c>
      <c r="I186" s="94">
        <v>131515</v>
      </c>
      <c r="J186" s="94">
        <v>840911</v>
      </c>
      <c r="K186" s="94">
        <v>2144</v>
      </c>
      <c r="L186" s="94">
        <v>72566</v>
      </c>
      <c r="M186" s="94">
        <v>252</v>
      </c>
      <c r="N186" s="94">
        <v>9686</v>
      </c>
      <c r="O186" s="94">
        <v>1169</v>
      </c>
      <c r="P186" s="94">
        <v>7710</v>
      </c>
      <c r="Q186" s="94">
        <v>372578</v>
      </c>
      <c r="R186" s="94">
        <v>247397</v>
      </c>
      <c r="S186" s="94">
        <v>57929</v>
      </c>
      <c r="T186" s="94">
        <v>321345</v>
      </c>
      <c r="U186" s="94">
        <v>383876</v>
      </c>
      <c r="V186" s="94">
        <v>323224</v>
      </c>
      <c r="W186" s="94">
        <v>17654</v>
      </c>
      <c r="X186" s="94">
        <v>22116</v>
      </c>
      <c r="Y186" s="94">
        <v>161637</v>
      </c>
      <c r="Z186" s="94">
        <v>199352</v>
      </c>
      <c r="AA186" s="94">
        <v>223284</v>
      </c>
      <c r="AB186" s="94">
        <v>317863</v>
      </c>
      <c r="AC186" s="94">
        <v>223781</v>
      </c>
    </row>
    <row r="187" spans="1:29" s="14" customFormat="1" ht="12.75" hidden="1" outlineLevel="2">
      <c r="A187" s="14" t="s">
        <v>640</v>
      </c>
      <c r="B187" s="14" t="s">
        <v>641</v>
      </c>
      <c r="C187" s="48" t="s">
        <v>1259</v>
      </c>
      <c r="D187" s="15"/>
      <c r="E187" s="15"/>
      <c r="F187" s="94">
        <v>4534470</v>
      </c>
      <c r="G187" s="94">
        <v>2858020</v>
      </c>
      <c r="H187" s="94">
        <v>2151322</v>
      </c>
      <c r="I187" s="94">
        <v>2318484</v>
      </c>
      <c r="J187" s="94">
        <v>1885241</v>
      </c>
      <c r="K187" s="94">
        <v>4071635</v>
      </c>
      <c r="L187" s="94">
        <v>5946991</v>
      </c>
      <c r="M187" s="94">
        <v>4877136</v>
      </c>
      <c r="N187" s="94">
        <v>2142909</v>
      </c>
      <c r="O187" s="94">
        <v>1424773</v>
      </c>
      <c r="P187" s="94">
        <v>1939502</v>
      </c>
      <c r="Q187" s="94">
        <v>2088108</v>
      </c>
      <c r="R187" s="94">
        <v>3272222</v>
      </c>
      <c r="S187" s="94">
        <v>2751614</v>
      </c>
      <c r="T187" s="94">
        <v>3497807</v>
      </c>
      <c r="U187" s="94">
        <v>4255040</v>
      </c>
      <c r="V187" s="94">
        <v>2581038</v>
      </c>
      <c r="W187" s="94">
        <v>5606685</v>
      </c>
      <c r="X187" s="94">
        <v>7284877</v>
      </c>
      <c r="Y187" s="94">
        <v>5533467</v>
      </c>
      <c r="Z187" s="94">
        <v>4411509</v>
      </c>
      <c r="AA187" s="94">
        <v>2461401</v>
      </c>
      <c r="AB187" s="94">
        <v>1433113</v>
      </c>
      <c r="AC187" s="94">
        <v>2260709</v>
      </c>
    </row>
    <row r="188" spans="1:29" s="14" customFormat="1" ht="12.75" hidden="1" outlineLevel="2">
      <c r="A188" s="14" t="s">
        <v>642</v>
      </c>
      <c r="B188" s="14" t="s">
        <v>643</v>
      </c>
      <c r="C188" s="48" t="s">
        <v>1260</v>
      </c>
      <c r="D188" s="15"/>
      <c r="E188" s="15"/>
      <c r="F188" s="94">
        <v>127829.18000000001</v>
      </c>
      <c r="G188" s="94">
        <v>36804.770000000004</v>
      </c>
      <c r="H188" s="94">
        <v>237020.44</v>
      </c>
      <c r="I188" s="94">
        <v>240438.07</v>
      </c>
      <c r="J188" s="94">
        <v>254220</v>
      </c>
      <c r="K188" s="94">
        <v>211983.26</v>
      </c>
      <c r="L188" s="94">
        <v>144987.51</v>
      </c>
      <c r="M188" s="94">
        <v>177862.23</v>
      </c>
      <c r="N188" s="94">
        <v>229389.86000000002</v>
      </c>
      <c r="O188" s="94">
        <v>240746.19</v>
      </c>
      <c r="P188" s="94">
        <v>226067.36000000002</v>
      </c>
      <c r="Q188" s="94">
        <v>158678.1</v>
      </c>
      <c r="R188" s="94">
        <v>162716.35</v>
      </c>
      <c r="S188" s="94">
        <v>150982.15</v>
      </c>
      <c r="T188" s="94">
        <v>186362.89</v>
      </c>
      <c r="U188" s="94">
        <v>185404.24</v>
      </c>
      <c r="V188" s="94">
        <v>191217.47</v>
      </c>
      <c r="W188" s="94">
        <v>135595.56</v>
      </c>
      <c r="X188" s="94">
        <v>140175.29</v>
      </c>
      <c r="Y188" s="94">
        <v>134320.81</v>
      </c>
      <c r="Z188" s="94">
        <v>77205.44</v>
      </c>
      <c r="AA188" s="94">
        <v>57074.74</v>
      </c>
      <c r="AB188" s="94">
        <v>66185.82</v>
      </c>
      <c r="AC188" s="94">
        <v>74391.7</v>
      </c>
    </row>
    <row r="189" spans="1:29" s="13" customFormat="1" ht="12.75" collapsed="1">
      <c r="A189" s="13" t="s">
        <v>51</v>
      </c>
      <c r="B189" s="11"/>
      <c r="C189" s="46" t="s">
        <v>218</v>
      </c>
      <c r="D189" s="23"/>
      <c r="E189" s="23"/>
      <c r="F189" s="87">
        <v>8583952.66</v>
      </c>
      <c r="G189" s="87">
        <v>7001399.379999999</v>
      </c>
      <c r="H189" s="87">
        <v>6419005.7930000005</v>
      </c>
      <c r="I189" s="87">
        <v>5436710.049000001</v>
      </c>
      <c r="J189" s="87">
        <v>6501265.95</v>
      </c>
      <c r="K189" s="87">
        <v>8315744.99</v>
      </c>
      <c r="L189" s="87">
        <v>11306949.63</v>
      </c>
      <c r="M189" s="87">
        <v>9526273.15</v>
      </c>
      <c r="N189" s="87">
        <v>5397300.8</v>
      </c>
      <c r="O189" s="87">
        <v>5047182.48</v>
      </c>
      <c r="P189" s="87">
        <v>5709709.800000002</v>
      </c>
      <c r="Q189" s="87">
        <v>7437486.759999999</v>
      </c>
      <c r="R189" s="87">
        <v>6848860.559999999</v>
      </c>
      <c r="S189" s="87">
        <v>4787118.57</v>
      </c>
      <c r="T189" s="87">
        <v>5970107.489999999</v>
      </c>
      <c r="U189" s="87">
        <v>6753500.73</v>
      </c>
      <c r="V189" s="87">
        <v>6536733.08</v>
      </c>
      <c r="W189" s="87">
        <v>9507402.32</v>
      </c>
      <c r="X189" s="87">
        <v>11007579.059999999</v>
      </c>
      <c r="Y189" s="87">
        <v>8287957.61</v>
      </c>
      <c r="Z189" s="87">
        <v>7286463.9</v>
      </c>
      <c r="AA189" s="87">
        <v>5965753</v>
      </c>
      <c r="AB189" s="87">
        <v>5574537.64</v>
      </c>
      <c r="AC189" s="87">
        <v>5540813.589999999</v>
      </c>
    </row>
    <row r="190" spans="2:29" s="13" customFormat="1" ht="0.75" customHeight="1" hidden="1" outlineLevel="1">
      <c r="B190" s="11"/>
      <c r="C190" s="50"/>
      <c r="D190" s="23"/>
      <c r="E190" s="23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</row>
    <row r="191" spans="1:29" s="14" customFormat="1" ht="12.75" hidden="1" outlineLevel="2">
      <c r="A191" s="14" t="s">
        <v>644</v>
      </c>
      <c r="B191" s="14" t="s">
        <v>645</v>
      </c>
      <c r="C191" s="48" t="s">
        <v>1261</v>
      </c>
      <c r="D191" s="15"/>
      <c r="E191" s="15"/>
      <c r="F191" s="94">
        <v>6981223</v>
      </c>
      <c r="G191" s="94">
        <v>6032967</v>
      </c>
      <c r="H191" s="94">
        <v>4433465</v>
      </c>
      <c r="I191" s="94">
        <v>5171384</v>
      </c>
      <c r="J191" s="94">
        <v>4873549</v>
      </c>
      <c r="K191" s="94">
        <v>4948849</v>
      </c>
      <c r="L191" s="94">
        <v>6223643</v>
      </c>
      <c r="M191" s="94">
        <v>4342486</v>
      </c>
      <c r="N191" s="94">
        <v>4201740</v>
      </c>
      <c r="O191" s="94">
        <v>4229992</v>
      </c>
      <c r="P191" s="94">
        <v>4169585</v>
      </c>
      <c r="Q191" s="94">
        <v>4207348</v>
      </c>
      <c r="R191" s="94">
        <v>5071192</v>
      </c>
      <c r="S191" s="94">
        <v>4916100</v>
      </c>
      <c r="T191" s="94">
        <v>4570880</v>
      </c>
      <c r="U191" s="94">
        <v>5009112</v>
      </c>
      <c r="V191" s="94">
        <v>4925928</v>
      </c>
      <c r="W191" s="94">
        <v>4845042</v>
      </c>
      <c r="X191" s="94">
        <v>4752723</v>
      </c>
      <c r="Y191" s="94">
        <v>3757434</v>
      </c>
      <c r="Z191" s="94">
        <v>3534138</v>
      </c>
      <c r="AA191" s="94">
        <v>6204852</v>
      </c>
      <c r="AB191" s="94">
        <v>3588693</v>
      </c>
      <c r="AC191" s="94">
        <v>3681043</v>
      </c>
    </row>
    <row r="192" spans="1:29" s="14" customFormat="1" ht="12.75" hidden="1" outlineLevel="2">
      <c r="A192" s="14" t="s">
        <v>646</v>
      </c>
      <c r="B192" s="14" t="s">
        <v>647</v>
      </c>
      <c r="C192" s="48" t="s">
        <v>1262</v>
      </c>
      <c r="D192" s="15"/>
      <c r="E192" s="15"/>
      <c r="F192" s="94">
        <v>45744</v>
      </c>
      <c r="G192" s="94">
        <v>255522</v>
      </c>
      <c r="H192" s="94">
        <v>492687</v>
      </c>
      <c r="I192" s="94">
        <v>846640</v>
      </c>
      <c r="J192" s="94">
        <v>4753256</v>
      </c>
      <c r="K192" s="94">
        <v>53461</v>
      </c>
      <c r="L192" s="94">
        <v>602233</v>
      </c>
      <c r="M192" s="94">
        <v>1863</v>
      </c>
      <c r="N192" s="94">
        <v>60278</v>
      </c>
      <c r="O192" s="94">
        <v>9697</v>
      </c>
      <c r="P192" s="94">
        <v>52703</v>
      </c>
      <c r="Q192" s="94">
        <v>2442654</v>
      </c>
      <c r="R192" s="94">
        <v>259816</v>
      </c>
      <c r="S192" s="94">
        <v>295455</v>
      </c>
      <c r="T192" s="94">
        <v>2552737</v>
      </c>
      <c r="U192" s="94">
        <v>1997433</v>
      </c>
      <c r="V192" s="94">
        <v>1364525</v>
      </c>
      <c r="W192" s="94">
        <v>135744</v>
      </c>
      <c r="X192" s="94">
        <v>199995</v>
      </c>
      <c r="Y192" s="94">
        <v>1207960</v>
      </c>
      <c r="Z192" s="94">
        <v>1305095</v>
      </c>
      <c r="AA192" s="94">
        <v>1307968.7</v>
      </c>
      <c r="AB192" s="94">
        <v>1438584</v>
      </c>
      <c r="AC192" s="94">
        <v>812061</v>
      </c>
    </row>
    <row r="193" spans="1:29" s="14" customFormat="1" ht="12.75" hidden="1" outlineLevel="2">
      <c r="A193" s="14" t="s">
        <v>648</v>
      </c>
      <c r="B193" s="14" t="s">
        <v>649</v>
      </c>
      <c r="C193" s="48" t="s">
        <v>1263</v>
      </c>
      <c r="D193" s="15"/>
      <c r="E193" s="15"/>
      <c r="F193" s="94">
        <v>3028199</v>
      </c>
      <c r="G193" s="94">
        <v>3249401</v>
      </c>
      <c r="H193" s="94">
        <v>4022941</v>
      </c>
      <c r="I193" s="94">
        <v>3522353</v>
      </c>
      <c r="J193" s="94">
        <v>3193424</v>
      </c>
      <c r="K193" s="94">
        <v>4216734</v>
      </c>
      <c r="L193" s="94">
        <v>3248258</v>
      </c>
      <c r="M193" s="94">
        <v>3589190</v>
      </c>
      <c r="N193" s="94">
        <v>3683273</v>
      </c>
      <c r="O193" s="94">
        <v>3633054</v>
      </c>
      <c r="P193" s="94">
        <v>3692942</v>
      </c>
      <c r="Q193" s="94">
        <v>4202349</v>
      </c>
      <c r="R193" s="94">
        <v>3597431</v>
      </c>
      <c r="S193" s="94">
        <v>4104688</v>
      </c>
      <c r="T193" s="94">
        <v>4073898</v>
      </c>
      <c r="U193" s="94">
        <v>3874168</v>
      </c>
      <c r="V193" s="94">
        <v>3451725</v>
      </c>
      <c r="W193" s="94">
        <v>3484391</v>
      </c>
      <c r="X193" s="94">
        <v>3619551</v>
      </c>
      <c r="Y193" s="94">
        <v>3631830</v>
      </c>
      <c r="Z193" s="94">
        <v>3664536</v>
      </c>
      <c r="AA193" s="94">
        <v>3556664</v>
      </c>
      <c r="AB193" s="94">
        <v>3710056</v>
      </c>
      <c r="AC193" s="94">
        <v>2917924</v>
      </c>
    </row>
    <row r="194" spans="1:29" s="14" customFormat="1" ht="12.75" hidden="1" outlineLevel="2">
      <c r="A194" s="14" t="s">
        <v>650</v>
      </c>
      <c r="B194" s="14" t="s">
        <v>651</v>
      </c>
      <c r="C194" s="48" t="s">
        <v>1264</v>
      </c>
      <c r="D194" s="15"/>
      <c r="E194" s="15"/>
      <c r="F194" s="94">
        <v>5896710.83</v>
      </c>
      <c r="G194" s="94">
        <v>4464770.5</v>
      </c>
      <c r="H194" s="94">
        <v>3460424.85</v>
      </c>
      <c r="I194" s="94">
        <v>2819009.92</v>
      </c>
      <c r="J194" s="94">
        <v>2949740.65</v>
      </c>
      <c r="K194" s="94">
        <v>4129118.38</v>
      </c>
      <c r="L194" s="94">
        <v>5668556.87</v>
      </c>
      <c r="M194" s="94">
        <v>5312391.49</v>
      </c>
      <c r="N194" s="94">
        <v>5831821.75</v>
      </c>
      <c r="O194" s="94">
        <v>6092412.8</v>
      </c>
      <c r="P194" s="94">
        <v>4979899.23</v>
      </c>
      <c r="Q194" s="94">
        <v>6314495.75</v>
      </c>
      <c r="R194" s="94">
        <v>4874967.02</v>
      </c>
      <c r="S194" s="94">
        <v>3006309.38</v>
      </c>
      <c r="T194" s="94">
        <v>2997573.16</v>
      </c>
      <c r="U194" s="94">
        <v>2477196.46</v>
      </c>
      <c r="V194" s="94">
        <v>3183280.52</v>
      </c>
      <c r="W194" s="94">
        <v>4902605.43</v>
      </c>
      <c r="X194" s="94">
        <v>5342348.48</v>
      </c>
      <c r="Y194" s="94">
        <v>6101978.59</v>
      </c>
      <c r="Z194" s="94">
        <v>5476210.19</v>
      </c>
      <c r="AA194" s="94">
        <v>5421539.34</v>
      </c>
      <c r="AB194" s="94">
        <v>4713275.38</v>
      </c>
      <c r="AC194" s="94">
        <v>5897304.9</v>
      </c>
    </row>
    <row r="195" spans="1:29" s="13" customFormat="1" ht="12.75" collapsed="1">
      <c r="A195" s="13" t="s">
        <v>52</v>
      </c>
      <c r="B195" s="11"/>
      <c r="C195" s="46" t="s">
        <v>95</v>
      </c>
      <c r="D195" s="23"/>
      <c r="E195" s="23"/>
      <c r="F195" s="87">
        <v>15951876.83</v>
      </c>
      <c r="G195" s="87">
        <v>14002660.5</v>
      </c>
      <c r="H195" s="87">
        <v>12409517.85</v>
      </c>
      <c r="I195" s="87">
        <v>12359386.92</v>
      </c>
      <c r="J195" s="87">
        <v>15769969.65</v>
      </c>
      <c r="K195" s="87">
        <v>13348162.379999999</v>
      </c>
      <c r="L195" s="87">
        <v>15742690.870000001</v>
      </c>
      <c r="M195" s="87">
        <v>13245930.49</v>
      </c>
      <c r="N195" s="87">
        <v>13777112.75</v>
      </c>
      <c r="O195" s="87">
        <v>13965155.8</v>
      </c>
      <c r="P195" s="87">
        <v>12895129.23</v>
      </c>
      <c r="Q195" s="87">
        <v>17166846.75</v>
      </c>
      <c r="R195" s="87">
        <v>13803406.02</v>
      </c>
      <c r="S195" s="87">
        <v>12322552.379999999</v>
      </c>
      <c r="T195" s="87">
        <v>14195088.16</v>
      </c>
      <c r="U195" s="87">
        <v>13357909.46</v>
      </c>
      <c r="V195" s="87">
        <v>12925458.52</v>
      </c>
      <c r="W195" s="87">
        <v>13367782.43</v>
      </c>
      <c r="X195" s="87">
        <v>13914617.48</v>
      </c>
      <c r="Y195" s="87">
        <v>14699202.59</v>
      </c>
      <c r="Z195" s="87">
        <v>13979979.190000001</v>
      </c>
      <c r="AA195" s="87">
        <v>16491024.04</v>
      </c>
      <c r="AB195" s="87">
        <v>13450608.379999999</v>
      </c>
      <c r="AC195" s="87">
        <v>13308332.9</v>
      </c>
    </row>
    <row r="196" spans="2:29" s="13" customFormat="1" ht="0.75" customHeight="1" hidden="1" outlineLevel="1">
      <c r="B196" s="11"/>
      <c r="C196" s="50"/>
      <c r="D196" s="23"/>
      <c r="E196" s="23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</row>
    <row r="197" spans="1:29" s="14" customFormat="1" ht="12.75" hidden="1" outlineLevel="2">
      <c r="A197" s="14" t="s">
        <v>652</v>
      </c>
      <c r="B197" s="14" t="s">
        <v>653</v>
      </c>
      <c r="C197" s="48" t="s">
        <v>1265</v>
      </c>
      <c r="D197" s="15"/>
      <c r="E197" s="15"/>
      <c r="F197" s="94">
        <v>-156</v>
      </c>
      <c r="G197" s="94">
        <v>-155</v>
      </c>
      <c r="H197" s="94">
        <v>-155</v>
      </c>
      <c r="I197" s="94">
        <v>-155</v>
      </c>
      <c r="J197" s="94">
        <v>-155</v>
      </c>
      <c r="K197" s="94">
        <v>-200</v>
      </c>
      <c r="L197" s="94">
        <v>-200</v>
      </c>
      <c r="M197" s="94">
        <v>-200</v>
      </c>
      <c r="N197" s="94">
        <v>-200</v>
      </c>
      <c r="O197" s="94">
        <v>-200</v>
      </c>
      <c r="P197" s="94">
        <v>-200</v>
      </c>
      <c r="Q197" s="94">
        <v>-200</v>
      </c>
      <c r="R197" s="94">
        <v>-227</v>
      </c>
      <c r="S197" s="94">
        <v>-228</v>
      </c>
      <c r="T197" s="94">
        <v>-228</v>
      </c>
      <c r="U197" s="94">
        <v>-228</v>
      </c>
      <c r="V197" s="94">
        <v>-228</v>
      </c>
      <c r="W197" s="94">
        <v>-228</v>
      </c>
      <c r="X197" s="94">
        <v>-228</v>
      </c>
      <c r="Y197" s="94">
        <v>-228</v>
      </c>
      <c r="Z197" s="94">
        <v>-228</v>
      </c>
      <c r="AA197" s="94">
        <v>-228</v>
      </c>
      <c r="AB197" s="94">
        <v>-228</v>
      </c>
      <c r="AC197" s="94">
        <v>-228</v>
      </c>
    </row>
    <row r="198" spans="1:29" s="14" customFormat="1" ht="12.75" hidden="1" outlineLevel="2">
      <c r="A198" s="14" t="s">
        <v>654</v>
      </c>
      <c r="B198" s="14" t="s">
        <v>655</v>
      </c>
      <c r="C198" s="48" t="s">
        <v>1266</v>
      </c>
      <c r="D198" s="15"/>
      <c r="E198" s="15"/>
      <c r="F198" s="94">
        <v>90494.88</v>
      </c>
      <c r="G198" s="94">
        <v>97409.01</v>
      </c>
      <c r="H198" s="94">
        <v>89682.36</v>
      </c>
      <c r="I198" s="94">
        <v>81374.28</v>
      </c>
      <c r="J198" s="94">
        <v>77520.73</v>
      </c>
      <c r="K198" s="94">
        <v>79349.2</v>
      </c>
      <c r="L198" s="94">
        <v>91132.98</v>
      </c>
      <c r="M198" s="94">
        <v>85184.11</v>
      </c>
      <c r="N198" s="94">
        <v>70864.25</v>
      </c>
      <c r="O198" s="94">
        <v>66229.49</v>
      </c>
      <c r="P198" s="94">
        <v>74414.6</v>
      </c>
      <c r="Q198" s="94">
        <v>80792.91</v>
      </c>
      <c r="R198" s="94">
        <v>92127.63</v>
      </c>
      <c r="S198" s="94">
        <v>99467.31</v>
      </c>
      <c r="T198" s="94">
        <v>96832.72</v>
      </c>
      <c r="U198" s="94">
        <v>97865.09</v>
      </c>
      <c r="V198" s="94">
        <v>96687.03</v>
      </c>
      <c r="W198" s="94">
        <v>97777.46</v>
      </c>
      <c r="X198" s="94">
        <v>103257.62</v>
      </c>
      <c r="Y198" s="94">
        <v>92077.83</v>
      </c>
      <c r="Z198" s="94">
        <v>84753.87</v>
      </c>
      <c r="AA198" s="94">
        <v>76225.22</v>
      </c>
      <c r="AB198" s="94">
        <v>77558.40000000001</v>
      </c>
      <c r="AC198" s="94">
        <v>80477.14</v>
      </c>
    </row>
    <row r="199" spans="1:29" s="14" customFormat="1" ht="12.75" hidden="1" outlineLevel="2">
      <c r="A199" s="14" t="s">
        <v>656</v>
      </c>
      <c r="B199" s="14" t="s">
        <v>657</v>
      </c>
      <c r="C199" s="48" t="s">
        <v>1267</v>
      </c>
      <c r="D199" s="15"/>
      <c r="E199" s="15"/>
      <c r="F199" s="94">
        <v>110667.42</v>
      </c>
      <c r="G199" s="94">
        <v>108550.31</v>
      </c>
      <c r="H199" s="94">
        <v>131247.1</v>
      </c>
      <c r="I199" s="94">
        <v>90493.37</v>
      </c>
      <c r="J199" s="94">
        <v>78551.85</v>
      </c>
      <c r="K199" s="94">
        <v>105065.28</v>
      </c>
      <c r="L199" s="94">
        <v>114145.7</v>
      </c>
      <c r="M199" s="94">
        <v>117446.44</v>
      </c>
      <c r="N199" s="94">
        <v>89985.23</v>
      </c>
      <c r="O199" s="94">
        <v>83181.90000000001</v>
      </c>
      <c r="P199" s="94">
        <v>81240.84</v>
      </c>
      <c r="Q199" s="94">
        <v>117695.21</v>
      </c>
      <c r="R199" s="94">
        <v>128260.16</v>
      </c>
      <c r="S199" s="94">
        <v>94532.07</v>
      </c>
      <c r="T199" s="94">
        <v>96697.59</v>
      </c>
      <c r="U199" s="94">
        <v>72236.81</v>
      </c>
      <c r="V199" s="94">
        <v>75030.46</v>
      </c>
      <c r="W199" s="94">
        <v>98722.67</v>
      </c>
      <c r="X199" s="94">
        <v>86220.34</v>
      </c>
      <c r="Y199" s="94">
        <v>120070.33</v>
      </c>
      <c r="Z199" s="94">
        <v>100031.64</v>
      </c>
      <c r="AA199" s="94">
        <v>111917.26000000001</v>
      </c>
      <c r="AB199" s="94">
        <v>128184.52</v>
      </c>
      <c r="AC199" s="94">
        <v>143636.61000000002</v>
      </c>
    </row>
    <row r="200" spans="1:29" s="14" customFormat="1" ht="12.75" hidden="1" outlineLevel="2">
      <c r="A200" s="14" t="s">
        <v>658</v>
      </c>
      <c r="B200" s="14" t="s">
        <v>659</v>
      </c>
      <c r="C200" s="48" t="s">
        <v>1268</v>
      </c>
      <c r="D200" s="15"/>
      <c r="E200" s="15"/>
      <c r="F200" s="94">
        <v>345448.39</v>
      </c>
      <c r="G200" s="94">
        <v>352867.93</v>
      </c>
      <c r="H200" s="94">
        <v>393473.01</v>
      </c>
      <c r="I200" s="94">
        <v>363426.23</v>
      </c>
      <c r="J200" s="94">
        <v>424800.10000000003</v>
      </c>
      <c r="K200" s="94">
        <v>391238.59</v>
      </c>
      <c r="L200" s="94">
        <v>355748.14</v>
      </c>
      <c r="M200" s="94">
        <v>386066.86</v>
      </c>
      <c r="N200" s="94">
        <v>494525.38</v>
      </c>
      <c r="O200" s="94">
        <v>393697.59</v>
      </c>
      <c r="P200" s="94">
        <v>314654.093</v>
      </c>
      <c r="Q200" s="94">
        <v>521589.08</v>
      </c>
      <c r="R200" s="94">
        <v>473983.4</v>
      </c>
      <c r="S200" s="94">
        <v>306938.04</v>
      </c>
      <c r="T200" s="94">
        <v>256758.2</v>
      </c>
      <c r="U200" s="94">
        <v>352100.64</v>
      </c>
      <c r="V200" s="94">
        <v>259008.19</v>
      </c>
      <c r="W200" s="94">
        <v>442550.45</v>
      </c>
      <c r="X200" s="94">
        <v>292805.53</v>
      </c>
      <c r="Y200" s="94">
        <v>67489.65</v>
      </c>
      <c r="Z200" s="94">
        <v>213437.17</v>
      </c>
      <c r="AA200" s="94">
        <v>219126.14</v>
      </c>
      <c r="AB200" s="94">
        <v>154260.17</v>
      </c>
      <c r="AC200" s="94">
        <v>206126.38</v>
      </c>
    </row>
    <row r="201" spans="1:29" s="14" customFormat="1" ht="12.75" hidden="1" outlineLevel="2">
      <c r="A201" s="14" t="s">
        <v>660</v>
      </c>
      <c r="B201" s="14" t="s">
        <v>661</v>
      </c>
      <c r="C201" s="48" t="s">
        <v>1269</v>
      </c>
      <c r="D201" s="15"/>
      <c r="E201" s="15"/>
      <c r="F201" s="94">
        <v>0</v>
      </c>
      <c r="G201" s="94">
        <v>0</v>
      </c>
      <c r="H201" s="94">
        <v>51934.36</v>
      </c>
      <c r="I201" s="94">
        <v>0</v>
      </c>
      <c r="J201" s="94">
        <v>0</v>
      </c>
      <c r="K201" s="94">
        <v>0</v>
      </c>
      <c r="L201" s="94">
        <v>0</v>
      </c>
      <c r="M201" s="94">
        <v>0</v>
      </c>
      <c r="N201" s="94">
        <v>0</v>
      </c>
      <c r="O201" s="94">
        <v>0</v>
      </c>
      <c r="P201" s="94">
        <v>0</v>
      </c>
      <c r="Q201" s="94">
        <v>0</v>
      </c>
      <c r="R201" s="94">
        <v>0</v>
      </c>
      <c r="S201" s="94">
        <v>0</v>
      </c>
      <c r="T201" s="94">
        <v>0</v>
      </c>
      <c r="U201" s="94">
        <v>30243.16</v>
      </c>
      <c r="V201" s="94">
        <v>0</v>
      </c>
      <c r="W201" s="94">
        <v>0</v>
      </c>
      <c r="X201" s="94">
        <v>0</v>
      </c>
      <c r="Y201" s="94">
        <v>0</v>
      </c>
      <c r="Z201" s="94">
        <v>0</v>
      </c>
      <c r="AA201" s="94">
        <v>0</v>
      </c>
      <c r="AB201" s="94">
        <v>0</v>
      </c>
      <c r="AC201" s="94">
        <v>0</v>
      </c>
    </row>
    <row r="202" spans="1:29" s="14" customFormat="1" ht="12.75" hidden="1" outlineLevel="2">
      <c r="A202" s="14" t="s">
        <v>662</v>
      </c>
      <c r="B202" s="14" t="s">
        <v>663</v>
      </c>
      <c r="C202" s="48" t="s">
        <v>1270</v>
      </c>
      <c r="D202" s="15"/>
      <c r="E202" s="15"/>
      <c r="F202" s="94">
        <v>85970.90000000001</v>
      </c>
      <c r="G202" s="94">
        <v>67175.99</v>
      </c>
      <c r="H202" s="94">
        <v>67901.77</v>
      </c>
      <c r="I202" s="94">
        <v>63374.270000000004</v>
      </c>
      <c r="J202" s="94">
        <v>21202.39</v>
      </c>
      <c r="K202" s="94">
        <v>71133.88</v>
      </c>
      <c r="L202" s="94">
        <v>87977.97</v>
      </c>
      <c r="M202" s="94">
        <v>78153.54000000001</v>
      </c>
      <c r="N202" s="94">
        <v>81972</v>
      </c>
      <c r="O202" s="94">
        <v>80793.98</v>
      </c>
      <c r="P202" s="94">
        <v>65207.911</v>
      </c>
      <c r="Q202" s="94">
        <v>105029.3</v>
      </c>
      <c r="R202" s="94">
        <v>71643.58</v>
      </c>
      <c r="S202" s="94">
        <v>79506.01</v>
      </c>
      <c r="T202" s="94">
        <v>101154.08</v>
      </c>
      <c r="U202" s="94">
        <v>124730.78</v>
      </c>
      <c r="V202" s="94">
        <v>205888.07</v>
      </c>
      <c r="W202" s="94">
        <v>109.36</v>
      </c>
      <c r="X202" s="94">
        <v>146371.76</v>
      </c>
      <c r="Y202" s="94">
        <v>104320.14</v>
      </c>
      <c r="Z202" s="94">
        <v>90817.72</v>
      </c>
      <c r="AA202" s="94">
        <v>97502.84</v>
      </c>
      <c r="AB202" s="94">
        <v>101064.03</v>
      </c>
      <c r="AC202" s="94">
        <v>108290.67</v>
      </c>
    </row>
    <row r="203" spans="1:29" s="14" customFormat="1" ht="12.75" hidden="1" outlineLevel="2">
      <c r="A203" s="14" t="s">
        <v>664</v>
      </c>
      <c r="B203" s="14" t="s">
        <v>665</v>
      </c>
      <c r="C203" s="48" t="s">
        <v>1271</v>
      </c>
      <c r="D203" s="15"/>
      <c r="E203" s="15"/>
      <c r="F203" s="94">
        <v>395986.53</v>
      </c>
      <c r="G203" s="94">
        <v>352513.3</v>
      </c>
      <c r="H203" s="94">
        <v>401333.16000000003</v>
      </c>
      <c r="I203" s="94">
        <v>308089.21</v>
      </c>
      <c r="J203" s="94">
        <v>153066.01</v>
      </c>
      <c r="K203" s="94">
        <v>399858.34</v>
      </c>
      <c r="L203" s="94">
        <v>350519.08</v>
      </c>
      <c r="M203" s="94">
        <v>363407.34</v>
      </c>
      <c r="N203" s="94">
        <v>328121.13</v>
      </c>
      <c r="O203" s="94">
        <v>333019.14</v>
      </c>
      <c r="P203" s="94">
        <v>371088.847</v>
      </c>
      <c r="Q203" s="94">
        <v>325812.37</v>
      </c>
      <c r="R203" s="94">
        <v>460383.7</v>
      </c>
      <c r="S203" s="94">
        <v>444487.14</v>
      </c>
      <c r="T203" s="94">
        <v>346558.63</v>
      </c>
      <c r="U203" s="94">
        <v>279761.74</v>
      </c>
      <c r="V203" s="94">
        <v>335186.06</v>
      </c>
      <c r="W203" s="94">
        <v>422964.24</v>
      </c>
      <c r="X203" s="94">
        <v>401099.08</v>
      </c>
      <c r="Y203" s="94">
        <v>327425.3</v>
      </c>
      <c r="Z203" s="94">
        <v>178837.45</v>
      </c>
      <c r="AA203" s="94">
        <v>251854.56</v>
      </c>
      <c r="AB203" s="94">
        <v>186028.17</v>
      </c>
      <c r="AC203" s="94">
        <v>485032.42</v>
      </c>
    </row>
    <row r="204" spans="1:29" s="14" customFormat="1" ht="12.75" hidden="1" outlineLevel="2">
      <c r="A204" s="14" t="s">
        <v>666</v>
      </c>
      <c r="B204" s="14" t="s">
        <v>667</v>
      </c>
      <c r="C204" s="48" t="s">
        <v>1272</v>
      </c>
      <c r="D204" s="15"/>
      <c r="E204" s="15"/>
      <c r="F204" s="94">
        <v>3.08</v>
      </c>
      <c r="G204" s="94">
        <v>-1.62</v>
      </c>
      <c r="H204" s="94">
        <v>2.7800000000000002</v>
      </c>
      <c r="I204" s="94">
        <v>-3.3200000000000003</v>
      </c>
      <c r="J204" s="94">
        <v>0.43</v>
      </c>
      <c r="K204" s="94">
        <v>-1.35</v>
      </c>
      <c r="L204" s="94">
        <v>0</v>
      </c>
      <c r="M204" s="94">
        <v>0</v>
      </c>
      <c r="N204" s="94">
        <v>0</v>
      </c>
      <c r="O204" s="94">
        <v>0</v>
      </c>
      <c r="P204" s="94">
        <v>0</v>
      </c>
      <c r="Q204" s="94">
        <v>2.7800000000000002</v>
      </c>
      <c r="R204" s="94">
        <v>-2.7800000000000002</v>
      </c>
      <c r="S204" s="94">
        <v>4.0600000000000005</v>
      </c>
      <c r="T204" s="94">
        <v>12.25</v>
      </c>
      <c r="U204" s="94">
        <v>12.77</v>
      </c>
      <c r="V204" s="94">
        <v>23.71</v>
      </c>
      <c r="W204" s="94">
        <v>16.16</v>
      </c>
      <c r="X204" s="94">
        <v>-46.38</v>
      </c>
      <c r="Y204" s="94">
        <v>12.72</v>
      </c>
      <c r="Z204" s="94">
        <v>23.41</v>
      </c>
      <c r="AA204" s="94">
        <v>7.95</v>
      </c>
      <c r="AB204" s="94">
        <v>12.56</v>
      </c>
      <c r="AC204" s="94">
        <v>-59.38</v>
      </c>
    </row>
    <row r="205" spans="1:29" s="14" customFormat="1" ht="12.75" hidden="1" outlineLevel="2">
      <c r="A205" s="14" t="s">
        <v>668</v>
      </c>
      <c r="B205" s="14" t="s">
        <v>669</v>
      </c>
      <c r="C205" s="48" t="s">
        <v>1273</v>
      </c>
      <c r="D205" s="15"/>
      <c r="E205" s="15"/>
      <c r="F205" s="94">
        <v>115.60000000000001</v>
      </c>
      <c r="G205" s="94">
        <v>-4.3</v>
      </c>
      <c r="H205" s="94">
        <v>57.42</v>
      </c>
      <c r="I205" s="94">
        <v>10.9</v>
      </c>
      <c r="J205" s="94">
        <v>-9.8</v>
      </c>
      <c r="K205" s="94">
        <v>-25.150000000000002</v>
      </c>
      <c r="L205" s="94">
        <v>-119.59</v>
      </c>
      <c r="M205" s="94">
        <v>40.75</v>
      </c>
      <c r="N205" s="94">
        <v>93.27</v>
      </c>
      <c r="O205" s="94">
        <v>-34.51</v>
      </c>
      <c r="P205" s="94">
        <v>-31.34</v>
      </c>
      <c r="Q205" s="94">
        <v>-29.47</v>
      </c>
      <c r="R205" s="94">
        <v>16.990000000000002</v>
      </c>
      <c r="S205" s="94">
        <v>13.48</v>
      </c>
      <c r="T205" s="94">
        <v>69.62</v>
      </c>
      <c r="U205" s="94">
        <v>-78.32000000000001</v>
      </c>
      <c r="V205" s="94">
        <v>14.09</v>
      </c>
      <c r="W205" s="94">
        <v>-38.67</v>
      </c>
      <c r="X205" s="94">
        <v>-42.62</v>
      </c>
      <c r="Y205" s="94">
        <v>-28.54</v>
      </c>
      <c r="Z205" s="94">
        <v>-13.08</v>
      </c>
      <c r="AA205" s="94">
        <v>12.44</v>
      </c>
      <c r="AB205" s="94">
        <v>-10.65</v>
      </c>
      <c r="AC205" s="94">
        <v>1.6500000000000001</v>
      </c>
    </row>
    <row r="206" spans="1:29" s="14" customFormat="1" ht="12.75" hidden="1" outlineLevel="2">
      <c r="A206" s="14" t="s">
        <v>670</v>
      </c>
      <c r="B206" s="14" t="s">
        <v>671</v>
      </c>
      <c r="C206" s="48" t="s">
        <v>1274</v>
      </c>
      <c r="D206" s="15"/>
      <c r="E206" s="15"/>
      <c r="F206" s="94">
        <v>3312.05</v>
      </c>
      <c r="G206" s="94">
        <v>3772.59</v>
      </c>
      <c r="H206" s="94">
        <v>2453.48</v>
      </c>
      <c r="I206" s="94">
        <v>2871.09</v>
      </c>
      <c r="J206" s="94">
        <v>1880.16</v>
      </c>
      <c r="K206" s="94">
        <v>2299.7400000000002</v>
      </c>
      <c r="L206" s="94">
        <v>2190.75</v>
      </c>
      <c r="M206" s="94">
        <v>2793.57</v>
      </c>
      <c r="N206" s="94">
        <v>4261.35</v>
      </c>
      <c r="O206" s="94">
        <v>3442.39</v>
      </c>
      <c r="P206" s="94">
        <v>4518.8460000000005</v>
      </c>
      <c r="Q206" s="94">
        <v>3020.51</v>
      </c>
      <c r="R206" s="94">
        <v>3472.98</v>
      </c>
      <c r="S206" s="94">
        <v>21963.31</v>
      </c>
      <c r="T206" s="94">
        <v>42587.46</v>
      </c>
      <c r="U206" s="94">
        <v>35198.81</v>
      </c>
      <c r="V206" s="94">
        <v>56783.700000000004</v>
      </c>
      <c r="W206" s="94">
        <v>44430.840000000004</v>
      </c>
      <c r="X206" s="94">
        <v>49309.4</v>
      </c>
      <c r="Y206" s="94">
        <v>51920.51</v>
      </c>
      <c r="Z206" s="94">
        <v>29269.34</v>
      </c>
      <c r="AA206" s="94">
        <v>56379.94</v>
      </c>
      <c r="AB206" s="94">
        <v>36139.950000000004</v>
      </c>
      <c r="AC206" s="94">
        <v>43462.42</v>
      </c>
    </row>
    <row r="207" spans="1:29" s="14" customFormat="1" ht="12.75" hidden="1" outlineLevel="2">
      <c r="A207" s="14" t="s">
        <v>672</v>
      </c>
      <c r="B207" s="14" t="s">
        <v>673</v>
      </c>
      <c r="C207" s="48" t="s">
        <v>1275</v>
      </c>
      <c r="D207" s="15"/>
      <c r="E207" s="15"/>
      <c r="F207" s="94">
        <v>489994.92</v>
      </c>
      <c r="G207" s="94">
        <v>345117.5</v>
      </c>
      <c r="H207" s="94">
        <v>292724.35000000003</v>
      </c>
      <c r="I207" s="94">
        <v>361204.73</v>
      </c>
      <c r="J207" s="94">
        <v>258737.32</v>
      </c>
      <c r="K207" s="94">
        <v>4059531.04</v>
      </c>
      <c r="L207" s="94">
        <v>367256.74</v>
      </c>
      <c r="M207" s="94">
        <v>754062.28</v>
      </c>
      <c r="N207" s="94">
        <v>274677.4</v>
      </c>
      <c r="O207" s="94">
        <v>581745.56</v>
      </c>
      <c r="P207" s="94">
        <v>940376.466</v>
      </c>
      <c r="Q207" s="94">
        <v>754459.5700000001</v>
      </c>
      <c r="R207" s="94">
        <v>183319.05000000002</v>
      </c>
      <c r="S207" s="94">
        <v>359816.07</v>
      </c>
      <c r="T207" s="94">
        <v>543433.87</v>
      </c>
      <c r="U207" s="94">
        <v>494088.23</v>
      </c>
      <c r="V207" s="94">
        <v>536010.53</v>
      </c>
      <c r="W207" s="94">
        <v>329200.82</v>
      </c>
      <c r="X207" s="94">
        <v>484938.56</v>
      </c>
      <c r="Y207" s="94">
        <v>491080.19</v>
      </c>
      <c r="Z207" s="94">
        <v>576054.88</v>
      </c>
      <c r="AA207" s="94">
        <v>200528.78</v>
      </c>
      <c r="AB207" s="94">
        <v>931533.9</v>
      </c>
      <c r="AC207" s="94">
        <v>79405.05</v>
      </c>
    </row>
    <row r="208" spans="1:29" s="14" customFormat="1" ht="12.75" hidden="1" outlineLevel="2">
      <c r="A208" s="14" t="s">
        <v>674</v>
      </c>
      <c r="B208" s="14" t="s">
        <v>675</v>
      </c>
      <c r="C208" s="48" t="s">
        <v>1276</v>
      </c>
      <c r="D208" s="15"/>
      <c r="E208" s="15"/>
      <c r="F208" s="94">
        <v>987</v>
      </c>
      <c r="G208" s="94">
        <v>1365</v>
      </c>
      <c r="H208" s="94">
        <v>824</v>
      </c>
      <c r="I208" s="94">
        <v>532</v>
      </c>
      <c r="J208" s="94">
        <v>372</v>
      </c>
      <c r="K208" s="94">
        <v>8726</v>
      </c>
      <c r="L208" s="94">
        <v>2910</v>
      </c>
      <c r="M208" s="94">
        <v>3194</v>
      </c>
      <c r="N208" s="94">
        <v>3237</v>
      </c>
      <c r="O208" s="94">
        <v>2330</v>
      </c>
      <c r="P208" s="94">
        <v>4851</v>
      </c>
      <c r="Q208" s="94">
        <v>5420</v>
      </c>
      <c r="R208" s="94">
        <v>3555</v>
      </c>
      <c r="S208" s="94">
        <v>2886</v>
      </c>
      <c r="T208" s="94">
        <v>2337</v>
      </c>
      <c r="U208" s="94">
        <v>2475</v>
      </c>
      <c r="V208" s="94">
        <v>3839</v>
      </c>
      <c r="W208" s="94">
        <v>5986</v>
      </c>
      <c r="X208" s="94">
        <v>3366</v>
      </c>
      <c r="Y208" s="94">
        <v>3683</v>
      </c>
      <c r="Z208" s="94">
        <v>3428</v>
      </c>
      <c r="AA208" s="94">
        <v>2827</v>
      </c>
      <c r="AB208" s="94">
        <v>2405</v>
      </c>
      <c r="AC208" s="94">
        <v>2754</v>
      </c>
    </row>
    <row r="209" spans="1:29" s="14" customFormat="1" ht="12.75" hidden="1" outlineLevel="2">
      <c r="A209" s="14" t="s">
        <v>676</v>
      </c>
      <c r="B209" s="14" t="s">
        <v>677</v>
      </c>
      <c r="C209" s="48" t="s">
        <v>1277</v>
      </c>
      <c r="D209" s="15"/>
      <c r="E209" s="15"/>
      <c r="F209" s="94">
        <v>0</v>
      </c>
      <c r="G209" s="94">
        <v>0</v>
      </c>
      <c r="H209" s="94">
        <v>-3626.01</v>
      </c>
      <c r="I209" s="94">
        <v>-1037.94</v>
      </c>
      <c r="J209" s="94">
        <v>-9700.210000000001</v>
      </c>
      <c r="K209" s="94">
        <v>0</v>
      </c>
      <c r="L209" s="94">
        <v>-8303.52</v>
      </c>
      <c r="M209" s="94">
        <v>0</v>
      </c>
      <c r="N209" s="94">
        <v>-224.63</v>
      </c>
      <c r="O209" s="94">
        <v>-154.74</v>
      </c>
      <c r="P209" s="94">
        <v>-2500.98</v>
      </c>
      <c r="Q209" s="94">
        <v>-7155.84</v>
      </c>
      <c r="R209" s="94">
        <v>-186.56</v>
      </c>
      <c r="S209" s="94">
        <v>-4670.74</v>
      </c>
      <c r="T209" s="94">
        <v>-150648.68</v>
      </c>
      <c r="U209" s="94">
        <v>0</v>
      </c>
      <c r="V209" s="94">
        <v>0</v>
      </c>
      <c r="W209" s="94">
        <v>-55355.86</v>
      </c>
      <c r="X209" s="94">
        <v>0</v>
      </c>
      <c r="Y209" s="94">
        <v>-2454.3</v>
      </c>
      <c r="Z209" s="94">
        <v>-11305.39</v>
      </c>
      <c r="AA209" s="94">
        <v>-1556.91</v>
      </c>
      <c r="AB209" s="94">
        <v>-100.33</v>
      </c>
      <c r="AC209" s="94">
        <v>-5993.39</v>
      </c>
    </row>
    <row r="210" spans="1:29" s="14" customFormat="1" ht="12.75" hidden="1" outlineLevel="2">
      <c r="A210" s="14" t="s">
        <v>678</v>
      </c>
      <c r="B210" s="14" t="s">
        <v>679</v>
      </c>
      <c r="C210" s="48" t="s">
        <v>1278</v>
      </c>
      <c r="D210" s="15"/>
      <c r="E210" s="15"/>
      <c r="F210" s="94">
        <v>0</v>
      </c>
      <c r="G210" s="94">
        <v>0</v>
      </c>
      <c r="H210" s="94">
        <v>0</v>
      </c>
      <c r="I210" s="94">
        <v>0</v>
      </c>
      <c r="J210" s="94">
        <v>0</v>
      </c>
      <c r="K210" s="94">
        <v>1212.92</v>
      </c>
      <c r="L210" s="94">
        <v>-13654.26</v>
      </c>
      <c r="M210" s="94">
        <v>0</v>
      </c>
      <c r="N210" s="94">
        <v>3015.4500000000003</v>
      </c>
      <c r="O210" s="94">
        <v>1165.76</v>
      </c>
      <c r="P210" s="94">
        <v>0</v>
      </c>
      <c r="Q210" s="94">
        <v>-2612.37</v>
      </c>
      <c r="R210" s="94">
        <v>0</v>
      </c>
      <c r="S210" s="94">
        <v>0</v>
      </c>
      <c r="T210" s="94">
        <v>2658.32</v>
      </c>
      <c r="U210" s="94">
        <v>0</v>
      </c>
      <c r="V210" s="94">
        <v>0</v>
      </c>
      <c r="W210" s="94">
        <v>0</v>
      </c>
      <c r="X210" s="94">
        <v>0</v>
      </c>
      <c r="Y210" s="94">
        <v>0</v>
      </c>
      <c r="Z210" s="94">
        <v>230.9</v>
      </c>
      <c r="AA210" s="94">
        <v>0</v>
      </c>
      <c r="AB210" s="94">
        <v>0</v>
      </c>
      <c r="AC210" s="94">
        <v>0</v>
      </c>
    </row>
    <row r="211" spans="1:29" s="14" customFormat="1" ht="12.75" hidden="1" outlineLevel="2">
      <c r="A211" s="14" t="s">
        <v>680</v>
      </c>
      <c r="B211" s="14" t="s">
        <v>681</v>
      </c>
      <c r="C211" s="48" t="s">
        <v>1279</v>
      </c>
      <c r="D211" s="15"/>
      <c r="E211" s="15"/>
      <c r="F211" s="94">
        <v>-4.5200000000000005</v>
      </c>
      <c r="G211" s="94">
        <v>0</v>
      </c>
      <c r="H211" s="94">
        <v>0</v>
      </c>
      <c r="I211" s="94">
        <v>0</v>
      </c>
      <c r="J211" s="94">
        <v>0</v>
      </c>
      <c r="K211" s="94">
        <v>0</v>
      </c>
      <c r="L211" s="94">
        <v>0</v>
      </c>
      <c r="M211" s="94">
        <v>0</v>
      </c>
      <c r="N211" s="94">
        <v>0</v>
      </c>
      <c r="O211" s="94">
        <v>0</v>
      </c>
      <c r="P211" s="94">
        <v>0</v>
      </c>
      <c r="Q211" s="94">
        <v>0</v>
      </c>
      <c r="R211" s="94">
        <v>0</v>
      </c>
      <c r="S211" s="94">
        <v>0</v>
      </c>
      <c r="T211" s="94">
        <v>0</v>
      </c>
      <c r="U211" s="94">
        <v>0</v>
      </c>
      <c r="V211" s="94">
        <v>0</v>
      </c>
      <c r="W211" s="94">
        <v>0</v>
      </c>
      <c r="X211" s="94">
        <v>0</v>
      </c>
      <c r="Y211" s="94">
        <v>0</v>
      </c>
      <c r="Z211" s="94">
        <v>0</v>
      </c>
      <c r="AA211" s="94">
        <v>0</v>
      </c>
      <c r="AB211" s="94">
        <v>0</v>
      </c>
      <c r="AC211" s="94">
        <v>0</v>
      </c>
    </row>
    <row r="212" spans="1:29" s="14" customFormat="1" ht="12.75" hidden="1" outlineLevel="2">
      <c r="A212" s="14" t="s">
        <v>682</v>
      </c>
      <c r="B212" s="14" t="s">
        <v>683</v>
      </c>
      <c r="C212" s="48" t="s">
        <v>1280</v>
      </c>
      <c r="D212" s="15"/>
      <c r="E212" s="15"/>
      <c r="F212" s="94">
        <v>0</v>
      </c>
      <c r="G212" s="94">
        <v>0</v>
      </c>
      <c r="H212" s="94">
        <v>0</v>
      </c>
      <c r="I212" s="94">
        <v>0</v>
      </c>
      <c r="J212" s="94">
        <v>0</v>
      </c>
      <c r="K212" s="94">
        <v>0</v>
      </c>
      <c r="L212" s="94">
        <v>0</v>
      </c>
      <c r="M212" s="94">
        <v>0</v>
      </c>
      <c r="N212" s="94">
        <v>0</v>
      </c>
      <c r="O212" s="94">
        <v>0</v>
      </c>
      <c r="P212" s="94">
        <v>0</v>
      </c>
      <c r="Q212" s="94">
        <v>0</v>
      </c>
      <c r="R212" s="94">
        <v>0</v>
      </c>
      <c r="S212" s="94">
        <v>0</v>
      </c>
      <c r="T212" s="94">
        <v>0</v>
      </c>
      <c r="U212" s="94">
        <v>0</v>
      </c>
      <c r="V212" s="94">
        <v>0</v>
      </c>
      <c r="W212" s="94">
        <v>0</v>
      </c>
      <c r="X212" s="94">
        <v>4</v>
      </c>
      <c r="Y212" s="94">
        <v>0</v>
      </c>
      <c r="Z212" s="94">
        <v>0</v>
      </c>
      <c r="AA212" s="94">
        <v>0</v>
      </c>
      <c r="AB212" s="94">
        <v>0</v>
      </c>
      <c r="AC212" s="94">
        <v>0</v>
      </c>
    </row>
    <row r="213" spans="1:29" s="14" customFormat="1" ht="12.75" hidden="1" outlineLevel="2">
      <c r="A213" s="14" t="s">
        <v>684</v>
      </c>
      <c r="B213" s="14" t="s">
        <v>685</v>
      </c>
      <c r="C213" s="48" t="s">
        <v>1281</v>
      </c>
      <c r="D213" s="15"/>
      <c r="E213" s="15"/>
      <c r="F213" s="94">
        <v>385322.52</v>
      </c>
      <c r="G213" s="94">
        <v>302547.52</v>
      </c>
      <c r="H213" s="94">
        <v>149296.72</v>
      </c>
      <c r="I213" s="94">
        <v>121971.49</v>
      </c>
      <c r="J213" s="94">
        <v>65592.04000000001</v>
      </c>
      <c r="K213" s="94">
        <v>301207.89</v>
      </c>
      <c r="L213" s="94">
        <v>738340.59</v>
      </c>
      <c r="M213" s="94">
        <v>2299211.61</v>
      </c>
      <c r="N213" s="94">
        <v>549308.05</v>
      </c>
      <c r="O213" s="94">
        <v>556160.97</v>
      </c>
      <c r="P213" s="94">
        <v>527002.47</v>
      </c>
      <c r="Q213" s="94">
        <v>1544275.1</v>
      </c>
      <c r="R213" s="94">
        <v>2251022.63</v>
      </c>
      <c r="S213" s="94">
        <v>2053092.15</v>
      </c>
      <c r="T213" s="94">
        <v>1516445</v>
      </c>
      <c r="U213" s="94">
        <v>1824314.6</v>
      </c>
      <c r="V213" s="94">
        <v>1772782.79</v>
      </c>
      <c r="W213" s="94">
        <v>1349758.1400000001</v>
      </c>
      <c r="X213" s="94">
        <v>207115.28</v>
      </c>
      <c r="Y213" s="94">
        <v>165816.9</v>
      </c>
      <c r="Z213" s="94">
        <v>122180.87</v>
      </c>
      <c r="AA213" s="94">
        <v>146609.26</v>
      </c>
      <c r="AB213" s="94">
        <v>138972.95</v>
      </c>
      <c r="AC213" s="94">
        <v>838289.52</v>
      </c>
    </row>
    <row r="214" spans="1:29" s="14" customFormat="1" ht="12.75" hidden="1" outlineLevel="2">
      <c r="A214" s="14" t="s">
        <v>686</v>
      </c>
      <c r="B214" s="14" t="s">
        <v>687</v>
      </c>
      <c r="C214" s="48" t="s">
        <v>1282</v>
      </c>
      <c r="D214" s="15"/>
      <c r="E214" s="15"/>
      <c r="F214" s="94">
        <v>0</v>
      </c>
      <c r="G214" s="94">
        <v>0</v>
      </c>
      <c r="H214" s="94">
        <v>0</v>
      </c>
      <c r="I214" s="94">
        <v>0.16</v>
      </c>
      <c r="J214" s="94">
        <v>0</v>
      </c>
      <c r="K214" s="94">
        <v>0</v>
      </c>
      <c r="L214" s="94">
        <v>0</v>
      </c>
      <c r="M214" s="94">
        <v>0</v>
      </c>
      <c r="N214" s="94">
        <v>0</v>
      </c>
      <c r="O214" s="94">
        <v>0</v>
      </c>
      <c r="P214" s="94">
        <v>0</v>
      </c>
      <c r="Q214" s="94">
        <v>0.6</v>
      </c>
      <c r="R214" s="94">
        <v>0</v>
      </c>
      <c r="S214" s="94">
        <v>0</v>
      </c>
      <c r="T214" s="94">
        <v>0</v>
      </c>
      <c r="U214" s="94">
        <v>0</v>
      </c>
      <c r="V214" s="94">
        <v>0</v>
      </c>
      <c r="W214" s="94">
        <v>0</v>
      </c>
      <c r="X214" s="94">
        <v>3</v>
      </c>
      <c r="Y214" s="94">
        <v>0</v>
      </c>
      <c r="Z214" s="94">
        <v>0</v>
      </c>
      <c r="AA214" s="94">
        <v>0</v>
      </c>
      <c r="AB214" s="94">
        <v>0</v>
      </c>
      <c r="AC214" s="94">
        <v>0</v>
      </c>
    </row>
    <row r="215" spans="1:29" s="14" customFormat="1" ht="12.75" hidden="1" outlineLevel="2">
      <c r="A215" s="14" t="s">
        <v>688</v>
      </c>
      <c r="B215" s="14" t="s">
        <v>689</v>
      </c>
      <c r="C215" s="48" t="s">
        <v>1283</v>
      </c>
      <c r="D215" s="15"/>
      <c r="E215" s="15"/>
      <c r="F215" s="94">
        <v>9010.050000000001</v>
      </c>
      <c r="G215" s="94">
        <v>3237.64</v>
      </c>
      <c r="H215" s="94">
        <v>-19879.99</v>
      </c>
      <c r="I215" s="94">
        <v>998.1800000000001</v>
      </c>
      <c r="J215" s="94">
        <v>869.7</v>
      </c>
      <c r="K215" s="94">
        <v>1881.06</v>
      </c>
      <c r="L215" s="94">
        <v>3333.84</v>
      </c>
      <c r="M215" s="94">
        <v>3373.38</v>
      </c>
      <c r="N215" s="94">
        <v>2025.99</v>
      </c>
      <c r="O215" s="94">
        <v>1765.75</v>
      </c>
      <c r="P215" s="94">
        <v>1443.2</v>
      </c>
      <c r="Q215" s="94">
        <v>303713.9</v>
      </c>
      <c r="R215" s="94">
        <v>29142.25</v>
      </c>
      <c r="S215" s="94">
        <v>24655.86</v>
      </c>
      <c r="T215" s="94">
        <v>25294.03</v>
      </c>
      <c r="U215" s="94">
        <v>22843.4</v>
      </c>
      <c r="V215" s="94">
        <v>19750.93</v>
      </c>
      <c r="W215" s="94">
        <v>24097.9</v>
      </c>
      <c r="X215" s="94">
        <v>27890.55</v>
      </c>
      <c r="Y215" s="94">
        <v>23164.32</v>
      </c>
      <c r="Z215" s="94">
        <v>21151.31</v>
      </c>
      <c r="AA215" s="94">
        <v>315699.81</v>
      </c>
      <c r="AB215" s="94">
        <v>238718.33000000002</v>
      </c>
      <c r="AC215" s="94">
        <v>262209.25</v>
      </c>
    </row>
    <row r="216" spans="1:29" s="14" customFormat="1" ht="12.75" hidden="1" outlineLevel="2">
      <c r="A216" s="14" t="s">
        <v>690</v>
      </c>
      <c r="B216" s="14" t="s">
        <v>691</v>
      </c>
      <c r="C216" s="48" t="s">
        <v>1284</v>
      </c>
      <c r="D216" s="15"/>
      <c r="E216" s="15"/>
      <c r="F216" s="94">
        <v>36326.99</v>
      </c>
      <c r="G216" s="94">
        <v>35454.770000000004</v>
      </c>
      <c r="H216" s="94">
        <v>32965.16</v>
      </c>
      <c r="I216" s="94">
        <v>31090.52</v>
      </c>
      <c r="J216" s="94">
        <v>29182.65</v>
      </c>
      <c r="K216" s="94">
        <v>29927.98</v>
      </c>
      <c r="L216" s="94">
        <v>26383.63</v>
      </c>
      <c r="M216" s="94">
        <v>32892.93</v>
      </c>
      <c r="N216" s="94">
        <v>31871.02</v>
      </c>
      <c r="O216" s="94">
        <v>36721.44</v>
      </c>
      <c r="P216" s="94">
        <v>27393.74</v>
      </c>
      <c r="Q216" s="94">
        <v>28509.510000000002</v>
      </c>
      <c r="R216" s="94">
        <v>38475.9</v>
      </c>
      <c r="S216" s="94">
        <v>26804.54</v>
      </c>
      <c r="T216" s="94">
        <v>26897.940000000002</v>
      </c>
      <c r="U216" s="94">
        <v>24198.84</v>
      </c>
      <c r="V216" s="94">
        <v>23743.57</v>
      </c>
      <c r="W216" s="94">
        <v>22864.87</v>
      </c>
      <c r="X216" s="94">
        <v>20251.57</v>
      </c>
      <c r="Y216" s="94">
        <v>25126.22</v>
      </c>
      <c r="Z216" s="94">
        <v>24864.79</v>
      </c>
      <c r="AA216" s="94">
        <v>35455.31</v>
      </c>
      <c r="AB216" s="94">
        <v>24674.49</v>
      </c>
      <c r="AC216" s="94">
        <v>26887.68</v>
      </c>
    </row>
    <row r="217" spans="1:29" s="14" customFormat="1" ht="12.75" hidden="1" outlineLevel="2">
      <c r="A217" s="14" t="s">
        <v>692</v>
      </c>
      <c r="B217" s="14" t="s">
        <v>693</v>
      </c>
      <c r="C217" s="48" t="s">
        <v>1285</v>
      </c>
      <c r="D217" s="15"/>
      <c r="E217" s="15"/>
      <c r="F217" s="94">
        <v>225794.26</v>
      </c>
      <c r="G217" s="94">
        <v>209085.35</v>
      </c>
      <c r="H217" s="94">
        <v>183146.64</v>
      </c>
      <c r="I217" s="94">
        <v>192152.86000000002</v>
      </c>
      <c r="J217" s="94">
        <v>194626.06</v>
      </c>
      <c r="K217" s="94">
        <v>201191.07</v>
      </c>
      <c r="L217" s="94">
        <v>195567.12</v>
      </c>
      <c r="M217" s="94">
        <v>216041.13</v>
      </c>
      <c r="N217" s="94">
        <v>227387.92</v>
      </c>
      <c r="O217" s="94">
        <v>207693.01</v>
      </c>
      <c r="P217" s="94">
        <v>201274.6</v>
      </c>
      <c r="Q217" s="94">
        <v>199020.2</v>
      </c>
      <c r="R217" s="94">
        <v>194657.89</v>
      </c>
      <c r="S217" s="94">
        <v>182583.95</v>
      </c>
      <c r="T217" s="94">
        <v>182734.92</v>
      </c>
      <c r="U217" s="94">
        <v>176202.13</v>
      </c>
      <c r="V217" s="94">
        <v>182044.61000000002</v>
      </c>
      <c r="W217" s="94">
        <v>184264.76</v>
      </c>
      <c r="X217" s="94">
        <v>186436.78</v>
      </c>
      <c r="Y217" s="94">
        <v>172112.23</v>
      </c>
      <c r="Z217" s="94">
        <v>177350.69</v>
      </c>
      <c r="AA217" s="94">
        <v>237752.11000000002</v>
      </c>
      <c r="AB217" s="94">
        <v>156866.52</v>
      </c>
      <c r="AC217" s="94">
        <v>204581.58000000002</v>
      </c>
    </row>
    <row r="218" spans="1:29" s="14" customFormat="1" ht="12.75" hidden="1" outlineLevel="2">
      <c r="A218" s="14" t="s">
        <v>694</v>
      </c>
      <c r="B218" s="14" t="s">
        <v>695</v>
      </c>
      <c r="C218" s="48" t="s">
        <v>1286</v>
      </c>
      <c r="D218" s="15"/>
      <c r="E218" s="15"/>
      <c r="F218" s="94">
        <v>714.5600000000001</v>
      </c>
      <c r="G218" s="94">
        <v>763.84</v>
      </c>
      <c r="H218" s="94">
        <v>4897.52</v>
      </c>
      <c r="I218" s="94">
        <v>0</v>
      </c>
      <c r="J218" s="94">
        <v>23.37</v>
      </c>
      <c r="K218" s="94">
        <v>779.0600000000001</v>
      </c>
      <c r="L218" s="94">
        <v>620.72</v>
      </c>
      <c r="M218" s="94">
        <v>313.73</v>
      </c>
      <c r="N218" s="94">
        <v>0</v>
      </c>
      <c r="O218" s="94">
        <v>0</v>
      </c>
      <c r="P218" s="94">
        <v>0</v>
      </c>
      <c r="Q218" s="94">
        <v>0</v>
      </c>
      <c r="R218" s="94">
        <v>1208.52</v>
      </c>
      <c r="S218" s="94">
        <v>3094.2000000000003</v>
      </c>
      <c r="T218" s="94">
        <v>7369.13</v>
      </c>
      <c r="U218" s="94">
        <v>0</v>
      </c>
      <c r="V218" s="94">
        <v>0</v>
      </c>
      <c r="W218" s="94">
        <v>3760.35</v>
      </c>
      <c r="X218" s="94">
        <v>1307.04</v>
      </c>
      <c r="Y218" s="94">
        <v>0</v>
      </c>
      <c r="Z218" s="94">
        <v>405.29</v>
      </c>
      <c r="AA218" s="94">
        <v>0</v>
      </c>
      <c r="AB218" s="94">
        <v>0</v>
      </c>
      <c r="AC218" s="94">
        <v>9072.25</v>
      </c>
    </row>
    <row r="219" spans="1:29" s="14" customFormat="1" ht="12.75" hidden="1" outlineLevel="2">
      <c r="A219" s="14" t="s">
        <v>696</v>
      </c>
      <c r="B219" s="14" t="s">
        <v>697</v>
      </c>
      <c r="C219" s="48" t="s">
        <v>1287</v>
      </c>
      <c r="D219" s="15"/>
      <c r="E219" s="15"/>
      <c r="F219" s="94">
        <v>8</v>
      </c>
      <c r="G219" s="94">
        <v>4</v>
      </c>
      <c r="H219" s="94">
        <v>4</v>
      </c>
      <c r="I219" s="94">
        <v>4</v>
      </c>
      <c r="J219" s="94">
        <v>4</v>
      </c>
      <c r="K219" s="94">
        <v>4</v>
      </c>
      <c r="L219" s="94">
        <v>4</v>
      </c>
      <c r="M219" s="94">
        <v>4</v>
      </c>
      <c r="N219" s="94">
        <v>4</v>
      </c>
      <c r="O219" s="94">
        <v>4</v>
      </c>
      <c r="P219" s="94">
        <v>4</v>
      </c>
      <c r="Q219" s="94">
        <v>16</v>
      </c>
      <c r="R219" s="94">
        <v>0</v>
      </c>
      <c r="S219" s="94">
        <v>0</v>
      </c>
      <c r="T219" s="94">
        <v>0</v>
      </c>
      <c r="U219" s="94">
        <v>0</v>
      </c>
      <c r="V219" s="94">
        <v>0</v>
      </c>
      <c r="W219" s="94">
        <v>10</v>
      </c>
      <c r="X219" s="94">
        <v>0</v>
      </c>
      <c r="Y219" s="94">
        <v>20</v>
      </c>
      <c r="Z219" s="94">
        <v>0</v>
      </c>
      <c r="AA219" s="94">
        <v>0</v>
      </c>
      <c r="AB219" s="94">
        <v>0</v>
      </c>
      <c r="AC219" s="94">
        <v>0</v>
      </c>
    </row>
    <row r="220" spans="1:29" s="14" customFormat="1" ht="12.75" hidden="1" outlineLevel="2">
      <c r="A220" s="14" t="s">
        <v>698</v>
      </c>
      <c r="B220" s="14" t="s">
        <v>699</v>
      </c>
      <c r="C220" s="48" t="s">
        <v>1268</v>
      </c>
      <c r="D220" s="15"/>
      <c r="E220" s="15"/>
      <c r="F220" s="94">
        <v>53056.700000000004</v>
      </c>
      <c r="G220" s="94">
        <v>46793.73</v>
      </c>
      <c r="H220" s="94">
        <v>51442.12</v>
      </c>
      <c r="I220" s="94">
        <v>58593.6</v>
      </c>
      <c r="J220" s="94">
        <v>40534.42</v>
      </c>
      <c r="K220" s="94">
        <v>42861.17</v>
      </c>
      <c r="L220" s="94">
        <v>46898.1</v>
      </c>
      <c r="M220" s="94">
        <v>49559.81</v>
      </c>
      <c r="N220" s="94">
        <v>58861.6</v>
      </c>
      <c r="O220" s="94">
        <v>62583.57</v>
      </c>
      <c r="P220" s="94">
        <v>46283.07</v>
      </c>
      <c r="Q220" s="94">
        <v>59661.840000000004</v>
      </c>
      <c r="R220" s="94">
        <v>56456.87</v>
      </c>
      <c r="S220" s="94">
        <v>51621.56</v>
      </c>
      <c r="T220" s="94">
        <v>47468.42</v>
      </c>
      <c r="U220" s="94">
        <v>42915.14</v>
      </c>
      <c r="V220" s="94">
        <v>43640.090000000004</v>
      </c>
      <c r="W220" s="94">
        <v>48272.47</v>
      </c>
      <c r="X220" s="94">
        <v>81182.1</v>
      </c>
      <c r="Y220" s="94">
        <v>61113.73</v>
      </c>
      <c r="Z220" s="94">
        <v>40277.4</v>
      </c>
      <c r="AA220" s="94">
        <v>62561.68</v>
      </c>
      <c r="AB220" s="94">
        <v>42703.88</v>
      </c>
      <c r="AC220" s="94">
        <v>49546.54</v>
      </c>
    </row>
    <row r="221" spans="1:29" s="14" customFormat="1" ht="12.75" hidden="1" outlineLevel="2">
      <c r="A221" s="14" t="s">
        <v>700</v>
      </c>
      <c r="B221" s="14" t="s">
        <v>701</v>
      </c>
      <c r="C221" s="48" t="s">
        <v>1288</v>
      </c>
      <c r="D221" s="15"/>
      <c r="E221" s="15"/>
      <c r="F221" s="94">
        <v>-1287.8</v>
      </c>
      <c r="G221" s="94">
        <v>338.18</v>
      </c>
      <c r="H221" s="94">
        <v>-47.31</v>
      </c>
      <c r="I221" s="94">
        <v>766.89</v>
      </c>
      <c r="J221" s="94">
        <v>500.67</v>
      </c>
      <c r="K221" s="94">
        <v>650.7</v>
      </c>
      <c r="L221" s="94">
        <v>-922.21</v>
      </c>
      <c r="M221" s="94">
        <v>0</v>
      </c>
      <c r="N221" s="94">
        <v>0</v>
      </c>
      <c r="O221" s="94">
        <v>0</v>
      </c>
      <c r="P221" s="94">
        <v>0</v>
      </c>
      <c r="Q221" s="94">
        <v>0.88</v>
      </c>
      <c r="R221" s="94">
        <v>0</v>
      </c>
      <c r="S221" s="94">
        <v>0</v>
      </c>
      <c r="T221" s="94">
        <v>0</v>
      </c>
      <c r="U221" s="94">
        <v>0</v>
      </c>
      <c r="V221" s="94">
        <v>0</v>
      </c>
      <c r="W221" s="94">
        <v>0</v>
      </c>
      <c r="X221" s="94">
        <v>0</v>
      </c>
      <c r="Y221" s="94">
        <v>0</v>
      </c>
      <c r="Z221" s="94">
        <v>0</v>
      </c>
      <c r="AA221" s="94">
        <v>0</v>
      </c>
      <c r="AB221" s="94">
        <v>0</v>
      </c>
      <c r="AC221" s="94">
        <v>0</v>
      </c>
    </row>
    <row r="222" spans="1:29" s="14" customFormat="1" ht="12.75" hidden="1" outlineLevel="2">
      <c r="A222" s="14" t="s">
        <v>702</v>
      </c>
      <c r="B222" s="14" t="s">
        <v>703</v>
      </c>
      <c r="C222" s="48" t="s">
        <v>1289</v>
      </c>
      <c r="D222" s="15"/>
      <c r="E222" s="15"/>
      <c r="F222" s="94">
        <v>664.71</v>
      </c>
      <c r="G222" s="94">
        <v>1434.44</v>
      </c>
      <c r="H222" s="94">
        <v>988.44</v>
      </c>
      <c r="I222" s="94">
        <v>1547.92</v>
      </c>
      <c r="J222" s="94">
        <v>239.66</v>
      </c>
      <c r="K222" s="94">
        <v>530.79</v>
      </c>
      <c r="L222" s="94">
        <v>1108.7</v>
      </c>
      <c r="M222" s="94">
        <v>1644.32</v>
      </c>
      <c r="N222" s="94">
        <v>1751.24</v>
      </c>
      <c r="O222" s="94">
        <v>1429.07</v>
      </c>
      <c r="P222" s="94">
        <v>1652.75</v>
      </c>
      <c r="Q222" s="94">
        <v>1160.88</v>
      </c>
      <c r="R222" s="94">
        <v>407.38</v>
      </c>
      <c r="S222" s="94">
        <v>532.97</v>
      </c>
      <c r="T222" s="94">
        <v>724.8100000000001</v>
      </c>
      <c r="U222" s="94">
        <v>451.14</v>
      </c>
      <c r="V222" s="94">
        <v>446.15000000000003</v>
      </c>
      <c r="W222" s="94">
        <v>668.79</v>
      </c>
      <c r="X222" s="94">
        <v>450.40000000000003</v>
      </c>
      <c r="Y222" s="94">
        <v>700.08</v>
      </c>
      <c r="Z222" s="94">
        <v>506.73</v>
      </c>
      <c r="AA222" s="94">
        <v>514.92</v>
      </c>
      <c r="AB222" s="94">
        <v>52.63</v>
      </c>
      <c r="AC222" s="94">
        <v>408.83</v>
      </c>
    </row>
    <row r="223" spans="1:29" s="14" customFormat="1" ht="12.75" hidden="1" outlineLevel="2">
      <c r="A223" s="14" t="s">
        <v>704</v>
      </c>
      <c r="B223" s="14" t="s">
        <v>705</v>
      </c>
      <c r="C223" s="48" t="s">
        <v>1290</v>
      </c>
      <c r="D223" s="15"/>
      <c r="E223" s="15"/>
      <c r="F223" s="94">
        <v>62621.72</v>
      </c>
      <c r="G223" s="94">
        <v>68009.46</v>
      </c>
      <c r="H223" s="94">
        <v>65749.67</v>
      </c>
      <c r="I223" s="94">
        <v>65735.22</v>
      </c>
      <c r="J223" s="94">
        <v>67439.01</v>
      </c>
      <c r="K223" s="94">
        <v>60324.75</v>
      </c>
      <c r="L223" s="94">
        <v>71120.67</v>
      </c>
      <c r="M223" s="94">
        <v>55892.9</v>
      </c>
      <c r="N223" s="94">
        <v>77176.68000000001</v>
      </c>
      <c r="O223" s="94">
        <v>82588.86</v>
      </c>
      <c r="P223" s="94">
        <v>63157.86</v>
      </c>
      <c r="Q223" s="94">
        <v>69064.25</v>
      </c>
      <c r="R223" s="94">
        <v>76027.33</v>
      </c>
      <c r="S223" s="94">
        <v>69152.35</v>
      </c>
      <c r="T223" s="94">
        <v>62365.840000000004</v>
      </c>
      <c r="U223" s="94">
        <v>67704.6</v>
      </c>
      <c r="V223" s="94">
        <v>66258.84</v>
      </c>
      <c r="W223" s="94">
        <v>72532.68000000001</v>
      </c>
      <c r="X223" s="94">
        <v>63974.310000000005</v>
      </c>
      <c r="Y223" s="94">
        <v>70966.57</v>
      </c>
      <c r="Z223" s="94">
        <v>72868</v>
      </c>
      <c r="AA223" s="94">
        <v>82276.67</v>
      </c>
      <c r="AB223" s="94">
        <v>46611.18</v>
      </c>
      <c r="AC223" s="94">
        <v>75624.03</v>
      </c>
    </row>
    <row r="224" spans="1:29" s="14" customFormat="1" ht="12.75" hidden="1" outlineLevel="2">
      <c r="A224" s="14" t="s">
        <v>706</v>
      </c>
      <c r="B224" s="14" t="s">
        <v>707</v>
      </c>
      <c r="C224" s="48" t="s">
        <v>1291</v>
      </c>
      <c r="D224" s="15"/>
      <c r="E224" s="15"/>
      <c r="F224" s="94">
        <v>38.59</v>
      </c>
      <c r="G224" s="94">
        <v>-4.37</v>
      </c>
      <c r="H224" s="94">
        <v>54.51</v>
      </c>
      <c r="I224" s="94">
        <v>43.11</v>
      </c>
      <c r="J224" s="94">
        <v>-26.73</v>
      </c>
      <c r="K224" s="94">
        <v>82.44</v>
      </c>
      <c r="L224" s="94">
        <v>-151.20000000000002</v>
      </c>
      <c r="M224" s="94">
        <v>52.94</v>
      </c>
      <c r="N224" s="94">
        <v>25.68</v>
      </c>
      <c r="O224" s="94">
        <v>27.560000000000002</v>
      </c>
      <c r="P224" s="94">
        <v>-52.71</v>
      </c>
      <c r="Q224" s="94">
        <v>-65.26</v>
      </c>
      <c r="R224" s="94">
        <v>37.660000000000004</v>
      </c>
      <c r="S224" s="94">
        <v>-16.830000000000002</v>
      </c>
      <c r="T224" s="94">
        <v>50.85</v>
      </c>
      <c r="U224" s="94">
        <v>31.240000000000002</v>
      </c>
      <c r="V224" s="94">
        <v>34.78</v>
      </c>
      <c r="W224" s="94">
        <v>22.64</v>
      </c>
      <c r="X224" s="94">
        <v>-120.15</v>
      </c>
      <c r="Y224" s="94">
        <v>81.42</v>
      </c>
      <c r="Z224" s="94">
        <v>-9.96</v>
      </c>
      <c r="AA224" s="94">
        <v>22.240000000000002</v>
      </c>
      <c r="AB224" s="94">
        <v>6.76</v>
      </c>
      <c r="AC224" s="94">
        <v>-136.3</v>
      </c>
    </row>
    <row r="225" spans="1:29" s="14" customFormat="1" ht="12.75" hidden="1" outlineLevel="2">
      <c r="A225" s="14" t="s">
        <v>708</v>
      </c>
      <c r="B225" s="14" t="s">
        <v>709</v>
      </c>
      <c r="C225" s="48" t="s">
        <v>1292</v>
      </c>
      <c r="D225" s="15"/>
      <c r="E225" s="15"/>
      <c r="F225" s="94">
        <v>8491.64</v>
      </c>
      <c r="G225" s="94">
        <v>8452.94</v>
      </c>
      <c r="H225" s="94">
        <v>7486.110000000001</v>
      </c>
      <c r="I225" s="94">
        <v>7533.49</v>
      </c>
      <c r="J225" s="94">
        <v>6907.24</v>
      </c>
      <c r="K225" s="94">
        <v>6952.31</v>
      </c>
      <c r="L225" s="94">
        <v>9754.92</v>
      </c>
      <c r="M225" s="94">
        <v>9625.710000000001</v>
      </c>
      <c r="N225" s="94">
        <v>9296.66</v>
      </c>
      <c r="O225" s="94">
        <v>7586.650000000001</v>
      </c>
      <c r="P225" s="94">
        <v>6781.03</v>
      </c>
      <c r="Q225" s="94">
        <v>6593.58</v>
      </c>
      <c r="R225" s="94">
        <v>4960.05</v>
      </c>
      <c r="S225" s="94">
        <v>5668.35</v>
      </c>
      <c r="T225" s="94">
        <v>5185.09</v>
      </c>
      <c r="U225" s="94">
        <v>4375.75</v>
      </c>
      <c r="V225" s="94">
        <v>7703.58</v>
      </c>
      <c r="W225" s="94">
        <v>13605.630000000001</v>
      </c>
      <c r="X225" s="94">
        <v>13237.62</v>
      </c>
      <c r="Y225" s="94">
        <v>11607.59</v>
      </c>
      <c r="Z225" s="94">
        <v>8821.300000000001</v>
      </c>
      <c r="AA225" s="94">
        <v>5891.29</v>
      </c>
      <c r="AB225" s="94">
        <v>5477.46</v>
      </c>
      <c r="AC225" s="94">
        <v>6239.9800000000005</v>
      </c>
    </row>
    <row r="226" spans="1:29" s="14" customFormat="1" ht="12.75" hidden="1" outlineLevel="2">
      <c r="A226" s="14" t="s">
        <v>710</v>
      </c>
      <c r="B226" s="14" t="s">
        <v>711</v>
      </c>
      <c r="C226" s="48" t="s">
        <v>1293</v>
      </c>
      <c r="D226" s="15"/>
      <c r="E226" s="15"/>
      <c r="F226" s="94">
        <v>122573.44</v>
      </c>
      <c r="G226" s="94">
        <v>123061.75</v>
      </c>
      <c r="H226" s="94">
        <v>93087.97</v>
      </c>
      <c r="I226" s="94">
        <v>85897.12</v>
      </c>
      <c r="J226" s="94">
        <v>93687.17</v>
      </c>
      <c r="K226" s="94">
        <v>90430.52</v>
      </c>
      <c r="L226" s="94">
        <v>116130.91</v>
      </c>
      <c r="M226" s="94">
        <v>104214.99</v>
      </c>
      <c r="N226" s="94">
        <v>108173.37</v>
      </c>
      <c r="O226" s="94">
        <v>98978.43000000001</v>
      </c>
      <c r="P226" s="94">
        <v>70412.61</v>
      </c>
      <c r="Q226" s="94">
        <v>96144.63</v>
      </c>
      <c r="R226" s="94">
        <v>86104.33</v>
      </c>
      <c r="S226" s="94">
        <v>96893.75</v>
      </c>
      <c r="T226" s="94">
        <v>71724.52</v>
      </c>
      <c r="U226" s="94">
        <v>69212.01</v>
      </c>
      <c r="V226" s="94">
        <v>107157.34</v>
      </c>
      <c r="W226" s="94">
        <v>138289.84</v>
      </c>
      <c r="X226" s="94">
        <v>116476.93000000001</v>
      </c>
      <c r="Y226" s="94">
        <v>110640.64</v>
      </c>
      <c r="Z226" s="94">
        <v>87622.82</v>
      </c>
      <c r="AA226" s="94">
        <v>63622.14</v>
      </c>
      <c r="AB226" s="94">
        <v>65912.09</v>
      </c>
      <c r="AC226" s="94">
        <v>78020.53</v>
      </c>
    </row>
    <row r="227" spans="1:29" s="14" customFormat="1" ht="12.75" hidden="1" outlineLevel="2">
      <c r="A227" s="14" t="s">
        <v>712</v>
      </c>
      <c r="B227" s="14" t="s">
        <v>713</v>
      </c>
      <c r="C227" s="48" t="s">
        <v>1294</v>
      </c>
      <c r="D227" s="15"/>
      <c r="E227" s="15"/>
      <c r="F227" s="94">
        <v>0</v>
      </c>
      <c r="G227" s="94">
        <v>0</v>
      </c>
      <c r="H227" s="94">
        <v>0</v>
      </c>
      <c r="I227" s="94">
        <v>0</v>
      </c>
      <c r="J227" s="94">
        <v>0</v>
      </c>
      <c r="K227" s="94">
        <v>0</v>
      </c>
      <c r="L227" s="94">
        <v>-65470.42</v>
      </c>
      <c r="M227" s="94">
        <v>-10425.550000000001</v>
      </c>
      <c r="N227" s="94">
        <v>0</v>
      </c>
      <c r="O227" s="94">
        <v>0</v>
      </c>
      <c r="P227" s="94">
        <v>0</v>
      </c>
      <c r="Q227" s="94">
        <v>0</v>
      </c>
      <c r="R227" s="94">
        <v>0</v>
      </c>
      <c r="S227" s="94">
        <v>0</v>
      </c>
      <c r="T227" s="94">
        <v>0</v>
      </c>
      <c r="U227" s="94">
        <v>0</v>
      </c>
      <c r="V227" s="94">
        <v>0</v>
      </c>
      <c r="W227" s="94">
        <v>0</v>
      </c>
      <c r="X227" s="94">
        <v>0</v>
      </c>
      <c r="Y227" s="94">
        <v>0</v>
      </c>
      <c r="Z227" s="94">
        <v>0</v>
      </c>
      <c r="AA227" s="94">
        <v>0</v>
      </c>
      <c r="AB227" s="94">
        <v>0</v>
      </c>
      <c r="AC227" s="94">
        <v>0</v>
      </c>
    </row>
    <row r="228" spans="1:29" s="14" customFormat="1" ht="12.75" hidden="1" outlineLevel="2">
      <c r="A228" s="14" t="s">
        <v>714</v>
      </c>
      <c r="B228" s="14" t="s">
        <v>715</v>
      </c>
      <c r="C228" s="48" t="s">
        <v>1295</v>
      </c>
      <c r="D228" s="15"/>
      <c r="E228" s="15"/>
      <c r="F228" s="94">
        <v>0</v>
      </c>
      <c r="G228" s="94">
        <v>0</v>
      </c>
      <c r="H228" s="94">
        <v>0</v>
      </c>
      <c r="I228" s="94">
        <v>0</v>
      </c>
      <c r="J228" s="94">
        <v>0</v>
      </c>
      <c r="K228" s="94">
        <v>0</v>
      </c>
      <c r="L228" s="94">
        <v>-7274.49</v>
      </c>
      <c r="M228" s="94">
        <v>-598.3100000000001</v>
      </c>
      <c r="N228" s="94">
        <v>0</v>
      </c>
      <c r="O228" s="94">
        <v>0</v>
      </c>
      <c r="P228" s="94">
        <v>0</v>
      </c>
      <c r="Q228" s="94">
        <v>0</v>
      </c>
      <c r="R228" s="94">
        <v>0</v>
      </c>
      <c r="S228" s="94">
        <v>0</v>
      </c>
      <c r="T228" s="94">
        <v>0</v>
      </c>
      <c r="U228" s="94">
        <v>0</v>
      </c>
      <c r="V228" s="94">
        <v>0</v>
      </c>
      <c r="W228" s="94">
        <v>0</v>
      </c>
      <c r="X228" s="94">
        <v>0</v>
      </c>
      <c r="Y228" s="94">
        <v>0</v>
      </c>
      <c r="Z228" s="94">
        <v>0</v>
      </c>
      <c r="AA228" s="94">
        <v>0</v>
      </c>
      <c r="AB228" s="94">
        <v>0</v>
      </c>
      <c r="AC228" s="94">
        <v>0</v>
      </c>
    </row>
    <row r="229" spans="1:29" s="14" customFormat="1" ht="12.75" hidden="1" outlineLevel="2">
      <c r="A229" s="14" t="s">
        <v>716</v>
      </c>
      <c r="B229" s="14" t="s">
        <v>717</v>
      </c>
      <c r="C229" s="48" t="s">
        <v>1296</v>
      </c>
      <c r="D229" s="15"/>
      <c r="E229" s="15"/>
      <c r="F229" s="94">
        <v>7195.6900000000005</v>
      </c>
      <c r="G229" s="94">
        <v>3702.09</v>
      </c>
      <c r="H229" s="94">
        <v>5018.37</v>
      </c>
      <c r="I229" s="94">
        <v>5992.75</v>
      </c>
      <c r="J229" s="94">
        <v>5377.27</v>
      </c>
      <c r="K229" s="94">
        <v>6476.09</v>
      </c>
      <c r="L229" s="94">
        <v>9789.32</v>
      </c>
      <c r="M229" s="94">
        <v>8263.35</v>
      </c>
      <c r="N229" s="94">
        <v>11294.07</v>
      </c>
      <c r="O229" s="94">
        <v>12755.94</v>
      </c>
      <c r="P229" s="94">
        <v>8006.64</v>
      </c>
      <c r="Q229" s="94">
        <v>8271.51</v>
      </c>
      <c r="R229" s="94">
        <v>8895.9</v>
      </c>
      <c r="S229" s="94">
        <v>5556.2</v>
      </c>
      <c r="T229" s="94">
        <v>7534.5</v>
      </c>
      <c r="U229" s="94">
        <v>6544</v>
      </c>
      <c r="V229" s="94">
        <v>11440.73</v>
      </c>
      <c r="W229" s="94">
        <v>6243.71</v>
      </c>
      <c r="X229" s="94">
        <v>6205.110000000001</v>
      </c>
      <c r="Y229" s="94">
        <v>6681.35</v>
      </c>
      <c r="Z229" s="94">
        <v>6239.06</v>
      </c>
      <c r="AA229" s="94">
        <v>14554.470000000001</v>
      </c>
      <c r="AB229" s="94">
        <v>12618.43</v>
      </c>
      <c r="AC229" s="94">
        <v>7946.2</v>
      </c>
    </row>
    <row r="230" spans="1:29" s="14" customFormat="1" ht="12.75" hidden="1" outlineLevel="2">
      <c r="A230" s="14" t="s">
        <v>718</v>
      </c>
      <c r="B230" s="14" t="s">
        <v>719</v>
      </c>
      <c r="C230" s="48" t="s">
        <v>1297</v>
      </c>
      <c r="D230" s="15"/>
      <c r="E230" s="15"/>
      <c r="F230" s="94">
        <v>3303.1</v>
      </c>
      <c r="G230" s="94">
        <v>1645.46</v>
      </c>
      <c r="H230" s="94">
        <v>1747.31</v>
      </c>
      <c r="I230" s="94">
        <v>1835.26</v>
      </c>
      <c r="J230" s="94">
        <v>1456.33</v>
      </c>
      <c r="K230" s="94">
        <v>1494.02</v>
      </c>
      <c r="L230" s="94">
        <v>1865.82</v>
      </c>
      <c r="M230" s="94">
        <v>2099.15</v>
      </c>
      <c r="N230" s="94">
        <v>1993.3600000000001</v>
      </c>
      <c r="O230" s="94">
        <v>1624.4</v>
      </c>
      <c r="P230" s="94">
        <v>1644.6100000000001</v>
      </c>
      <c r="Q230" s="94">
        <v>1345.21</v>
      </c>
      <c r="R230" s="94">
        <v>2128.45</v>
      </c>
      <c r="S230" s="94">
        <v>1521</v>
      </c>
      <c r="T230" s="94">
        <v>1323.4</v>
      </c>
      <c r="U230" s="94">
        <v>1412.1200000000001</v>
      </c>
      <c r="V230" s="94">
        <v>1280.48</v>
      </c>
      <c r="W230" s="94">
        <v>2359.7200000000003</v>
      </c>
      <c r="X230" s="94">
        <v>2623.2000000000003</v>
      </c>
      <c r="Y230" s="94">
        <v>2275.19</v>
      </c>
      <c r="Z230" s="94">
        <v>1764.8600000000001</v>
      </c>
      <c r="AA230" s="94">
        <v>1532.92</v>
      </c>
      <c r="AB230" s="94">
        <v>1475.42</v>
      </c>
      <c r="AC230" s="94">
        <v>1661.76</v>
      </c>
    </row>
    <row r="231" spans="1:29" s="14" customFormat="1" ht="12.75" hidden="1" outlineLevel="2">
      <c r="A231" s="14" t="s">
        <v>720</v>
      </c>
      <c r="B231" s="14" t="s">
        <v>721</v>
      </c>
      <c r="C231" s="48" t="s">
        <v>1298</v>
      </c>
      <c r="D231" s="15"/>
      <c r="E231" s="15"/>
      <c r="F231" s="94">
        <v>44511.87</v>
      </c>
      <c r="G231" s="94">
        <v>24102.100000000002</v>
      </c>
      <c r="H231" s="94">
        <v>22218.74</v>
      </c>
      <c r="I231" s="94">
        <v>20339.8</v>
      </c>
      <c r="J231" s="94">
        <v>19000.420000000002</v>
      </c>
      <c r="K231" s="94">
        <v>19943.25</v>
      </c>
      <c r="L231" s="94">
        <v>23148.36</v>
      </c>
      <c r="M231" s="94">
        <v>23259.06</v>
      </c>
      <c r="N231" s="94">
        <v>23211.13</v>
      </c>
      <c r="O231" s="94">
        <v>19772.84</v>
      </c>
      <c r="P231" s="94">
        <v>16323.53</v>
      </c>
      <c r="Q231" s="94">
        <v>19369.27</v>
      </c>
      <c r="R231" s="94">
        <v>31922.12</v>
      </c>
      <c r="S231" s="94">
        <v>24781.3</v>
      </c>
      <c r="T231" s="94">
        <v>19085.38</v>
      </c>
      <c r="U231" s="94">
        <v>19307.09</v>
      </c>
      <c r="V231" s="94">
        <v>17719.96</v>
      </c>
      <c r="W231" s="94">
        <v>22635.46</v>
      </c>
      <c r="X231" s="94">
        <v>23435.66</v>
      </c>
      <c r="Y231" s="94">
        <v>21828.89</v>
      </c>
      <c r="Z231" s="94">
        <v>18408.760000000002</v>
      </c>
      <c r="AA231" s="94">
        <v>16476.54</v>
      </c>
      <c r="AB231" s="94">
        <v>16634.56</v>
      </c>
      <c r="AC231" s="94">
        <v>18753.12</v>
      </c>
    </row>
    <row r="232" spans="1:29" s="14" customFormat="1" ht="12.75" hidden="1" outlineLevel="2">
      <c r="A232" s="14" t="s">
        <v>722</v>
      </c>
      <c r="B232" s="14" t="s">
        <v>723</v>
      </c>
      <c r="C232" s="48" t="s">
        <v>1299</v>
      </c>
      <c r="D232" s="15"/>
      <c r="E232" s="15"/>
      <c r="F232" s="94">
        <v>12481.710000000001</v>
      </c>
      <c r="G232" s="94">
        <v>10432.64</v>
      </c>
      <c r="H232" s="94">
        <v>7187.64</v>
      </c>
      <c r="I232" s="94">
        <v>12983.65</v>
      </c>
      <c r="J232" s="94">
        <v>13637.18</v>
      </c>
      <c r="K232" s="94">
        <v>27088.81</v>
      </c>
      <c r="L232" s="94">
        <v>17758.78</v>
      </c>
      <c r="M232" s="94">
        <v>27665.22</v>
      </c>
      <c r="N232" s="94">
        <v>5481.5</v>
      </c>
      <c r="O232" s="94">
        <v>10651.9</v>
      </c>
      <c r="P232" s="94">
        <v>24330.350000000002</v>
      </c>
      <c r="Q232" s="94">
        <v>31709.91</v>
      </c>
      <c r="R232" s="94">
        <v>2297.48</v>
      </c>
      <c r="S232" s="94">
        <v>33508.88</v>
      </c>
      <c r="T232" s="94">
        <v>5338.47</v>
      </c>
      <c r="U232" s="94">
        <v>45819.81</v>
      </c>
      <c r="V232" s="94">
        <v>-41053.57</v>
      </c>
      <c r="W232" s="94">
        <v>6954.35</v>
      </c>
      <c r="X232" s="94">
        <v>15169.210000000001</v>
      </c>
      <c r="Y232" s="94">
        <v>6705.05</v>
      </c>
      <c r="Z232" s="94">
        <v>29000.37</v>
      </c>
      <c r="AA232" s="94">
        <v>11936.14</v>
      </c>
      <c r="AB232" s="94">
        <v>34931.15</v>
      </c>
      <c r="AC232" s="94">
        <v>12222.16</v>
      </c>
    </row>
    <row r="233" spans="1:29" s="14" customFormat="1" ht="12.75" hidden="1" outlineLevel="2">
      <c r="A233" s="14" t="s">
        <v>724</v>
      </c>
      <c r="B233" s="14" t="s">
        <v>725</v>
      </c>
      <c r="C233" s="48" t="s">
        <v>1300</v>
      </c>
      <c r="D233" s="15"/>
      <c r="E233" s="15"/>
      <c r="F233" s="94">
        <v>-31850.66</v>
      </c>
      <c r="G233" s="94">
        <v>-22798.91</v>
      </c>
      <c r="H233" s="94">
        <v>26910.41</v>
      </c>
      <c r="I233" s="94">
        <v>-1857.05</v>
      </c>
      <c r="J233" s="94">
        <v>69365.12</v>
      </c>
      <c r="K233" s="94">
        <v>10557.86</v>
      </c>
      <c r="L233" s="94">
        <v>-810.59</v>
      </c>
      <c r="M233" s="94">
        <v>10562.710000000001</v>
      </c>
      <c r="N233" s="94">
        <v>2231.2000000000003</v>
      </c>
      <c r="O233" s="94">
        <v>5523.26</v>
      </c>
      <c r="P233" s="94">
        <v>17197.68</v>
      </c>
      <c r="Q233" s="94">
        <v>36077.05</v>
      </c>
      <c r="R233" s="94">
        <v>349.93</v>
      </c>
      <c r="S233" s="94">
        <v>25669.9</v>
      </c>
      <c r="T233" s="94">
        <v>1469.54</v>
      </c>
      <c r="U233" s="94">
        <v>312.95</v>
      </c>
      <c r="V233" s="94">
        <v>2074.31</v>
      </c>
      <c r="W233" s="94">
        <v>29659.62</v>
      </c>
      <c r="X233" s="94">
        <v>3036.7200000000003</v>
      </c>
      <c r="Y233" s="94">
        <v>7788.110000000001</v>
      </c>
      <c r="Z233" s="94">
        <v>4484.32</v>
      </c>
      <c r="AA233" s="94">
        <v>-1431.33</v>
      </c>
      <c r="AB233" s="94">
        <v>66772.09</v>
      </c>
      <c r="AC233" s="94">
        <v>14927.470000000001</v>
      </c>
    </row>
    <row r="234" spans="1:29" s="14" customFormat="1" ht="12.75" hidden="1" outlineLevel="2">
      <c r="A234" s="14" t="s">
        <v>726</v>
      </c>
      <c r="B234" s="14" t="s">
        <v>727</v>
      </c>
      <c r="C234" s="48" t="s">
        <v>1301</v>
      </c>
      <c r="D234" s="15"/>
      <c r="E234" s="15"/>
      <c r="F234" s="94">
        <v>0</v>
      </c>
      <c r="G234" s="94">
        <v>0</v>
      </c>
      <c r="H234" s="94">
        <v>0</v>
      </c>
      <c r="I234" s="94">
        <v>0</v>
      </c>
      <c r="J234" s="94">
        <v>0</v>
      </c>
      <c r="K234" s="94">
        <v>0</v>
      </c>
      <c r="L234" s="94">
        <v>0</v>
      </c>
      <c r="M234" s="94">
        <v>0</v>
      </c>
      <c r="N234" s="94">
        <v>0</v>
      </c>
      <c r="O234" s="94">
        <v>0</v>
      </c>
      <c r="P234" s="94">
        <v>0</v>
      </c>
      <c r="Q234" s="94">
        <v>0</v>
      </c>
      <c r="R234" s="94">
        <v>0</v>
      </c>
      <c r="S234" s="94">
        <v>0</v>
      </c>
      <c r="T234" s="94">
        <v>0</v>
      </c>
      <c r="U234" s="94">
        <v>0</v>
      </c>
      <c r="V234" s="94">
        <v>0</v>
      </c>
      <c r="W234" s="94">
        <v>3933.4300000000003</v>
      </c>
      <c r="X234" s="94">
        <v>0</v>
      </c>
      <c r="Y234" s="94">
        <v>0</v>
      </c>
      <c r="Z234" s="94">
        <v>0</v>
      </c>
      <c r="AA234" s="94">
        <v>0</v>
      </c>
      <c r="AB234" s="94">
        <v>0</v>
      </c>
      <c r="AC234" s="94">
        <v>0</v>
      </c>
    </row>
    <row r="235" spans="1:29" s="14" customFormat="1" ht="12.75" hidden="1" outlineLevel="2">
      <c r="A235" s="14" t="s">
        <v>728</v>
      </c>
      <c r="B235" s="14" t="s">
        <v>729</v>
      </c>
      <c r="C235" s="48" t="s">
        <v>1302</v>
      </c>
      <c r="D235" s="15"/>
      <c r="E235" s="15"/>
      <c r="F235" s="94">
        <v>12712.5</v>
      </c>
      <c r="G235" s="94">
        <v>11227.5</v>
      </c>
      <c r="H235" s="94">
        <v>8800.5</v>
      </c>
      <c r="I235" s="94">
        <v>7017</v>
      </c>
      <c r="J235" s="94">
        <v>7734</v>
      </c>
      <c r="K235" s="94">
        <v>9342</v>
      </c>
      <c r="L235" s="94">
        <v>9991.5</v>
      </c>
      <c r="M235" s="94">
        <v>10060.5</v>
      </c>
      <c r="N235" s="94">
        <v>8730</v>
      </c>
      <c r="O235" s="94">
        <v>7158</v>
      </c>
      <c r="P235" s="94">
        <v>8470.5</v>
      </c>
      <c r="Q235" s="94">
        <v>12831</v>
      </c>
      <c r="R235" s="94">
        <v>22814.64</v>
      </c>
      <c r="S235" s="94">
        <v>25554</v>
      </c>
      <c r="T235" s="94">
        <v>23802</v>
      </c>
      <c r="U235" s="94">
        <v>20275.5</v>
      </c>
      <c r="V235" s="94">
        <v>24412.5</v>
      </c>
      <c r="W235" s="94">
        <v>24022.5</v>
      </c>
      <c r="X235" s="94">
        <v>24249</v>
      </c>
      <c r="Y235" s="94">
        <v>29235</v>
      </c>
      <c r="Z235" s="94">
        <v>24987</v>
      </c>
      <c r="AA235" s="94">
        <v>26082</v>
      </c>
      <c r="AB235" s="94">
        <v>17559</v>
      </c>
      <c r="AC235" s="94">
        <v>19704</v>
      </c>
    </row>
    <row r="236" spans="1:29" s="14" customFormat="1" ht="12.75" hidden="1" outlineLevel="2">
      <c r="A236" s="14" t="s">
        <v>730</v>
      </c>
      <c r="B236" s="14" t="s">
        <v>731</v>
      </c>
      <c r="C236" s="48" t="s">
        <v>1303</v>
      </c>
      <c r="D236" s="15"/>
      <c r="E236" s="15"/>
      <c r="F236" s="94">
        <v>-659338</v>
      </c>
      <c r="G236" s="94">
        <v>-778274</v>
      </c>
      <c r="H236" s="94">
        <v>-760408</v>
      </c>
      <c r="I236" s="94">
        <v>-788666</v>
      </c>
      <c r="J236" s="94">
        <v>-788666</v>
      </c>
      <c r="K236" s="94">
        <v>-788666</v>
      </c>
      <c r="L236" s="94">
        <v>-752559</v>
      </c>
      <c r="M236" s="94">
        <v>-899081</v>
      </c>
      <c r="N236" s="94">
        <v>-899081</v>
      </c>
      <c r="O236" s="94">
        <v>-899081</v>
      </c>
      <c r="P236" s="94">
        <v>0</v>
      </c>
      <c r="Q236" s="94">
        <v>0</v>
      </c>
      <c r="R236" s="94">
        <v>0</v>
      </c>
      <c r="S236" s="94">
        <v>0</v>
      </c>
      <c r="T236" s="94">
        <v>0</v>
      </c>
      <c r="U236" s="94">
        <v>0</v>
      </c>
      <c r="V236" s="94">
        <v>0</v>
      </c>
      <c r="W236" s="94">
        <v>0</v>
      </c>
      <c r="X236" s="94">
        <v>0</v>
      </c>
      <c r="Y236" s="94">
        <v>0</v>
      </c>
      <c r="Z236" s="94">
        <v>0</v>
      </c>
      <c r="AA236" s="94">
        <v>0</v>
      </c>
      <c r="AB236" s="94">
        <v>0</v>
      </c>
      <c r="AC236" s="94">
        <v>0</v>
      </c>
    </row>
    <row r="237" spans="1:29" s="14" customFormat="1" ht="12.75" hidden="1" outlineLevel="2">
      <c r="A237" s="14" t="s">
        <v>732</v>
      </c>
      <c r="B237" s="14" t="s">
        <v>733</v>
      </c>
      <c r="C237" s="48" t="s">
        <v>1304</v>
      </c>
      <c r="D237" s="15"/>
      <c r="E237" s="15"/>
      <c r="F237" s="94">
        <v>130279.26000000001</v>
      </c>
      <c r="G237" s="94">
        <v>131148.2</v>
      </c>
      <c r="H237" s="94">
        <v>129039.67</v>
      </c>
      <c r="I237" s="94">
        <v>127511.93000000001</v>
      </c>
      <c r="J237" s="94">
        <v>133306.01</v>
      </c>
      <c r="K237" s="94">
        <v>119002.18000000001</v>
      </c>
      <c r="L237" s="94">
        <v>251099.29</v>
      </c>
      <c r="M237" s="94">
        <v>237449.87</v>
      </c>
      <c r="N237" s="94">
        <v>263466.97000000003</v>
      </c>
      <c r="O237" s="94">
        <v>228951.39</v>
      </c>
      <c r="P237" s="94">
        <v>222821.61000000002</v>
      </c>
      <c r="Q237" s="94">
        <v>172390.2</v>
      </c>
      <c r="R237" s="94">
        <v>239483.44</v>
      </c>
      <c r="S237" s="94">
        <v>225375.99</v>
      </c>
      <c r="T237" s="94">
        <v>236447.55000000002</v>
      </c>
      <c r="U237" s="94">
        <v>214300.71</v>
      </c>
      <c r="V237" s="94">
        <v>222472.72</v>
      </c>
      <c r="W237" s="94">
        <v>227077.77000000002</v>
      </c>
      <c r="X237" s="94">
        <v>170028.88</v>
      </c>
      <c r="Y237" s="94">
        <v>226279.47</v>
      </c>
      <c r="Z237" s="94">
        <v>260059.65</v>
      </c>
      <c r="AA237" s="94">
        <v>167727.30000000002</v>
      </c>
      <c r="AB237" s="94">
        <v>204744</v>
      </c>
      <c r="AC237" s="94">
        <v>225441.76</v>
      </c>
    </row>
    <row r="238" spans="1:29" s="14" customFormat="1" ht="12.75" hidden="1" outlineLevel="2">
      <c r="A238" s="14" t="s">
        <v>734</v>
      </c>
      <c r="B238" s="14" t="s">
        <v>735</v>
      </c>
      <c r="C238" s="48" t="s">
        <v>1305</v>
      </c>
      <c r="D238" s="15"/>
      <c r="E238" s="15"/>
      <c r="F238" s="94">
        <v>0</v>
      </c>
      <c r="G238" s="94">
        <v>0</v>
      </c>
      <c r="H238" s="94">
        <v>0</v>
      </c>
      <c r="I238" s="94">
        <v>0</v>
      </c>
      <c r="J238" s="94">
        <v>0</v>
      </c>
      <c r="K238" s="94">
        <v>0</v>
      </c>
      <c r="L238" s="94">
        <v>0</v>
      </c>
      <c r="M238" s="94">
        <v>0</v>
      </c>
      <c r="N238" s="94">
        <v>0</v>
      </c>
      <c r="O238" s="94">
        <v>0</v>
      </c>
      <c r="P238" s="94">
        <v>2741.43</v>
      </c>
      <c r="Q238" s="94">
        <v>10305.97</v>
      </c>
      <c r="R238" s="94">
        <v>5913.07</v>
      </c>
      <c r="S238" s="94">
        <v>2233.55</v>
      </c>
      <c r="T238" s="94">
        <v>4642.93</v>
      </c>
      <c r="U238" s="94">
        <v>-3714.2200000000003</v>
      </c>
      <c r="V238" s="94">
        <v>0</v>
      </c>
      <c r="W238" s="94">
        <v>0</v>
      </c>
      <c r="X238" s="94">
        <v>0</v>
      </c>
      <c r="Y238" s="94">
        <v>0</v>
      </c>
      <c r="Z238" s="94">
        <v>0</v>
      </c>
      <c r="AA238" s="94">
        <v>0</v>
      </c>
      <c r="AB238" s="94">
        <v>0</v>
      </c>
      <c r="AC238" s="94">
        <v>1034.19</v>
      </c>
    </row>
    <row r="239" spans="1:29" s="14" customFormat="1" ht="12.75" hidden="1" outlineLevel="2">
      <c r="A239" s="14" t="s">
        <v>736</v>
      </c>
      <c r="B239" s="14" t="s">
        <v>737</v>
      </c>
      <c r="C239" s="48" t="s">
        <v>1306</v>
      </c>
      <c r="D239" s="15"/>
      <c r="E239" s="15"/>
      <c r="F239" s="94">
        <v>0</v>
      </c>
      <c r="G239" s="94">
        <v>0</v>
      </c>
      <c r="H239" s="94">
        <v>0</v>
      </c>
      <c r="I239" s="94">
        <v>0</v>
      </c>
      <c r="J239" s="94">
        <v>0</v>
      </c>
      <c r="K239" s="94">
        <v>0</v>
      </c>
      <c r="L239" s="94">
        <v>22059.47</v>
      </c>
      <c r="M239" s="94">
        <v>21150.39</v>
      </c>
      <c r="N239" s="94">
        <v>20427.420000000002</v>
      </c>
      <c r="O239" s="94">
        <v>21026.03</v>
      </c>
      <c r="P239" s="94">
        <v>17198.65</v>
      </c>
      <c r="Q239" s="94">
        <v>20878.81</v>
      </c>
      <c r="R239" s="94">
        <v>14932.51</v>
      </c>
      <c r="S239" s="94">
        <v>15229.880000000001</v>
      </c>
      <c r="T239" s="94">
        <v>17053.31</v>
      </c>
      <c r="U239" s="94">
        <v>16394.78</v>
      </c>
      <c r="V239" s="94">
        <v>16859.81</v>
      </c>
      <c r="W239" s="94">
        <v>-118068.98</v>
      </c>
      <c r="X239" s="94">
        <v>93746.35</v>
      </c>
      <c r="Y239" s="94">
        <v>52848.5</v>
      </c>
      <c r="Z239" s="94">
        <v>53957.39</v>
      </c>
      <c r="AA239" s="94">
        <v>52380.03</v>
      </c>
      <c r="AB239" s="94">
        <v>50699.090000000004</v>
      </c>
      <c r="AC239" s="94">
        <v>52379.53</v>
      </c>
    </row>
    <row r="240" spans="1:29" s="14" customFormat="1" ht="12.75" hidden="1" outlineLevel="2">
      <c r="A240" s="14" t="s">
        <v>738</v>
      </c>
      <c r="B240" s="14" t="s">
        <v>739</v>
      </c>
      <c r="C240" s="48" t="s">
        <v>1307</v>
      </c>
      <c r="D240" s="15"/>
      <c r="E240" s="15"/>
      <c r="F240" s="94">
        <v>0</v>
      </c>
      <c r="G240" s="94">
        <v>0</v>
      </c>
      <c r="H240" s="94">
        <v>0</v>
      </c>
      <c r="I240" s="94">
        <v>0</v>
      </c>
      <c r="J240" s="94">
        <v>0</v>
      </c>
      <c r="K240" s="94">
        <v>0</v>
      </c>
      <c r="L240" s="94">
        <v>0</v>
      </c>
      <c r="M240" s="94">
        <v>0</v>
      </c>
      <c r="N240" s="94">
        <v>0</v>
      </c>
      <c r="O240" s="94">
        <v>0</v>
      </c>
      <c r="P240" s="94">
        <v>26885.600000000002</v>
      </c>
      <c r="Q240" s="94">
        <v>26917.86</v>
      </c>
      <c r="R240" s="94">
        <v>0</v>
      </c>
      <c r="S240" s="94">
        <v>0</v>
      </c>
      <c r="T240" s="94">
        <v>0</v>
      </c>
      <c r="U240" s="94">
        <v>0</v>
      </c>
      <c r="V240" s="94">
        <v>0</v>
      </c>
      <c r="W240" s="94">
        <v>0</v>
      </c>
      <c r="X240" s="94">
        <v>0</v>
      </c>
      <c r="Y240" s="94">
        <v>0</v>
      </c>
      <c r="Z240" s="94">
        <v>0</v>
      </c>
      <c r="AA240" s="94">
        <v>0</v>
      </c>
      <c r="AB240" s="94">
        <v>0</v>
      </c>
      <c r="AC240" s="94">
        <v>0</v>
      </c>
    </row>
    <row r="241" spans="1:29" s="14" customFormat="1" ht="12.75" hidden="1" outlineLevel="2">
      <c r="A241" s="14" t="s">
        <v>740</v>
      </c>
      <c r="B241" s="14" t="s">
        <v>741</v>
      </c>
      <c r="C241" s="48" t="s">
        <v>1308</v>
      </c>
      <c r="D241" s="15"/>
      <c r="E241" s="15"/>
      <c r="F241" s="94">
        <v>-18809.48</v>
      </c>
      <c r="G241" s="94">
        <v>-18208.99</v>
      </c>
      <c r="H241" s="94">
        <v>-18300.75</v>
      </c>
      <c r="I241" s="94">
        <v>-18159.170000000002</v>
      </c>
      <c r="J241" s="94">
        <v>-18159.16</v>
      </c>
      <c r="K241" s="94">
        <v>-18159.170000000002</v>
      </c>
      <c r="L241" s="94">
        <v>-37101.05</v>
      </c>
      <c r="M241" s="94">
        <v>-34861.7</v>
      </c>
      <c r="N241" s="94">
        <v>-34861.7</v>
      </c>
      <c r="O241" s="94">
        <v>-34861.7</v>
      </c>
      <c r="P241" s="94">
        <v>-41654.75</v>
      </c>
      <c r="Q241" s="94">
        <v>41654.75</v>
      </c>
      <c r="R241" s="94">
        <v>0</v>
      </c>
      <c r="S241" s="94">
        <v>0</v>
      </c>
      <c r="T241" s="94">
        <v>0</v>
      </c>
      <c r="U241" s="94">
        <v>0</v>
      </c>
      <c r="V241" s="94">
        <v>0</v>
      </c>
      <c r="W241" s="94">
        <v>0</v>
      </c>
      <c r="X241" s="94">
        <v>0</v>
      </c>
      <c r="Y241" s="94">
        <v>0</v>
      </c>
      <c r="Z241" s="94">
        <v>0</v>
      </c>
      <c r="AA241" s="94">
        <v>0</v>
      </c>
      <c r="AB241" s="94">
        <v>0</v>
      </c>
      <c r="AC241" s="94">
        <v>0</v>
      </c>
    </row>
    <row r="242" spans="1:29" s="14" customFormat="1" ht="12.75" hidden="1" outlineLevel="2">
      <c r="A242" s="14" t="s">
        <v>742</v>
      </c>
      <c r="B242" s="14" t="s">
        <v>743</v>
      </c>
      <c r="C242" s="48" t="s">
        <v>1309</v>
      </c>
      <c r="D242" s="15"/>
      <c r="E242" s="15"/>
      <c r="F242" s="94">
        <v>0</v>
      </c>
      <c r="G242" s="94">
        <v>0</v>
      </c>
      <c r="H242" s="94">
        <v>0</v>
      </c>
      <c r="I242" s="94">
        <v>0</v>
      </c>
      <c r="J242" s="94">
        <v>0</v>
      </c>
      <c r="K242" s="94">
        <v>0</v>
      </c>
      <c r="L242" s="94">
        <v>0</v>
      </c>
      <c r="M242" s="94">
        <v>0</v>
      </c>
      <c r="N242" s="94">
        <v>0</v>
      </c>
      <c r="O242" s="94">
        <v>0</v>
      </c>
      <c r="P242" s="94">
        <v>0</v>
      </c>
      <c r="Q242" s="94">
        <v>0</v>
      </c>
      <c r="R242" s="94">
        <v>0</v>
      </c>
      <c r="S242" s="94">
        <v>0</v>
      </c>
      <c r="T242" s="94">
        <v>0</v>
      </c>
      <c r="U242" s="94">
        <v>0</v>
      </c>
      <c r="V242" s="94">
        <v>0</v>
      </c>
      <c r="W242" s="94">
        <v>0</v>
      </c>
      <c r="X242" s="94">
        <v>-40228.72</v>
      </c>
      <c r="Y242" s="94">
        <v>3657.15</v>
      </c>
      <c r="Z242" s="94">
        <v>3657.16</v>
      </c>
      <c r="AA242" s="94">
        <v>3657.16</v>
      </c>
      <c r="AB242" s="94">
        <v>3657.15</v>
      </c>
      <c r="AC242" s="94">
        <v>3657.16</v>
      </c>
    </row>
    <row r="243" spans="1:29" s="14" customFormat="1" ht="12.75" hidden="1" outlineLevel="2">
      <c r="A243" s="14" t="s">
        <v>744</v>
      </c>
      <c r="B243" s="14" t="s">
        <v>745</v>
      </c>
      <c r="C243" s="48" t="s">
        <v>1310</v>
      </c>
      <c r="D243" s="15"/>
      <c r="E243" s="15"/>
      <c r="F243" s="94">
        <v>61350.21</v>
      </c>
      <c r="G243" s="94">
        <v>89401.74</v>
      </c>
      <c r="H243" s="94">
        <v>99553.05</v>
      </c>
      <c r="I243" s="94">
        <v>68926.95</v>
      </c>
      <c r="J243" s="94">
        <v>73850.28</v>
      </c>
      <c r="K243" s="94">
        <v>1523849.6600000001</v>
      </c>
      <c r="L243" s="94">
        <v>29279.81</v>
      </c>
      <c r="M243" s="94">
        <v>115740.68000000001</v>
      </c>
      <c r="N243" s="94">
        <v>98539.08</v>
      </c>
      <c r="O243" s="94">
        <v>792.5600000000001</v>
      </c>
      <c r="P243" s="94">
        <v>64929.28</v>
      </c>
      <c r="Q243" s="94">
        <v>186343.02</v>
      </c>
      <c r="R243" s="94">
        <v>22193.04</v>
      </c>
      <c r="S243" s="94">
        <v>72323.75</v>
      </c>
      <c r="T243" s="94">
        <v>76905.86</v>
      </c>
      <c r="U243" s="94">
        <v>68610.45</v>
      </c>
      <c r="V243" s="94">
        <v>357148.61</v>
      </c>
      <c r="W243" s="94">
        <v>71042.91</v>
      </c>
      <c r="X243" s="94">
        <v>74946.65000000001</v>
      </c>
      <c r="Y243" s="94">
        <v>61299.66</v>
      </c>
      <c r="Z243" s="94">
        <v>208762.51</v>
      </c>
      <c r="AA243" s="94">
        <v>-39257.23</v>
      </c>
      <c r="AB243" s="94">
        <v>68978.75</v>
      </c>
      <c r="AC243" s="94">
        <v>-6856.72</v>
      </c>
    </row>
    <row r="244" spans="1:29" s="14" customFormat="1" ht="12.75" hidden="1" outlineLevel="2">
      <c r="A244" s="14" t="s">
        <v>746</v>
      </c>
      <c r="B244" s="14" t="s">
        <v>747</v>
      </c>
      <c r="C244" s="48" t="s">
        <v>1311</v>
      </c>
      <c r="D244" s="15"/>
      <c r="E244" s="15"/>
      <c r="F244" s="94">
        <v>0</v>
      </c>
      <c r="G244" s="94">
        <v>0</v>
      </c>
      <c r="H244" s="94">
        <v>401</v>
      </c>
      <c r="I244" s="94">
        <v>0</v>
      </c>
      <c r="J244" s="94">
        <v>0</v>
      </c>
      <c r="K244" s="94">
        <v>0</v>
      </c>
      <c r="L244" s="94">
        <v>0</v>
      </c>
      <c r="M244" s="94">
        <v>0</v>
      </c>
      <c r="N244" s="94">
        <v>0</v>
      </c>
      <c r="O244" s="94">
        <v>0</v>
      </c>
      <c r="P244" s="94">
        <v>0</v>
      </c>
      <c r="Q244" s="94">
        <v>4375.55</v>
      </c>
      <c r="R244" s="94">
        <v>0</v>
      </c>
      <c r="S244" s="94">
        <v>0</v>
      </c>
      <c r="T244" s="94">
        <v>28.43</v>
      </c>
      <c r="U244" s="94">
        <v>24.72</v>
      </c>
      <c r="V244" s="94">
        <v>-36.550000000000004</v>
      </c>
      <c r="W244" s="94">
        <v>-16.6</v>
      </c>
      <c r="X244" s="94">
        <v>250</v>
      </c>
      <c r="Y244" s="94">
        <v>0</v>
      </c>
      <c r="Z244" s="94">
        <v>7.0200000000000005</v>
      </c>
      <c r="AA244" s="94">
        <v>-7.0200000000000005</v>
      </c>
      <c r="AB244" s="94">
        <v>0</v>
      </c>
      <c r="AC244" s="94">
        <v>4559</v>
      </c>
    </row>
    <row r="245" spans="1:29" s="14" customFormat="1" ht="12.75" hidden="1" outlineLevel="2">
      <c r="A245" s="14" t="s">
        <v>748</v>
      </c>
      <c r="B245" s="14" t="s">
        <v>749</v>
      </c>
      <c r="C245" s="48" t="s">
        <v>1312</v>
      </c>
      <c r="D245" s="15"/>
      <c r="E245" s="15"/>
      <c r="F245" s="94">
        <v>9463.5</v>
      </c>
      <c r="G245" s="94">
        <v>8066.03</v>
      </c>
      <c r="H245" s="94">
        <v>8664.55</v>
      </c>
      <c r="I245" s="94">
        <v>8914.960000000001</v>
      </c>
      <c r="J245" s="94">
        <v>6801.150000000001</v>
      </c>
      <c r="K245" s="94">
        <v>7275.14</v>
      </c>
      <c r="L245" s="94">
        <v>9201.57</v>
      </c>
      <c r="M245" s="94">
        <v>10909.39</v>
      </c>
      <c r="N245" s="94">
        <v>10027.92</v>
      </c>
      <c r="O245" s="94">
        <v>8247.48</v>
      </c>
      <c r="P245" s="94">
        <v>7847.92</v>
      </c>
      <c r="Q245" s="94">
        <v>6341.04</v>
      </c>
      <c r="R245" s="94">
        <v>6133.91</v>
      </c>
      <c r="S245" s="94">
        <v>5948.43</v>
      </c>
      <c r="T245" s="94">
        <v>5962.89</v>
      </c>
      <c r="U245" s="94">
        <v>6489.64</v>
      </c>
      <c r="V245" s="94">
        <v>7147.55</v>
      </c>
      <c r="W245" s="94">
        <v>11991.08</v>
      </c>
      <c r="X245" s="94">
        <v>12369.460000000001</v>
      </c>
      <c r="Y245" s="94">
        <v>12023.62</v>
      </c>
      <c r="Z245" s="94">
        <v>9001.550000000001</v>
      </c>
      <c r="AA245" s="94">
        <v>7082.59</v>
      </c>
      <c r="AB245" s="94">
        <v>6478.16</v>
      </c>
      <c r="AC245" s="94">
        <v>7134.09</v>
      </c>
    </row>
    <row r="246" spans="1:29" s="14" customFormat="1" ht="12.75" hidden="1" outlineLevel="2">
      <c r="A246" s="14" t="s">
        <v>750</v>
      </c>
      <c r="B246" s="14" t="s">
        <v>751</v>
      </c>
      <c r="C246" s="48" t="s">
        <v>1313</v>
      </c>
      <c r="D246" s="15"/>
      <c r="E246" s="15"/>
      <c r="F246" s="94">
        <v>131685.72</v>
      </c>
      <c r="G246" s="94">
        <v>118160.98</v>
      </c>
      <c r="H246" s="94">
        <v>110420.8</v>
      </c>
      <c r="I246" s="94">
        <v>99178.82</v>
      </c>
      <c r="J246" s="94">
        <v>94681.88</v>
      </c>
      <c r="K246" s="94">
        <v>97116.91</v>
      </c>
      <c r="L246" s="94">
        <v>114034.66</v>
      </c>
      <c r="M246" s="94">
        <v>121075.83</v>
      </c>
      <c r="N246" s="94">
        <v>116622.13</v>
      </c>
      <c r="O246" s="94">
        <v>100668.05</v>
      </c>
      <c r="P246" s="94">
        <v>77951.28</v>
      </c>
      <c r="Q246" s="94">
        <v>91660.19</v>
      </c>
      <c r="R246" s="94">
        <v>101006.74</v>
      </c>
      <c r="S246" s="94">
        <v>96989.75</v>
      </c>
      <c r="T246" s="94">
        <v>86961.66</v>
      </c>
      <c r="U246" s="94">
        <v>89555.87</v>
      </c>
      <c r="V246" s="94">
        <v>98783.68000000001</v>
      </c>
      <c r="W246" s="94">
        <v>119265.8</v>
      </c>
      <c r="X246" s="94">
        <v>111203.56</v>
      </c>
      <c r="Y246" s="94">
        <v>114415.26000000001</v>
      </c>
      <c r="Z246" s="94">
        <v>94099.21</v>
      </c>
      <c r="AA246" s="94">
        <v>76120.08</v>
      </c>
      <c r="AB246" s="94">
        <v>72976.73</v>
      </c>
      <c r="AC246" s="94">
        <v>80605.77</v>
      </c>
    </row>
    <row r="247" spans="1:29" s="14" customFormat="1" ht="12.75" hidden="1" outlineLevel="2">
      <c r="A247" s="14" t="s">
        <v>752</v>
      </c>
      <c r="B247" s="14" t="s">
        <v>753</v>
      </c>
      <c r="C247" s="48" t="s">
        <v>1268</v>
      </c>
      <c r="D247" s="15"/>
      <c r="E247" s="15"/>
      <c r="F247" s="94">
        <v>82077.76</v>
      </c>
      <c r="G247" s="94">
        <v>97235.86</v>
      </c>
      <c r="H247" s="94">
        <v>63388.92</v>
      </c>
      <c r="I247" s="94">
        <v>89094.62</v>
      </c>
      <c r="J247" s="94">
        <v>35147.36</v>
      </c>
      <c r="K247" s="94">
        <v>76262.28</v>
      </c>
      <c r="L247" s="94">
        <v>37537.48</v>
      </c>
      <c r="M247" s="94">
        <v>66738.26</v>
      </c>
      <c r="N247" s="94">
        <v>73912.35</v>
      </c>
      <c r="O247" s="94">
        <v>88779.5</v>
      </c>
      <c r="P247" s="94">
        <v>30493.58</v>
      </c>
      <c r="Q247" s="94">
        <v>73237.45</v>
      </c>
      <c r="R247" s="94">
        <v>73583.41</v>
      </c>
      <c r="S247" s="94">
        <v>9714.18</v>
      </c>
      <c r="T247" s="94">
        <v>66584.06</v>
      </c>
      <c r="U247" s="94">
        <v>92228.93000000001</v>
      </c>
      <c r="V247" s="94">
        <v>191531.88</v>
      </c>
      <c r="W247" s="94">
        <v>-104268.41</v>
      </c>
      <c r="X247" s="94">
        <v>92088.05</v>
      </c>
      <c r="Y247" s="94">
        <v>17934.350000000002</v>
      </c>
      <c r="Z247" s="94">
        <v>381972.85000000003</v>
      </c>
      <c r="AA247" s="94">
        <v>-166629.4</v>
      </c>
      <c r="AB247" s="94">
        <v>226873.79</v>
      </c>
      <c r="AC247" s="94">
        <v>-85784.04000000001</v>
      </c>
    </row>
    <row r="248" spans="1:29" s="14" customFormat="1" ht="12.75" hidden="1" outlineLevel="2">
      <c r="A248" s="14" t="s">
        <v>754</v>
      </c>
      <c r="B248" s="14" t="s">
        <v>755</v>
      </c>
      <c r="C248" s="48" t="s">
        <v>1288</v>
      </c>
      <c r="D248" s="15"/>
      <c r="E248" s="15"/>
      <c r="F248" s="94">
        <v>-1339.96</v>
      </c>
      <c r="G248" s="94">
        <v>1114.4</v>
      </c>
      <c r="H248" s="94">
        <v>242.81</v>
      </c>
      <c r="I248" s="94">
        <v>1098.38</v>
      </c>
      <c r="J248" s="94">
        <v>1021.2</v>
      </c>
      <c r="K248" s="94">
        <v>16.72</v>
      </c>
      <c r="L248" s="94">
        <v>682.27</v>
      </c>
      <c r="M248" s="94">
        <v>-11446.78</v>
      </c>
      <c r="N248" s="94">
        <v>10906.07</v>
      </c>
      <c r="O248" s="94">
        <v>182.01</v>
      </c>
      <c r="P248" s="94">
        <v>369.23</v>
      </c>
      <c r="Q248" s="94">
        <v>-60.82</v>
      </c>
      <c r="R248" s="94">
        <v>226.41</v>
      </c>
      <c r="S248" s="94">
        <v>176.59</v>
      </c>
      <c r="T248" s="94">
        <v>176</v>
      </c>
      <c r="U248" s="94">
        <v>149.92000000000002</v>
      </c>
      <c r="V248" s="94">
        <v>155.51</v>
      </c>
      <c r="W248" s="94">
        <v>111.17</v>
      </c>
      <c r="X248" s="94">
        <v>125.16</v>
      </c>
      <c r="Y248" s="94">
        <v>160.68</v>
      </c>
      <c r="Z248" s="94">
        <v>113.3</v>
      </c>
      <c r="AA248" s="94">
        <v>148.24</v>
      </c>
      <c r="AB248" s="94">
        <v>139.75</v>
      </c>
      <c r="AC248" s="94">
        <v>121.83</v>
      </c>
    </row>
    <row r="249" spans="1:29" s="14" customFormat="1" ht="12.75" hidden="1" outlineLevel="2">
      <c r="A249" s="14" t="s">
        <v>756</v>
      </c>
      <c r="B249" s="14" t="s">
        <v>757</v>
      </c>
      <c r="C249" s="48" t="s">
        <v>1314</v>
      </c>
      <c r="D249" s="15"/>
      <c r="E249" s="15"/>
      <c r="F249" s="94">
        <v>14506</v>
      </c>
      <c r="G249" s="94">
        <v>24634.62</v>
      </c>
      <c r="H249" s="94">
        <v>14013.1</v>
      </c>
      <c r="I249" s="94">
        <v>16583.04</v>
      </c>
      <c r="J249" s="94">
        <v>13258.04</v>
      </c>
      <c r="K249" s="94">
        <v>15881.9</v>
      </c>
      <c r="L249" s="94">
        <v>21485.920000000002</v>
      </c>
      <c r="M249" s="94">
        <v>18412.77</v>
      </c>
      <c r="N249" s="94">
        <v>6596.28</v>
      </c>
      <c r="O249" s="94">
        <v>21813.19</v>
      </c>
      <c r="P249" s="94">
        <v>21062.52</v>
      </c>
      <c r="Q249" s="94">
        <v>16195.04</v>
      </c>
      <c r="R249" s="94">
        <v>17182.420000000002</v>
      </c>
      <c r="S249" s="94">
        <v>12148.62</v>
      </c>
      <c r="T249" s="94">
        <v>14047.68</v>
      </c>
      <c r="U249" s="94">
        <v>18226.86</v>
      </c>
      <c r="V249" s="94">
        <v>21773.29</v>
      </c>
      <c r="W249" s="94">
        <v>18064.2</v>
      </c>
      <c r="X249" s="94">
        <v>19701.63</v>
      </c>
      <c r="Y249" s="94">
        <v>13057.02</v>
      </c>
      <c r="Z249" s="94">
        <v>13975.36</v>
      </c>
      <c r="AA249" s="94">
        <v>21823</v>
      </c>
      <c r="AB249" s="94">
        <v>16947.12</v>
      </c>
      <c r="AC249" s="94">
        <v>16346.07</v>
      </c>
    </row>
    <row r="250" spans="1:29" s="14" customFormat="1" ht="12.75" hidden="1" outlineLevel="2">
      <c r="A250" s="14" t="s">
        <v>758</v>
      </c>
      <c r="B250" s="14" t="s">
        <v>759</v>
      </c>
      <c r="C250" s="48" t="s">
        <v>1300</v>
      </c>
      <c r="D250" s="15"/>
      <c r="E250" s="15"/>
      <c r="F250" s="94">
        <v>342438.96</v>
      </c>
      <c r="G250" s="94">
        <v>77565.25</v>
      </c>
      <c r="H250" s="94">
        <v>50242.5</v>
      </c>
      <c r="I250" s="94">
        <v>77245.8</v>
      </c>
      <c r="J250" s="94">
        <v>101444.44</v>
      </c>
      <c r="K250" s="94">
        <v>67472.95</v>
      </c>
      <c r="L250" s="94">
        <v>44817.16</v>
      </c>
      <c r="M250" s="94">
        <v>58048.75</v>
      </c>
      <c r="N250" s="94">
        <v>94201.68000000001</v>
      </c>
      <c r="O250" s="94">
        <v>91638.93000000001</v>
      </c>
      <c r="P250" s="94">
        <v>84071</v>
      </c>
      <c r="Q250" s="94">
        <v>90530.48</v>
      </c>
      <c r="R250" s="94">
        <v>64726.55</v>
      </c>
      <c r="S250" s="94">
        <v>73455.98</v>
      </c>
      <c r="T250" s="94">
        <v>103090.07</v>
      </c>
      <c r="U250" s="94">
        <v>65162.64</v>
      </c>
      <c r="V250" s="94">
        <v>56653.05</v>
      </c>
      <c r="W250" s="94">
        <v>53646.91</v>
      </c>
      <c r="X250" s="94">
        <v>47118.88</v>
      </c>
      <c r="Y250" s="94">
        <v>44878.21</v>
      </c>
      <c r="Z250" s="94">
        <v>54914</v>
      </c>
      <c r="AA250" s="94">
        <v>109492.45</v>
      </c>
      <c r="AB250" s="94">
        <v>20550.65</v>
      </c>
      <c r="AC250" s="94">
        <v>203318.36000000002</v>
      </c>
    </row>
    <row r="251" spans="1:29" s="14" customFormat="1" ht="12.75" hidden="1" outlineLevel="2">
      <c r="A251" s="14" t="s">
        <v>760</v>
      </c>
      <c r="B251" s="14" t="s">
        <v>761</v>
      </c>
      <c r="C251" s="48" t="s">
        <v>1301</v>
      </c>
      <c r="D251" s="15"/>
      <c r="E251" s="15"/>
      <c r="F251" s="94">
        <v>7680.7</v>
      </c>
      <c r="G251" s="94">
        <v>7879.39</v>
      </c>
      <c r="H251" s="94">
        <v>10213.5</v>
      </c>
      <c r="I251" s="94">
        <v>12185.92</v>
      </c>
      <c r="J251" s="94">
        <v>11258.41</v>
      </c>
      <c r="K251" s="94">
        <v>18903.31</v>
      </c>
      <c r="L251" s="94">
        <v>13413.12</v>
      </c>
      <c r="M251" s="94">
        <v>10407.41</v>
      </c>
      <c r="N251" s="94">
        <v>17890.79</v>
      </c>
      <c r="O251" s="94">
        <v>15175.11</v>
      </c>
      <c r="P251" s="94">
        <v>14072.300000000001</v>
      </c>
      <c r="Q251" s="94">
        <v>-5151.05</v>
      </c>
      <c r="R251" s="94">
        <v>11312.42</v>
      </c>
      <c r="S251" s="94">
        <v>4152.46</v>
      </c>
      <c r="T251" s="94">
        <v>17898.44</v>
      </c>
      <c r="U251" s="94">
        <v>11434.42</v>
      </c>
      <c r="V251" s="94">
        <v>8611.14</v>
      </c>
      <c r="W251" s="94">
        <v>8780.93</v>
      </c>
      <c r="X251" s="94">
        <v>12073.95</v>
      </c>
      <c r="Y251" s="94">
        <v>13659.56</v>
      </c>
      <c r="Z251" s="94">
        <v>14438.44</v>
      </c>
      <c r="AA251" s="94">
        <v>12588.06</v>
      </c>
      <c r="AB251" s="94">
        <v>9276.85</v>
      </c>
      <c r="AC251" s="94">
        <v>19413.31</v>
      </c>
    </row>
    <row r="252" spans="1:29" s="14" customFormat="1" ht="12.75" hidden="1" outlineLevel="2">
      <c r="A252" s="14" t="s">
        <v>762</v>
      </c>
      <c r="B252" s="14" t="s">
        <v>763</v>
      </c>
      <c r="C252" s="48" t="s">
        <v>1315</v>
      </c>
      <c r="D252" s="15"/>
      <c r="E252" s="15"/>
      <c r="F252" s="94">
        <v>6981.7300000000005</v>
      </c>
      <c r="G252" s="94">
        <v>4913.7</v>
      </c>
      <c r="H252" s="94">
        <v>8859.27</v>
      </c>
      <c r="I252" s="94">
        <v>4563.08</v>
      </c>
      <c r="J252" s="94">
        <v>2352.84</v>
      </c>
      <c r="K252" s="94">
        <v>3868.91</v>
      </c>
      <c r="L252" s="94">
        <v>3606.6</v>
      </c>
      <c r="M252" s="94">
        <v>3043.76</v>
      </c>
      <c r="N252" s="94">
        <v>4525.18</v>
      </c>
      <c r="O252" s="94">
        <v>7239.05</v>
      </c>
      <c r="P252" s="94">
        <v>6511.37</v>
      </c>
      <c r="Q252" s="94">
        <v>3450.38</v>
      </c>
      <c r="R252" s="94">
        <v>4806.32</v>
      </c>
      <c r="S252" s="94">
        <v>2718.29</v>
      </c>
      <c r="T252" s="94">
        <v>3575.12</v>
      </c>
      <c r="U252" s="94">
        <v>4734.36</v>
      </c>
      <c r="V252" s="94">
        <v>1914.57</v>
      </c>
      <c r="W252" s="94">
        <v>2280.37</v>
      </c>
      <c r="X252" s="94">
        <v>5673.12</v>
      </c>
      <c r="Y252" s="94">
        <v>2443.62</v>
      </c>
      <c r="Z252" s="94">
        <v>1568.9</v>
      </c>
      <c r="AA252" s="94">
        <v>6278.400000000001</v>
      </c>
      <c r="AB252" s="94">
        <v>3323.7400000000002</v>
      </c>
      <c r="AC252" s="94">
        <v>5367.08</v>
      </c>
    </row>
    <row r="253" spans="1:29" s="14" customFormat="1" ht="12.75" hidden="1" outlineLevel="2">
      <c r="A253" s="14" t="s">
        <v>764</v>
      </c>
      <c r="B253" s="14" t="s">
        <v>765</v>
      </c>
      <c r="C253" s="48" t="s">
        <v>1316</v>
      </c>
      <c r="D253" s="15"/>
      <c r="E253" s="15"/>
      <c r="F253" s="94">
        <v>68290.9</v>
      </c>
      <c r="G253" s="94">
        <v>100116.95</v>
      </c>
      <c r="H253" s="94">
        <v>114167.67</v>
      </c>
      <c r="I253" s="94">
        <v>73877.93000000001</v>
      </c>
      <c r="J253" s="94">
        <v>52204.46</v>
      </c>
      <c r="K253" s="94">
        <v>90812.19</v>
      </c>
      <c r="L253" s="94">
        <v>65433.44</v>
      </c>
      <c r="M253" s="94">
        <v>53684.65</v>
      </c>
      <c r="N253" s="94">
        <v>71290.96</v>
      </c>
      <c r="O253" s="94">
        <v>81843.2</v>
      </c>
      <c r="P253" s="94">
        <v>58727.68</v>
      </c>
      <c r="Q253" s="94">
        <v>72545.77</v>
      </c>
      <c r="R253" s="94">
        <v>92331.32</v>
      </c>
      <c r="S253" s="94">
        <v>69393.26</v>
      </c>
      <c r="T253" s="94">
        <v>82420.17</v>
      </c>
      <c r="U253" s="94">
        <v>73599.91</v>
      </c>
      <c r="V253" s="94">
        <v>67764.45</v>
      </c>
      <c r="W253" s="94">
        <v>38560.270000000004</v>
      </c>
      <c r="X253" s="94">
        <v>74838.90000000001</v>
      </c>
      <c r="Y253" s="94">
        <v>92865.47</v>
      </c>
      <c r="Z253" s="94">
        <v>57731.73</v>
      </c>
      <c r="AA253" s="94">
        <v>95183.52</v>
      </c>
      <c r="AB253" s="94">
        <v>39696.39</v>
      </c>
      <c r="AC253" s="94">
        <v>80852.19</v>
      </c>
    </row>
    <row r="254" spans="1:29" s="14" customFormat="1" ht="12.75" hidden="1" outlineLevel="2">
      <c r="A254" s="14" t="s">
        <v>766</v>
      </c>
      <c r="B254" s="14" t="s">
        <v>767</v>
      </c>
      <c r="C254" s="48" t="s">
        <v>1317</v>
      </c>
      <c r="D254" s="15"/>
      <c r="E254" s="15"/>
      <c r="F254" s="94">
        <v>9033.67</v>
      </c>
      <c r="G254" s="94">
        <v>14292.43</v>
      </c>
      <c r="H254" s="94">
        <v>14252.93</v>
      </c>
      <c r="I254" s="94">
        <v>13559.550000000001</v>
      </c>
      <c r="J254" s="94">
        <v>11353.960000000001</v>
      </c>
      <c r="K254" s="94">
        <v>6129.07</v>
      </c>
      <c r="L254" s="94">
        <v>9390.48</v>
      </c>
      <c r="M254" s="94">
        <v>8830.51</v>
      </c>
      <c r="N254" s="94">
        <v>7896.26</v>
      </c>
      <c r="O254" s="94">
        <v>12743.050000000001</v>
      </c>
      <c r="P254" s="94">
        <v>14276.84</v>
      </c>
      <c r="Q254" s="94">
        <v>13439.73</v>
      </c>
      <c r="R254" s="94">
        <v>13688.1</v>
      </c>
      <c r="S254" s="94">
        <v>9491.81</v>
      </c>
      <c r="T254" s="94">
        <v>14152.380000000001</v>
      </c>
      <c r="U254" s="94">
        <v>9850.74</v>
      </c>
      <c r="V254" s="94">
        <v>7957.51</v>
      </c>
      <c r="W254" s="94">
        <v>14100.23</v>
      </c>
      <c r="X254" s="94">
        <v>11432.54</v>
      </c>
      <c r="Y254" s="94">
        <v>14611.43</v>
      </c>
      <c r="Z254" s="94">
        <v>14424.26</v>
      </c>
      <c r="AA254" s="94">
        <v>13636.44</v>
      </c>
      <c r="AB254" s="94">
        <v>10727.95</v>
      </c>
      <c r="AC254" s="94">
        <v>11944.85</v>
      </c>
    </row>
    <row r="255" spans="1:29" s="14" customFormat="1" ht="12.75" hidden="1" outlineLevel="2">
      <c r="A255" s="14" t="s">
        <v>768</v>
      </c>
      <c r="B255" s="14" t="s">
        <v>769</v>
      </c>
      <c r="C255" s="48" t="s">
        <v>1318</v>
      </c>
      <c r="D255" s="15"/>
      <c r="E255" s="15"/>
      <c r="F255" s="94">
        <v>545525.86</v>
      </c>
      <c r="G255" s="94">
        <v>472990.57</v>
      </c>
      <c r="H255" s="94">
        <v>274843.85</v>
      </c>
      <c r="I255" s="94">
        <v>258673.824</v>
      </c>
      <c r="J255" s="94">
        <v>307819.28</v>
      </c>
      <c r="K255" s="94">
        <v>5040981.54</v>
      </c>
      <c r="L255" s="94">
        <v>289752.57</v>
      </c>
      <c r="M255" s="94">
        <v>634933.96</v>
      </c>
      <c r="N255" s="94">
        <v>402667.46</v>
      </c>
      <c r="O255" s="94">
        <v>314434.39</v>
      </c>
      <c r="P255" s="94">
        <v>452475.54000000004</v>
      </c>
      <c r="Q255" s="94">
        <v>1426179.05</v>
      </c>
      <c r="R255" s="94">
        <v>181758.68</v>
      </c>
      <c r="S255" s="94">
        <v>660365.13</v>
      </c>
      <c r="T255" s="94">
        <v>425706.9</v>
      </c>
      <c r="U255" s="94">
        <v>348338.69</v>
      </c>
      <c r="V255" s="94">
        <v>188435.46</v>
      </c>
      <c r="W255" s="94">
        <v>257571.07</v>
      </c>
      <c r="X255" s="94">
        <v>350305.39</v>
      </c>
      <c r="Y255" s="94">
        <v>413840.28</v>
      </c>
      <c r="Z255" s="94">
        <v>677119.8200000001</v>
      </c>
      <c r="AA255" s="94">
        <v>131654.23</v>
      </c>
      <c r="AB255" s="94">
        <v>480494.64</v>
      </c>
      <c r="AC255" s="94">
        <v>177084.16</v>
      </c>
    </row>
    <row r="256" spans="1:29" s="14" customFormat="1" ht="12.75" hidden="1" outlineLevel="2">
      <c r="A256" s="14" t="s">
        <v>770</v>
      </c>
      <c r="B256" s="14" t="s">
        <v>771</v>
      </c>
      <c r="C256" s="48" t="s">
        <v>1311</v>
      </c>
      <c r="D256" s="15"/>
      <c r="E256" s="15"/>
      <c r="F256" s="94">
        <v>128779.38</v>
      </c>
      <c r="G256" s="94">
        <v>227636.59</v>
      </c>
      <c r="H256" s="94">
        <v>119536.34</v>
      </c>
      <c r="I256" s="94">
        <v>121615.43000000001</v>
      </c>
      <c r="J256" s="94">
        <v>121421.32</v>
      </c>
      <c r="K256" s="94">
        <v>173660.21</v>
      </c>
      <c r="L256" s="94">
        <v>115399.48</v>
      </c>
      <c r="M256" s="94">
        <v>116405.66</v>
      </c>
      <c r="N256" s="94">
        <v>116261.97</v>
      </c>
      <c r="O256" s="94">
        <v>115860.85</v>
      </c>
      <c r="P256" s="94">
        <v>116624.11</v>
      </c>
      <c r="Q256" s="94">
        <v>118297.88</v>
      </c>
      <c r="R256" s="94">
        <v>178259.28</v>
      </c>
      <c r="S256" s="94">
        <v>129965.44</v>
      </c>
      <c r="T256" s="94">
        <v>129357.03</v>
      </c>
      <c r="U256" s="94">
        <v>161167.1</v>
      </c>
      <c r="V256" s="94">
        <v>117221.1</v>
      </c>
      <c r="W256" s="94">
        <v>116146.93000000001</v>
      </c>
      <c r="X256" s="94">
        <v>120140.5</v>
      </c>
      <c r="Y256" s="94">
        <v>353399.31</v>
      </c>
      <c r="Z256" s="94">
        <v>157853.99</v>
      </c>
      <c r="AA256" s="94">
        <v>203820</v>
      </c>
      <c r="AB256" s="94">
        <v>159690.17</v>
      </c>
      <c r="AC256" s="94">
        <v>161176.07</v>
      </c>
    </row>
    <row r="257" spans="1:29" s="14" customFormat="1" ht="12.75" hidden="1" outlineLevel="2">
      <c r="A257" s="14" t="s">
        <v>772</v>
      </c>
      <c r="B257" s="14" t="s">
        <v>773</v>
      </c>
      <c r="C257" s="48" t="s">
        <v>1319</v>
      </c>
      <c r="D257" s="15"/>
      <c r="E257" s="15"/>
      <c r="F257" s="94">
        <v>5390.735000000001</v>
      </c>
      <c r="G257" s="94">
        <v>5390.735000000001</v>
      </c>
      <c r="H257" s="94">
        <v>5390.735000000001</v>
      </c>
      <c r="I257" s="94">
        <v>5390.735000000001</v>
      </c>
      <c r="J257" s="94">
        <v>5390.735000000001</v>
      </c>
      <c r="K257" s="94">
        <v>5390.735000000001</v>
      </c>
      <c r="L257" s="94">
        <v>5390.735000000001</v>
      </c>
      <c r="M257" s="94">
        <v>5390.735000000001</v>
      </c>
      <c r="N257" s="94">
        <v>5390.735000000001</v>
      </c>
      <c r="O257" s="94">
        <v>5390.735000000001</v>
      </c>
      <c r="P257" s="94">
        <v>5390.735000000001</v>
      </c>
      <c r="Q257" s="94">
        <v>5390.735000000001</v>
      </c>
      <c r="R257" s="94">
        <v>5598.168000000001</v>
      </c>
      <c r="S257" s="94">
        <v>5598.168000000001</v>
      </c>
      <c r="T257" s="94">
        <v>5598.168000000001</v>
      </c>
      <c r="U257" s="94">
        <v>5598.168000000001</v>
      </c>
      <c r="V257" s="94">
        <v>5598.168000000001</v>
      </c>
      <c r="W257" s="94">
        <v>5598.168000000001</v>
      </c>
      <c r="X257" s="94">
        <v>5598.168000000001</v>
      </c>
      <c r="Y257" s="94">
        <v>5598.168000000001</v>
      </c>
      <c r="Z257" s="94">
        <v>5598.168000000001</v>
      </c>
      <c r="AA257" s="94">
        <v>5598.168000000001</v>
      </c>
      <c r="AB257" s="94">
        <v>5598.168000000001</v>
      </c>
      <c r="AC257" s="94">
        <v>5598.168000000001</v>
      </c>
    </row>
    <row r="258" spans="1:29" s="14" customFormat="1" ht="12.75" hidden="1" outlineLevel="2">
      <c r="A258" s="14" t="s">
        <v>774</v>
      </c>
      <c r="B258" s="14" t="s">
        <v>775</v>
      </c>
      <c r="C258" s="48" t="s">
        <v>1320</v>
      </c>
      <c r="D258" s="15"/>
      <c r="E258" s="15"/>
      <c r="F258" s="94">
        <v>29330.93</v>
      </c>
      <c r="G258" s="94">
        <v>35139.21</v>
      </c>
      <c r="H258" s="94">
        <v>31829.48</v>
      </c>
      <c r="I258" s="94">
        <v>28230.05</v>
      </c>
      <c r="J258" s="94">
        <v>25869.08</v>
      </c>
      <c r="K258" s="94">
        <v>28937.13</v>
      </c>
      <c r="L258" s="94">
        <v>18000.14</v>
      </c>
      <c r="M258" s="94">
        <v>26063.920000000002</v>
      </c>
      <c r="N258" s="94">
        <v>29478.32</v>
      </c>
      <c r="O258" s="94">
        <v>27355.850000000002</v>
      </c>
      <c r="P258" s="94">
        <v>29096.48</v>
      </c>
      <c r="Q258" s="94">
        <v>24808.45</v>
      </c>
      <c r="R258" s="94">
        <v>29200.37</v>
      </c>
      <c r="S258" s="94">
        <v>27099.22</v>
      </c>
      <c r="T258" s="94">
        <v>28131.15</v>
      </c>
      <c r="U258" s="94">
        <v>23352.75</v>
      </c>
      <c r="V258" s="94">
        <v>29385.06</v>
      </c>
      <c r="W258" s="94">
        <v>31520.89</v>
      </c>
      <c r="X258" s="94">
        <v>20989.010000000002</v>
      </c>
      <c r="Y258" s="94">
        <v>32063.52</v>
      </c>
      <c r="Z258" s="94">
        <v>27910.440000000002</v>
      </c>
      <c r="AA258" s="94">
        <v>32777.8</v>
      </c>
      <c r="AB258" s="94">
        <v>22451.25</v>
      </c>
      <c r="AC258" s="94">
        <v>19988.260000000002</v>
      </c>
    </row>
    <row r="259" spans="1:29" s="14" customFormat="1" ht="12.75" hidden="1" outlineLevel="2">
      <c r="A259" s="14" t="s">
        <v>776</v>
      </c>
      <c r="B259" s="14" t="s">
        <v>777</v>
      </c>
      <c r="C259" s="48" t="s">
        <v>1321</v>
      </c>
      <c r="D259" s="15"/>
      <c r="E259" s="15"/>
      <c r="F259" s="94">
        <v>9484.47</v>
      </c>
      <c r="G259" s="94">
        <v>871.8100000000001</v>
      </c>
      <c r="H259" s="94">
        <v>-6905.610000000001</v>
      </c>
      <c r="I259" s="94">
        <v>9991.28</v>
      </c>
      <c r="J259" s="94">
        <v>119.14</v>
      </c>
      <c r="K259" s="94">
        <v>-2557.84</v>
      </c>
      <c r="L259" s="94">
        <v>2954.4900000000002</v>
      </c>
      <c r="M259" s="94">
        <v>151.61</v>
      </c>
      <c r="N259" s="94">
        <v>-1195.71</v>
      </c>
      <c r="O259" s="94">
        <v>1707.93</v>
      </c>
      <c r="P259" s="94">
        <v>303.18</v>
      </c>
      <c r="Q259" s="94">
        <v>-2962</v>
      </c>
      <c r="R259" s="94">
        <v>3214.94</v>
      </c>
      <c r="S259" s="94">
        <v>175.96</v>
      </c>
      <c r="T259" s="94">
        <v>-4964.75</v>
      </c>
      <c r="U259" s="94">
        <v>6041.08</v>
      </c>
      <c r="V259" s="94">
        <v>299.72</v>
      </c>
      <c r="W259" s="94">
        <v>-1715.24</v>
      </c>
      <c r="X259" s="94">
        <v>1892.01</v>
      </c>
      <c r="Y259" s="94">
        <v>429.71000000000004</v>
      </c>
      <c r="Z259" s="94">
        <v>4205.29</v>
      </c>
      <c r="AA259" s="94">
        <v>-3527.96</v>
      </c>
      <c r="AB259" s="94">
        <v>952.75</v>
      </c>
      <c r="AC259" s="94">
        <v>2825.41</v>
      </c>
    </row>
    <row r="260" spans="1:29" s="14" customFormat="1" ht="12.75" hidden="1" outlineLevel="2">
      <c r="A260" s="14" t="s">
        <v>778</v>
      </c>
      <c r="B260" s="14" t="s">
        <v>779</v>
      </c>
      <c r="C260" s="48" t="s">
        <v>1322</v>
      </c>
      <c r="D260" s="15"/>
      <c r="E260" s="15"/>
      <c r="F260" s="94">
        <v>0</v>
      </c>
      <c r="G260" s="94">
        <v>0</v>
      </c>
      <c r="H260" s="94">
        <v>0</v>
      </c>
      <c r="I260" s="94">
        <v>0</v>
      </c>
      <c r="J260" s="94">
        <v>0</v>
      </c>
      <c r="K260" s="94">
        <v>0</v>
      </c>
      <c r="L260" s="94">
        <v>0</v>
      </c>
      <c r="M260" s="94">
        <v>0</v>
      </c>
      <c r="N260" s="94">
        <v>0</v>
      </c>
      <c r="O260" s="94">
        <v>0</v>
      </c>
      <c r="P260" s="94">
        <v>0</v>
      </c>
      <c r="Q260" s="94">
        <v>0</v>
      </c>
      <c r="R260" s="94">
        <v>6.49</v>
      </c>
      <c r="S260" s="94">
        <v>0</v>
      </c>
      <c r="T260" s="94">
        <v>0</v>
      </c>
      <c r="U260" s="94">
        <v>0</v>
      </c>
      <c r="V260" s="94">
        <v>0</v>
      </c>
      <c r="W260" s="94">
        <v>0</v>
      </c>
      <c r="X260" s="94">
        <v>0</v>
      </c>
      <c r="Y260" s="94">
        <v>0</v>
      </c>
      <c r="Z260" s="94">
        <v>1510.04</v>
      </c>
      <c r="AA260" s="94">
        <v>81.62</v>
      </c>
      <c r="AB260" s="94">
        <v>0</v>
      </c>
      <c r="AC260" s="94">
        <v>0</v>
      </c>
    </row>
    <row r="261" spans="1:29" s="14" customFormat="1" ht="12.75" hidden="1" outlineLevel="2">
      <c r="A261" s="14" t="s">
        <v>780</v>
      </c>
      <c r="B261" s="14" t="s">
        <v>781</v>
      </c>
      <c r="C261" s="48" t="s">
        <v>1323</v>
      </c>
      <c r="D261" s="15"/>
      <c r="E261" s="15"/>
      <c r="F261" s="94">
        <v>49290.8</v>
      </c>
      <c r="G261" s="94">
        <v>50246.21</v>
      </c>
      <c r="H261" s="94">
        <v>47297.43</v>
      </c>
      <c r="I261" s="94">
        <v>56689.83</v>
      </c>
      <c r="J261" s="94">
        <v>52255.33</v>
      </c>
      <c r="K261" s="94">
        <v>40366.01</v>
      </c>
      <c r="L261" s="94">
        <v>41044.1</v>
      </c>
      <c r="M261" s="94">
        <v>40944.03</v>
      </c>
      <c r="N261" s="94">
        <v>53185.05</v>
      </c>
      <c r="O261" s="94">
        <v>42463.14</v>
      </c>
      <c r="P261" s="94">
        <v>42183.96</v>
      </c>
      <c r="Q261" s="94">
        <v>45893.91</v>
      </c>
      <c r="R261" s="94">
        <v>91345.97</v>
      </c>
      <c r="S261" s="94">
        <v>53872.97</v>
      </c>
      <c r="T261" s="94">
        <v>57718.04</v>
      </c>
      <c r="U261" s="94">
        <v>32591.45</v>
      </c>
      <c r="V261" s="94">
        <v>36648.6</v>
      </c>
      <c r="W261" s="94">
        <v>39125.51</v>
      </c>
      <c r="X261" s="94">
        <v>2703.08</v>
      </c>
      <c r="Y261" s="94">
        <v>42648.270000000004</v>
      </c>
      <c r="Z261" s="94">
        <v>73394.55</v>
      </c>
      <c r="AA261" s="94">
        <v>45436.88</v>
      </c>
      <c r="AB261" s="94">
        <v>33240.47</v>
      </c>
      <c r="AC261" s="94">
        <v>64133.91</v>
      </c>
    </row>
    <row r="262" spans="1:29" s="14" customFormat="1" ht="12.75" hidden="1" outlineLevel="2">
      <c r="A262" s="14" t="s">
        <v>782</v>
      </c>
      <c r="B262" s="14" t="s">
        <v>783</v>
      </c>
      <c r="C262" s="48" t="s">
        <v>1324</v>
      </c>
      <c r="D262" s="15"/>
      <c r="E262" s="15"/>
      <c r="F262" s="94">
        <v>3940.67</v>
      </c>
      <c r="G262" s="94">
        <v>3250.04</v>
      </c>
      <c r="H262" s="94">
        <v>3409.46</v>
      </c>
      <c r="I262" s="94">
        <v>3834.86</v>
      </c>
      <c r="J262" s="94">
        <v>3382.96</v>
      </c>
      <c r="K262" s="94">
        <v>3464.57</v>
      </c>
      <c r="L262" s="94">
        <v>4250.04</v>
      </c>
      <c r="M262" s="94">
        <v>3384.2000000000003</v>
      </c>
      <c r="N262" s="94">
        <v>3975.36</v>
      </c>
      <c r="O262" s="94">
        <v>4362.36</v>
      </c>
      <c r="P262" s="94">
        <v>5175.27</v>
      </c>
      <c r="Q262" s="94">
        <v>5144.2</v>
      </c>
      <c r="R262" s="94">
        <v>4099.03</v>
      </c>
      <c r="S262" s="94">
        <v>3378.53</v>
      </c>
      <c r="T262" s="94">
        <v>3147.6</v>
      </c>
      <c r="U262" s="94">
        <v>2951.7200000000003</v>
      </c>
      <c r="V262" s="94">
        <v>3721.64</v>
      </c>
      <c r="W262" s="94">
        <v>4015.73</v>
      </c>
      <c r="X262" s="94">
        <v>3939.44</v>
      </c>
      <c r="Y262" s="94">
        <v>4727.8</v>
      </c>
      <c r="Z262" s="94">
        <v>3536.9900000000002</v>
      </c>
      <c r="AA262" s="94">
        <v>3967.69</v>
      </c>
      <c r="AB262" s="94">
        <v>940.27</v>
      </c>
      <c r="AC262" s="94">
        <v>4412.6900000000005</v>
      </c>
    </row>
    <row r="263" spans="1:29" s="14" customFormat="1" ht="12.75" hidden="1" outlineLevel="2">
      <c r="A263" s="14" t="s">
        <v>784</v>
      </c>
      <c r="B263" s="14" t="s">
        <v>785</v>
      </c>
      <c r="C263" s="48" t="s">
        <v>1325</v>
      </c>
      <c r="D263" s="15"/>
      <c r="E263" s="15"/>
      <c r="F263" s="94">
        <v>2703.84</v>
      </c>
      <c r="G263" s="94">
        <v>8671.37</v>
      </c>
      <c r="H263" s="94">
        <v>2347.01</v>
      </c>
      <c r="I263" s="94">
        <v>5858.2300000000005</v>
      </c>
      <c r="J263" s="94">
        <v>6540.8</v>
      </c>
      <c r="K263" s="94">
        <v>4198.18</v>
      </c>
      <c r="L263" s="94">
        <v>-381.74</v>
      </c>
      <c r="M263" s="94">
        <v>1888.28</v>
      </c>
      <c r="N263" s="94">
        <v>1659.72</v>
      </c>
      <c r="O263" s="94">
        <v>2843.54</v>
      </c>
      <c r="P263" s="94">
        <v>6691.14</v>
      </c>
      <c r="Q263" s="94">
        <v>2323.11</v>
      </c>
      <c r="R263" s="94">
        <v>6452.28</v>
      </c>
      <c r="S263" s="94">
        <v>-114.29</v>
      </c>
      <c r="T263" s="94">
        <v>3174.77</v>
      </c>
      <c r="U263" s="94">
        <v>4237.06</v>
      </c>
      <c r="V263" s="94">
        <v>4026.2400000000002</v>
      </c>
      <c r="W263" s="94">
        <v>2766.2400000000002</v>
      </c>
      <c r="X263" s="94">
        <v>6235.27</v>
      </c>
      <c r="Y263" s="94">
        <v>4974.59</v>
      </c>
      <c r="Z263" s="94">
        <v>6864.82</v>
      </c>
      <c r="AA263" s="94">
        <v>7742.91</v>
      </c>
      <c r="AB263" s="94">
        <v>3623.66</v>
      </c>
      <c r="AC263" s="94">
        <v>14448.78</v>
      </c>
    </row>
    <row r="264" spans="1:29" s="14" customFormat="1" ht="12.75" hidden="1" outlineLevel="2">
      <c r="A264" s="14" t="s">
        <v>786</v>
      </c>
      <c r="B264" s="14" t="s">
        <v>787</v>
      </c>
      <c r="C264" s="48" t="s">
        <v>1326</v>
      </c>
      <c r="D264" s="15"/>
      <c r="E264" s="15"/>
      <c r="F264" s="94">
        <v>85371.97</v>
      </c>
      <c r="G264" s="94">
        <v>41419.33</v>
      </c>
      <c r="H264" s="94">
        <v>51851.520000000004</v>
      </c>
      <c r="I264" s="94">
        <v>37274.11</v>
      </c>
      <c r="J264" s="94">
        <v>31977.600000000002</v>
      </c>
      <c r="K264" s="94">
        <v>37347.58</v>
      </c>
      <c r="L264" s="94">
        <v>33237.76</v>
      </c>
      <c r="M264" s="94">
        <v>31616.260000000002</v>
      </c>
      <c r="N264" s="94">
        <v>51008.950000000004</v>
      </c>
      <c r="O264" s="94">
        <v>42159.200000000004</v>
      </c>
      <c r="P264" s="94">
        <v>43821.8</v>
      </c>
      <c r="Q264" s="94">
        <v>45580.62</v>
      </c>
      <c r="R264" s="94">
        <v>49961.19</v>
      </c>
      <c r="S264" s="94">
        <v>42566.840000000004</v>
      </c>
      <c r="T264" s="94">
        <v>47947.08</v>
      </c>
      <c r="U264" s="94">
        <v>41819.66</v>
      </c>
      <c r="V264" s="94">
        <v>36302.46</v>
      </c>
      <c r="W264" s="94">
        <v>48441.37</v>
      </c>
      <c r="X264" s="94">
        <v>39894.54</v>
      </c>
      <c r="Y264" s="94">
        <v>45166.8</v>
      </c>
      <c r="Z264" s="94">
        <v>45774.79</v>
      </c>
      <c r="AA264" s="94">
        <v>52759.46</v>
      </c>
      <c r="AB264" s="94">
        <v>31970.89</v>
      </c>
      <c r="AC264" s="94">
        <v>54713.82</v>
      </c>
    </row>
    <row r="265" spans="1:29" s="14" customFormat="1" ht="12.75" hidden="1" outlineLevel="2">
      <c r="A265" s="14" t="s">
        <v>788</v>
      </c>
      <c r="B265" s="14" t="s">
        <v>789</v>
      </c>
      <c r="C265" s="48" t="s">
        <v>1327</v>
      </c>
      <c r="D265" s="15"/>
      <c r="E265" s="15"/>
      <c r="F265" s="94">
        <v>226185.85</v>
      </c>
      <c r="G265" s="94">
        <v>174976.08000000002</v>
      </c>
      <c r="H265" s="94">
        <v>176347.78</v>
      </c>
      <c r="I265" s="94">
        <v>198117.34</v>
      </c>
      <c r="J265" s="94">
        <v>167407.18</v>
      </c>
      <c r="K265" s="94">
        <v>163871.73</v>
      </c>
      <c r="L265" s="94">
        <v>197601.77000000002</v>
      </c>
      <c r="M265" s="94">
        <v>205809.88</v>
      </c>
      <c r="N265" s="94">
        <v>213389.13</v>
      </c>
      <c r="O265" s="94">
        <v>216381.82</v>
      </c>
      <c r="P265" s="94">
        <v>196006.9</v>
      </c>
      <c r="Q265" s="94">
        <v>272206.94</v>
      </c>
      <c r="R265" s="94">
        <v>258536.06</v>
      </c>
      <c r="S265" s="94">
        <v>208583.12</v>
      </c>
      <c r="T265" s="94">
        <v>181576.06</v>
      </c>
      <c r="U265" s="94">
        <v>244363.02000000002</v>
      </c>
      <c r="V265" s="94">
        <v>236768.73</v>
      </c>
      <c r="W265" s="94">
        <v>287982.79</v>
      </c>
      <c r="X265" s="94">
        <v>241559</v>
      </c>
      <c r="Y265" s="94">
        <v>218778.95</v>
      </c>
      <c r="Z265" s="94">
        <v>192470.93</v>
      </c>
      <c r="AA265" s="94">
        <v>234992.66</v>
      </c>
      <c r="AB265" s="94">
        <v>159169.82</v>
      </c>
      <c r="AC265" s="94">
        <v>247625.69</v>
      </c>
    </row>
    <row r="266" spans="1:29" s="14" customFormat="1" ht="12.75" hidden="1" outlineLevel="2">
      <c r="A266" s="14" t="s">
        <v>790</v>
      </c>
      <c r="B266" s="14" t="s">
        <v>791</v>
      </c>
      <c r="C266" s="48" t="s">
        <v>1328</v>
      </c>
      <c r="D266" s="15"/>
      <c r="E266" s="15"/>
      <c r="F266" s="94">
        <v>2901.78</v>
      </c>
      <c r="G266" s="94">
        <v>2705.3</v>
      </c>
      <c r="H266" s="94">
        <v>2298.34</v>
      </c>
      <c r="I266" s="94">
        <v>2712.44</v>
      </c>
      <c r="J266" s="94">
        <v>2494.25</v>
      </c>
      <c r="K266" s="94">
        <v>2532.44</v>
      </c>
      <c r="L266" s="94">
        <v>2474.19</v>
      </c>
      <c r="M266" s="94">
        <v>2597.32</v>
      </c>
      <c r="N266" s="94">
        <v>2341.25</v>
      </c>
      <c r="O266" s="94">
        <v>3352.67</v>
      </c>
      <c r="P266" s="94">
        <v>3846.78</v>
      </c>
      <c r="Q266" s="94">
        <v>2968.4500000000003</v>
      </c>
      <c r="R266" s="94">
        <v>3294.7000000000003</v>
      </c>
      <c r="S266" s="94">
        <v>2966.03</v>
      </c>
      <c r="T266" s="94">
        <v>3306.13</v>
      </c>
      <c r="U266" s="94">
        <v>3406.85</v>
      </c>
      <c r="V266" s="94">
        <v>3409.15</v>
      </c>
      <c r="W266" s="94">
        <v>4180.66</v>
      </c>
      <c r="X266" s="94">
        <v>3624.37</v>
      </c>
      <c r="Y266" s="94">
        <v>3187.39</v>
      </c>
      <c r="Z266" s="94">
        <v>4300.8</v>
      </c>
      <c r="AA266" s="94">
        <v>4380.85</v>
      </c>
      <c r="AB266" s="94">
        <v>2833.58</v>
      </c>
      <c r="AC266" s="94">
        <v>3665.44</v>
      </c>
    </row>
    <row r="267" spans="1:29" s="14" customFormat="1" ht="12.75" hidden="1" outlineLevel="2">
      <c r="A267" s="14" t="s">
        <v>792</v>
      </c>
      <c r="B267" s="14" t="s">
        <v>793</v>
      </c>
      <c r="C267" s="48" t="s">
        <v>1329</v>
      </c>
      <c r="D267" s="15"/>
      <c r="E267" s="15"/>
      <c r="F267" s="94">
        <v>14623.67</v>
      </c>
      <c r="G267" s="94">
        <v>35569.700000000004</v>
      </c>
      <c r="H267" s="94">
        <v>57807.91</v>
      </c>
      <c r="I267" s="94">
        <v>37940.11</v>
      </c>
      <c r="J267" s="94">
        <v>62579.85</v>
      </c>
      <c r="K267" s="94">
        <v>59656.92</v>
      </c>
      <c r="L267" s="94">
        <v>70431.74</v>
      </c>
      <c r="M267" s="94">
        <v>48879.25</v>
      </c>
      <c r="N267" s="94">
        <v>53359.72</v>
      </c>
      <c r="O267" s="94">
        <v>64794.37</v>
      </c>
      <c r="P267" s="94">
        <v>60889.58</v>
      </c>
      <c r="Q267" s="94">
        <v>73235.49</v>
      </c>
      <c r="R267" s="94">
        <v>44268.72</v>
      </c>
      <c r="S267" s="94">
        <v>49547.72</v>
      </c>
      <c r="T267" s="94">
        <v>55374.630000000005</v>
      </c>
      <c r="U267" s="94">
        <v>56955.15</v>
      </c>
      <c r="V267" s="94">
        <v>72911.67</v>
      </c>
      <c r="W267" s="94">
        <v>47704.950000000004</v>
      </c>
      <c r="X267" s="94">
        <v>41829.43</v>
      </c>
      <c r="Y267" s="94">
        <v>74835.2</v>
      </c>
      <c r="Z267" s="94">
        <v>63753.22</v>
      </c>
      <c r="AA267" s="94">
        <v>102272.57</v>
      </c>
      <c r="AB267" s="94">
        <v>75038.05</v>
      </c>
      <c r="AC267" s="94">
        <v>57329.53</v>
      </c>
    </row>
    <row r="268" spans="1:29" s="14" customFormat="1" ht="12.75" hidden="1" outlineLevel="2">
      <c r="A268" s="14" t="s">
        <v>794</v>
      </c>
      <c r="B268" s="14" t="s">
        <v>795</v>
      </c>
      <c r="C268" s="48" t="s">
        <v>1330</v>
      </c>
      <c r="D268" s="15"/>
      <c r="E268" s="15"/>
      <c r="F268" s="94">
        <v>7763.45</v>
      </c>
      <c r="G268" s="94">
        <v>8744.85</v>
      </c>
      <c r="H268" s="94">
        <v>8139.900000000001</v>
      </c>
      <c r="I268" s="94">
        <v>8127.54</v>
      </c>
      <c r="J268" s="94">
        <v>7399.4800000000005</v>
      </c>
      <c r="K268" s="94">
        <v>7157.27</v>
      </c>
      <c r="L268" s="94">
        <v>21079.07</v>
      </c>
      <c r="M268" s="94">
        <v>16989.61</v>
      </c>
      <c r="N268" s="94">
        <v>11022.48</v>
      </c>
      <c r="O268" s="94">
        <v>11352.39</v>
      </c>
      <c r="P268" s="94">
        <v>9750.31</v>
      </c>
      <c r="Q268" s="94">
        <v>10534.210000000001</v>
      </c>
      <c r="R268" s="94">
        <v>9709.22</v>
      </c>
      <c r="S268" s="94">
        <v>8736</v>
      </c>
      <c r="T268" s="94">
        <v>8337</v>
      </c>
      <c r="U268" s="94">
        <v>7878.33</v>
      </c>
      <c r="V268" s="94">
        <v>7354.01</v>
      </c>
      <c r="W268" s="94">
        <v>8694.65</v>
      </c>
      <c r="X268" s="94">
        <v>21962.010000000002</v>
      </c>
      <c r="Y268" s="94">
        <v>17583.15</v>
      </c>
      <c r="Z268" s="94">
        <v>8109.38</v>
      </c>
      <c r="AA268" s="94">
        <v>11108.58</v>
      </c>
      <c r="AB268" s="94">
        <v>5727.47</v>
      </c>
      <c r="AC268" s="94">
        <v>13747.28</v>
      </c>
    </row>
    <row r="269" spans="1:29" s="14" customFormat="1" ht="12.75" hidden="1" outlineLevel="2">
      <c r="A269" s="14" t="s">
        <v>796</v>
      </c>
      <c r="B269" s="14" t="s">
        <v>797</v>
      </c>
      <c r="C269" s="48" t="s">
        <v>1331</v>
      </c>
      <c r="D269" s="15"/>
      <c r="E269" s="15"/>
      <c r="F269" s="94">
        <v>7414.97</v>
      </c>
      <c r="G269" s="94">
        <v>7091.21</v>
      </c>
      <c r="H269" s="94">
        <v>7483.21</v>
      </c>
      <c r="I269" s="94">
        <v>8605.43</v>
      </c>
      <c r="J269" s="94">
        <v>7981.01</v>
      </c>
      <c r="K269" s="94">
        <v>8226.95</v>
      </c>
      <c r="L269" s="94">
        <v>8948.15</v>
      </c>
      <c r="M269" s="94">
        <v>8049.47</v>
      </c>
      <c r="N269" s="94">
        <v>7766.2</v>
      </c>
      <c r="O269" s="94">
        <v>8768.91</v>
      </c>
      <c r="P269" s="94">
        <v>8610.460000000001</v>
      </c>
      <c r="Q269" s="94">
        <v>7313.29</v>
      </c>
      <c r="R269" s="94">
        <v>7263.18</v>
      </c>
      <c r="S269" s="94">
        <v>8186.45</v>
      </c>
      <c r="T269" s="94">
        <v>8286.06</v>
      </c>
      <c r="U269" s="94">
        <v>9287.51</v>
      </c>
      <c r="V269" s="94">
        <v>9121.79</v>
      </c>
      <c r="W269" s="94">
        <v>8669.26</v>
      </c>
      <c r="X269" s="94">
        <v>9642.74</v>
      </c>
      <c r="Y269" s="94">
        <v>9793.06</v>
      </c>
      <c r="Z269" s="94">
        <v>9483.300000000001</v>
      </c>
      <c r="AA269" s="94">
        <v>9908.62</v>
      </c>
      <c r="AB269" s="94">
        <v>9623.210000000001</v>
      </c>
      <c r="AC269" s="94">
        <v>8789.79</v>
      </c>
    </row>
    <row r="270" spans="1:29" s="14" customFormat="1" ht="12.75" hidden="1" outlineLevel="2">
      <c r="A270" s="14" t="s">
        <v>798</v>
      </c>
      <c r="B270" s="14" t="s">
        <v>799</v>
      </c>
      <c r="C270" s="48" t="s">
        <v>1332</v>
      </c>
      <c r="D270" s="15"/>
      <c r="E270" s="15"/>
      <c r="F270" s="94">
        <v>66259.29000000001</v>
      </c>
      <c r="G270" s="94">
        <v>74897.37</v>
      </c>
      <c r="H270" s="94">
        <v>89638.94</v>
      </c>
      <c r="I270" s="94">
        <v>98076.39</v>
      </c>
      <c r="J270" s="94">
        <v>78731.07</v>
      </c>
      <c r="K270" s="94">
        <v>83901.87</v>
      </c>
      <c r="L270" s="94">
        <v>97489.19</v>
      </c>
      <c r="M270" s="94">
        <v>60761.47</v>
      </c>
      <c r="N270" s="94">
        <v>99623.22</v>
      </c>
      <c r="O270" s="94">
        <v>106621.55</v>
      </c>
      <c r="P270" s="94">
        <v>80342.37</v>
      </c>
      <c r="Q270" s="94">
        <v>71485.94</v>
      </c>
      <c r="R270" s="94">
        <v>66526.77</v>
      </c>
      <c r="S270" s="94">
        <v>66974.24</v>
      </c>
      <c r="T270" s="94">
        <v>54582.17</v>
      </c>
      <c r="U270" s="94">
        <v>66181.68000000001</v>
      </c>
      <c r="V270" s="94">
        <v>81246.13</v>
      </c>
      <c r="W270" s="94">
        <v>76487.48</v>
      </c>
      <c r="X270" s="94">
        <v>82339.69</v>
      </c>
      <c r="Y270" s="94">
        <v>80579.59</v>
      </c>
      <c r="Z270" s="94">
        <v>93045.64</v>
      </c>
      <c r="AA270" s="94">
        <v>101815.3</v>
      </c>
      <c r="AB270" s="94">
        <v>65152.42</v>
      </c>
      <c r="AC270" s="94">
        <v>79036.43000000001</v>
      </c>
    </row>
    <row r="271" spans="1:29" s="14" customFormat="1" ht="12.75" hidden="1" outlineLevel="2">
      <c r="A271" s="14" t="s">
        <v>800</v>
      </c>
      <c r="B271" s="14" t="s">
        <v>801</v>
      </c>
      <c r="C271" s="48" t="s">
        <v>1333</v>
      </c>
      <c r="D271" s="15"/>
      <c r="E271" s="15"/>
      <c r="F271" s="94">
        <v>37714.44</v>
      </c>
      <c r="G271" s="94">
        <v>36477.82</v>
      </c>
      <c r="H271" s="94">
        <v>40652.270000000004</v>
      </c>
      <c r="I271" s="94">
        <v>39481.840000000004</v>
      </c>
      <c r="J271" s="94">
        <v>32300.99</v>
      </c>
      <c r="K271" s="94">
        <v>34116.39</v>
      </c>
      <c r="L271" s="94">
        <v>34877.76</v>
      </c>
      <c r="M271" s="94">
        <v>32694.260000000002</v>
      </c>
      <c r="N271" s="94">
        <v>44789.26</v>
      </c>
      <c r="O271" s="94">
        <v>45774.39</v>
      </c>
      <c r="P271" s="94">
        <v>49888.3</v>
      </c>
      <c r="Q271" s="94">
        <v>46626.090000000004</v>
      </c>
      <c r="R271" s="94">
        <v>48174.06</v>
      </c>
      <c r="S271" s="94">
        <v>39431.5</v>
      </c>
      <c r="T271" s="94">
        <v>39242.48</v>
      </c>
      <c r="U271" s="94">
        <v>42159.340000000004</v>
      </c>
      <c r="V271" s="94">
        <v>46014.38</v>
      </c>
      <c r="W271" s="94">
        <v>57386.92</v>
      </c>
      <c r="X271" s="94">
        <v>50419.08</v>
      </c>
      <c r="Y271" s="94">
        <v>48380.9</v>
      </c>
      <c r="Z271" s="94">
        <v>56445.85</v>
      </c>
      <c r="AA271" s="94">
        <v>65552.89</v>
      </c>
      <c r="AB271" s="94">
        <v>42226.03</v>
      </c>
      <c r="AC271" s="94">
        <v>52273</v>
      </c>
    </row>
    <row r="272" spans="1:29" s="14" customFormat="1" ht="12.75" hidden="1" outlineLevel="2">
      <c r="A272" s="14" t="s">
        <v>802</v>
      </c>
      <c r="B272" s="14" t="s">
        <v>803</v>
      </c>
      <c r="C272" s="48" t="s">
        <v>1334</v>
      </c>
      <c r="D272" s="15"/>
      <c r="E272" s="15"/>
      <c r="F272" s="94">
        <v>13623.28</v>
      </c>
      <c r="G272" s="94">
        <v>11975.050000000001</v>
      </c>
      <c r="H272" s="94">
        <v>10882.62</v>
      </c>
      <c r="I272" s="94">
        <v>12415.23</v>
      </c>
      <c r="J272" s="94">
        <v>10150.68</v>
      </c>
      <c r="K272" s="94">
        <v>10827.91</v>
      </c>
      <c r="L272" s="94">
        <v>10970.300000000001</v>
      </c>
      <c r="M272" s="94">
        <v>11059.45</v>
      </c>
      <c r="N272" s="94">
        <v>14142.98</v>
      </c>
      <c r="O272" s="94">
        <v>13635.67</v>
      </c>
      <c r="P272" s="94">
        <v>10366.31</v>
      </c>
      <c r="Q272" s="94">
        <v>13348.65</v>
      </c>
      <c r="R272" s="94">
        <v>13104.08</v>
      </c>
      <c r="S272" s="94">
        <v>8938.07</v>
      </c>
      <c r="T272" s="94">
        <v>14645.460000000001</v>
      </c>
      <c r="U272" s="94">
        <v>11006.22</v>
      </c>
      <c r="V272" s="94">
        <v>11605.550000000001</v>
      </c>
      <c r="W272" s="94">
        <v>11661.76</v>
      </c>
      <c r="X272" s="94">
        <v>12999.58</v>
      </c>
      <c r="Y272" s="94">
        <v>16501.19</v>
      </c>
      <c r="Z272" s="94">
        <v>13050.08</v>
      </c>
      <c r="AA272" s="94">
        <v>14792.95</v>
      </c>
      <c r="AB272" s="94">
        <v>7723.4800000000005</v>
      </c>
      <c r="AC272" s="94">
        <v>16697.31</v>
      </c>
    </row>
    <row r="273" spans="1:29" s="14" customFormat="1" ht="12.75" hidden="1" outlineLevel="2">
      <c r="A273" s="14" t="s">
        <v>804</v>
      </c>
      <c r="B273" s="14" t="s">
        <v>805</v>
      </c>
      <c r="C273" s="48" t="s">
        <v>1335</v>
      </c>
      <c r="D273" s="15"/>
      <c r="E273" s="15"/>
      <c r="F273" s="94">
        <v>3492.7200000000003</v>
      </c>
      <c r="G273" s="94">
        <v>-11846.11</v>
      </c>
      <c r="H273" s="94">
        <v>4299.36</v>
      </c>
      <c r="I273" s="94">
        <v>7743.610000000001</v>
      </c>
      <c r="J273" s="94">
        <v>-638.61</v>
      </c>
      <c r="K273" s="94">
        <v>0</v>
      </c>
      <c r="L273" s="94">
        <v>717.27</v>
      </c>
      <c r="M273" s="94">
        <v>2324.85</v>
      </c>
      <c r="N273" s="94">
        <v>3160</v>
      </c>
      <c r="O273" s="94">
        <v>1466.45</v>
      </c>
      <c r="P273" s="94">
        <v>-510.86</v>
      </c>
      <c r="Q273" s="94">
        <v>-0.51</v>
      </c>
      <c r="R273" s="94">
        <v>16483.14</v>
      </c>
      <c r="S273" s="94">
        <v>5350.7</v>
      </c>
      <c r="T273" s="94">
        <v>-13084.02</v>
      </c>
      <c r="U273" s="94">
        <v>-6310.87</v>
      </c>
      <c r="V273" s="94">
        <v>1849.33</v>
      </c>
      <c r="W273" s="94">
        <v>11079.61</v>
      </c>
      <c r="X273" s="94">
        <v>18940.83</v>
      </c>
      <c r="Y273" s="94">
        <v>-18940.83</v>
      </c>
      <c r="Z273" s="94">
        <v>17084.38</v>
      </c>
      <c r="AA273" s="94">
        <v>-21484.68</v>
      </c>
      <c r="AB273" s="94">
        <v>-1199.97</v>
      </c>
      <c r="AC273" s="94">
        <v>4680.99</v>
      </c>
    </row>
    <row r="274" spans="1:29" s="14" customFormat="1" ht="12.75" hidden="1" outlineLevel="2">
      <c r="A274" s="14" t="s">
        <v>806</v>
      </c>
      <c r="B274" s="14" t="s">
        <v>807</v>
      </c>
      <c r="C274" s="48" t="s">
        <v>1336</v>
      </c>
      <c r="D274" s="15"/>
      <c r="E274" s="15"/>
      <c r="F274" s="94">
        <v>701.34</v>
      </c>
      <c r="G274" s="94">
        <v>887.85</v>
      </c>
      <c r="H274" s="94">
        <v>827.95</v>
      </c>
      <c r="I274" s="94">
        <v>3724.03</v>
      </c>
      <c r="J274" s="94">
        <v>848.65</v>
      </c>
      <c r="K274" s="94">
        <v>1806.67</v>
      </c>
      <c r="L274" s="94">
        <v>2359.14</v>
      </c>
      <c r="M274" s="94">
        <v>2785.04</v>
      </c>
      <c r="N274" s="94">
        <v>3669.51</v>
      </c>
      <c r="O274" s="94">
        <v>4625.85</v>
      </c>
      <c r="P274" s="94">
        <v>2478.44</v>
      </c>
      <c r="Q274" s="94">
        <v>6015.71</v>
      </c>
      <c r="R274" s="94">
        <v>3133.6800000000003</v>
      </c>
      <c r="S274" s="94">
        <v>3172</v>
      </c>
      <c r="T274" s="94">
        <v>1782.8600000000001</v>
      </c>
      <c r="U274" s="94">
        <v>2555.2000000000003</v>
      </c>
      <c r="V274" s="94">
        <v>1933.92</v>
      </c>
      <c r="W274" s="94">
        <v>6167.76</v>
      </c>
      <c r="X274" s="94">
        <v>3997.4300000000003</v>
      </c>
      <c r="Y274" s="94">
        <v>3084.73</v>
      </c>
      <c r="Z274" s="94">
        <v>2874.79</v>
      </c>
      <c r="AA274" s="94">
        <v>52976.66</v>
      </c>
      <c r="AB274" s="94">
        <v>1254.53</v>
      </c>
      <c r="AC274" s="94">
        <v>4601.2</v>
      </c>
    </row>
    <row r="275" spans="1:29" s="14" customFormat="1" ht="12.75" hidden="1" outlineLevel="2">
      <c r="A275" s="14" t="s">
        <v>808</v>
      </c>
      <c r="B275" s="14" t="s">
        <v>809</v>
      </c>
      <c r="C275" s="48" t="s">
        <v>1337</v>
      </c>
      <c r="D275" s="15"/>
      <c r="E275" s="15"/>
      <c r="F275" s="94">
        <v>15820.95</v>
      </c>
      <c r="G275" s="94">
        <v>20545.41</v>
      </c>
      <c r="H275" s="94">
        <v>34960.9</v>
      </c>
      <c r="I275" s="94">
        <v>20742.38</v>
      </c>
      <c r="J275" s="94">
        <v>17931.920000000002</v>
      </c>
      <c r="K275" s="94">
        <v>14311.17</v>
      </c>
      <c r="L275" s="94">
        <v>13927.550000000001</v>
      </c>
      <c r="M275" s="94">
        <v>19211.96</v>
      </c>
      <c r="N275" s="94">
        <v>20887.89</v>
      </c>
      <c r="O275" s="94">
        <v>33951.47</v>
      </c>
      <c r="P275" s="94">
        <v>18407.45</v>
      </c>
      <c r="Q275" s="94">
        <v>28582.940000000002</v>
      </c>
      <c r="R275" s="94">
        <v>25584.5</v>
      </c>
      <c r="S275" s="94">
        <v>22482.41</v>
      </c>
      <c r="T275" s="94">
        <v>21829.31</v>
      </c>
      <c r="U275" s="94">
        <v>30691.9</v>
      </c>
      <c r="V275" s="94">
        <v>31270.49</v>
      </c>
      <c r="W275" s="94">
        <v>44705.11</v>
      </c>
      <c r="X275" s="94">
        <v>23646.670000000002</v>
      </c>
      <c r="Y275" s="94">
        <v>24499.72</v>
      </c>
      <c r="Z275" s="94">
        <v>20665.9</v>
      </c>
      <c r="AA275" s="94">
        <v>36587.21</v>
      </c>
      <c r="AB275" s="94">
        <v>18204.09</v>
      </c>
      <c r="AC275" s="94">
        <v>27336.24</v>
      </c>
    </row>
    <row r="276" spans="1:29" s="14" customFormat="1" ht="12.75" hidden="1" outlineLevel="2">
      <c r="A276" s="14" t="s">
        <v>810</v>
      </c>
      <c r="B276" s="14" t="s">
        <v>811</v>
      </c>
      <c r="C276" s="48" t="s">
        <v>1338</v>
      </c>
      <c r="D276" s="15"/>
      <c r="E276" s="15"/>
      <c r="F276" s="94">
        <v>475.48</v>
      </c>
      <c r="G276" s="94">
        <v>124</v>
      </c>
      <c r="H276" s="94">
        <v>340.03000000000003</v>
      </c>
      <c r="I276" s="94">
        <v>330.97</v>
      </c>
      <c r="J276" s="94">
        <v>94.99</v>
      </c>
      <c r="K276" s="94">
        <v>431.08</v>
      </c>
      <c r="L276" s="94">
        <v>224.32</v>
      </c>
      <c r="M276" s="94">
        <v>192.36</v>
      </c>
      <c r="N276" s="94">
        <v>115.89</v>
      </c>
      <c r="O276" s="94">
        <v>57.01</v>
      </c>
      <c r="P276" s="94">
        <v>45.68</v>
      </c>
      <c r="Q276" s="94">
        <v>44.31</v>
      </c>
      <c r="R276" s="94">
        <v>183.31</v>
      </c>
      <c r="S276" s="94">
        <v>149.29</v>
      </c>
      <c r="T276" s="94">
        <v>217.36</v>
      </c>
      <c r="U276" s="94">
        <v>192.6</v>
      </c>
      <c r="V276" s="94">
        <v>249.78</v>
      </c>
      <c r="W276" s="94">
        <v>196.42000000000002</v>
      </c>
      <c r="X276" s="94">
        <v>377.14</v>
      </c>
      <c r="Y276" s="94">
        <v>33.32</v>
      </c>
      <c r="Z276" s="94">
        <v>119.79</v>
      </c>
      <c r="AA276" s="94">
        <v>144</v>
      </c>
      <c r="AB276" s="94">
        <v>45.92</v>
      </c>
      <c r="AC276" s="94">
        <v>109.28</v>
      </c>
    </row>
    <row r="277" spans="1:29" s="14" customFormat="1" ht="12.75" hidden="1" outlineLevel="2">
      <c r="A277" s="14" t="s">
        <v>812</v>
      </c>
      <c r="B277" s="14" t="s">
        <v>813</v>
      </c>
      <c r="C277" s="48" t="s">
        <v>1339</v>
      </c>
      <c r="D277" s="15"/>
      <c r="E277" s="15"/>
      <c r="F277" s="94">
        <v>39097.62</v>
      </c>
      <c r="G277" s="94">
        <v>33346.590000000004</v>
      </c>
      <c r="H277" s="94">
        <v>37141.9</v>
      </c>
      <c r="I277" s="94">
        <v>38104.39</v>
      </c>
      <c r="J277" s="94">
        <v>35766.13</v>
      </c>
      <c r="K277" s="94">
        <v>36557.75</v>
      </c>
      <c r="L277" s="94">
        <v>33989.03</v>
      </c>
      <c r="M277" s="94">
        <v>44192.56</v>
      </c>
      <c r="N277" s="94">
        <v>45842.6</v>
      </c>
      <c r="O277" s="94">
        <v>47692.41</v>
      </c>
      <c r="P277" s="94">
        <v>44062</v>
      </c>
      <c r="Q277" s="94">
        <v>47166.24</v>
      </c>
      <c r="R277" s="94">
        <v>45146.31</v>
      </c>
      <c r="S277" s="94">
        <v>42827.58</v>
      </c>
      <c r="T277" s="94">
        <v>45456.28</v>
      </c>
      <c r="U277" s="94">
        <v>43939.12</v>
      </c>
      <c r="V277" s="94">
        <v>36109.28</v>
      </c>
      <c r="W277" s="94">
        <v>38500.36</v>
      </c>
      <c r="X277" s="94">
        <v>42981.69</v>
      </c>
      <c r="Y277" s="94">
        <v>44397.39</v>
      </c>
      <c r="Z277" s="94">
        <v>41635.05</v>
      </c>
      <c r="AA277" s="94">
        <v>42718.840000000004</v>
      </c>
      <c r="AB277" s="94">
        <v>40905.42</v>
      </c>
      <c r="AC277" s="94">
        <v>44783.35</v>
      </c>
    </row>
    <row r="278" spans="1:29" s="14" customFormat="1" ht="12.75" hidden="1" outlineLevel="2">
      <c r="A278" s="14" t="s">
        <v>814</v>
      </c>
      <c r="B278" s="14" t="s">
        <v>815</v>
      </c>
      <c r="C278" s="48" t="s">
        <v>1340</v>
      </c>
      <c r="D278" s="15"/>
      <c r="E278" s="15"/>
      <c r="F278" s="94">
        <v>0</v>
      </c>
      <c r="G278" s="94">
        <v>0</v>
      </c>
      <c r="H278" s="94">
        <v>0</v>
      </c>
      <c r="I278" s="94">
        <v>0</v>
      </c>
      <c r="J278" s="94">
        <v>0</v>
      </c>
      <c r="K278" s="94">
        <v>0</v>
      </c>
      <c r="L278" s="94">
        <v>0</v>
      </c>
      <c r="M278" s="94">
        <v>0</v>
      </c>
      <c r="N278" s="94">
        <v>0</v>
      </c>
      <c r="O278" s="94">
        <v>0</v>
      </c>
      <c r="P278" s="94">
        <v>0</v>
      </c>
      <c r="Q278" s="94">
        <v>0</v>
      </c>
      <c r="R278" s="94">
        <v>0</v>
      </c>
      <c r="S278" s="94">
        <v>0</v>
      </c>
      <c r="T278" s="94">
        <v>0</v>
      </c>
      <c r="U278" s="94">
        <v>0</v>
      </c>
      <c r="V278" s="94">
        <v>0</v>
      </c>
      <c r="W278" s="94">
        <v>0</v>
      </c>
      <c r="X278" s="94">
        <v>0</v>
      </c>
      <c r="Y278" s="94">
        <v>0</v>
      </c>
      <c r="Z278" s="94">
        <v>0</v>
      </c>
      <c r="AA278" s="94">
        <v>0</v>
      </c>
      <c r="AB278" s="94">
        <v>742.5</v>
      </c>
      <c r="AC278" s="94">
        <v>0</v>
      </c>
    </row>
    <row r="279" spans="1:29" s="14" customFormat="1" ht="12.75" hidden="1" outlineLevel="2">
      <c r="A279" s="14" t="s">
        <v>816</v>
      </c>
      <c r="B279" s="14" t="s">
        <v>817</v>
      </c>
      <c r="C279" s="48" t="s">
        <v>1341</v>
      </c>
      <c r="D279" s="15"/>
      <c r="E279" s="15"/>
      <c r="F279" s="94">
        <v>0</v>
      </c>
      <c r="G279" s="94">
        <v>0</v>
      </c>
      <c r="H279" s="94">
        <v>7.23</v>
      </c>
      <c r="I279" s="94">
        <v>-6.61</v>
      </c>
      <c r="J279" s="94">
        <v>0.55</v>
      </c>
      <c r="K279" s="94">
        <v>-1.17</v>
      </c>
      <c r="L279" s="94">
        <v>0</v>
      </c>
      <c r="M279" s="94">
        <v>0</v>
      </c>
      <c r="N279" s="94">
        <v>0</v>
      </c>
      <c r="O279" s="94">
        <v>0</v>
      </c>
      <c r="P279" s="94">
        <v>0</v>
      </c>
      <c r="Q279" s="94">
        <v>0</v>
      </c>
      <c r="R279" s="94">
        <v>0</v>
      </c>
      <c r="S279" s="94">
        <v>0</v>
      </c>
      <c r="T279" s="94">
        <v>0</v>
      </c>
      <c r="U279" s="94">
        <v>0</v>
      </c>
      <c r="V279" s="94">
        <v>0</v>
      </c>
      <c r="W279" s="94">
        <v>0</v>
      </c>
      <c r="X279" s="94">
        <v>0</v>
      </c>
      <c r="Y279" s="94">
        <v>0</v>
      </c>
      <c r="Z279" s="94">
        <v>0</v>
      </c>
      <c r="AA279" s="94">
        <v>0</v>
      </c>
      <c r="AB279" s="94">
        <v>0</v>
      </c>
      <c r="AC279" s="94">
        <v>0</v>
      </c>
    </row>
    <row r="280" spans="1:29" s="14" customFormat="1" ht="12.75" hidden="1" outlineLevel="2">
      <c r="A280" s="14" t="s">
        <v>818</v>
      </c>
      <c r="B280" s="14" t="s">
        <v>819</v>
      </c>
      <c r="C280" s="48" t="s">
        <v>1342</v>
      </c>
      <c r="D280" s="15"/>
      <c r="E280" s="15"/>
      <c r="F280" s="94">
        <v>152154.75</v>
      </c>
      <c r="G280" s="94">
        <v>153814.51</v>
      </c>
      <c r="H280" s="94">
        <v>137494.18</v>
      </c>
      <c r="I280" s="94">
        <v>110203.19</v>
      </c>
      <c r="J280" s="94">
        <v>91118.42</v>
      </c>
      <c r="K280" s="94">
        <v>101685.69</v>
      </c>
      <c r="L280" s="94">
        <v>128756.79000000001</v>
      </c>
      <c r="M280" s="94">
        <v>121552.82</v>
      </c>
      <c r="N280" s="94">
        <v>116924.43000000001</v>
      </c>
      <c r="O280" s="94">
        <v>183877.76</v>
      </c>
      <c r="P280" s="94">
        <v>197863.4</v>
      </c>
      <c r="Q280" s="94">
        <v>325440.76</v>
      </c>
      <c r="R280" s="94">
        <v>415309.78</v>
      </c>
      <c r="S280" s="94">
        <v>326098.11</v>
      </c>
      <c r="T280" s="94">
        <v>255066.80000000002</v>
      </c>
      <c r="U280" s="94">
        <v>214968.71</v>
      </c>
      <c r="V280" s="94">
        <v>166537.95</v>
      </c>
      <c r="W280" s="94">
        <v>180702.04</v>
      </c>
      <c r="X280" s="94">
        <v>162189.87</v>
      </c>
      <c r="Y280" s="94">
        <v>173719.44</v>
      </c>
      <c r="Z280" s="94">
        <v>151805.08000000002</v>
      </c>
      <c r="AA280" s="94">
        <v>131154.61000000002</v>
      </c>
      <c r="AB280" s="94">
        <v>133261.88</v>
      </c>
      <c r="AC280" s="94">
        <v>174125.94</v>
      </c>
    </row>
    <row r="281" spans="1:29" s="14" customFormat="1" ht="12.75" hidden="1" outlineLevel="2">
      <c r="A281" s="14" t="s">
        <v>820</v>
      </c>
      <c r="B281" s="14" t="s">
        <v>821</v>
      </c>
      <c r="C281" s="48" t="s">
        <v>1343</v>
      </c>
      <c r="D281" s="15"/>
      <c r="E281" s="15"/>
      <c r="F281" s="94">
        <v>-1351.38</v>
      </c>
      <c r="G281" s="94">
        <v>279.83</v>
      </c>
      <c r="H281" s="94">
        <v>65335.48</v>
      </c>
      <c r="I281" s="94">
        <v>18857.44</v>
      </c>
      <c r="J281" s="94">
        <v>26102.850000000002</v>
      </c>
      <c r="K281" s="94">
        <v>25149.55</v>
      </c>
      <c r="L281" s="94">
        <v>21450.5</v>
      </c>
      <c r="M281" s="94">
        <v>16859.29</v>
      </c>
      <c r="N281" s="94">
        <v>10939.11</v>
      </c>
      <c r="O281" s="94">
        <v>1795.13</v>
      </c>
      <c r="P281" s="94">
        <v>3997.51</v>
      </c>
      <c r="Q281" s="94">
        <v>6301.03</v>
      </c>
      <c r="R281" s="94">
        <v>4241.76</v>
      </c>
      <c r="S281" s="94">
        <v>6089.07</v>
      </c>
      <c r="T281" s="94">
        <v>15945.6</v>
      </c>
      <c r="U281" s="94">
        <v>2875.61</v>
      </c>
      <c r="V281" s="94">
        <v>4449.21</v>
      </c>
      <c r="W281" s="94">
        <v>353.51</v>
      </c>
      <c r="X281" s="94">
        <v>1128.48</v>
      </c>
      <c r="Y281" s="94">
        <v>855.1</v>
      </c>
      <c r="Z281" s="94">
        <v>88697.96</v>
      </c>
      <c r="AA281" s="94">
        <v>1232.76</v>
      </c>
      <c r="AB281" s="94">
        <v>6835.66</v>
      </c>
      <c r="AC281" s="94">
        <v>54349.06</v>
      </c>
    </row>
    <row r="282" spans="1:29" s="14" customFormat="1" ht="12.75" hidden="1" outlineLevel="2">
      <c r="A282" s="14" t="s">
        <v>822</v>
      </c>
      <c r="B282" s="14" t="s">
        <v>823</v>
      </c>
      <c r="C282" s="48" t="s">
        <v>1344</v>
      </c>
      <c r="D282" s="15"/>
      <c r="E282" s="15"/>
      <c r="F282" s="94">
        <v>1709.92</v>
      </c>
      <c r="G282" s="94">
        <v>188.13</v>
      </c>
      <c r="H282" s="94">
        <v>904.6800000000001</v>
      </c>
      <c r="I282" s="94">
        <v>986.35</v>
      </c>
      <c r="J282" s="94">
        <v>4152.89</v>
      </c>
      <c r="K282" s="94">
        <v>3559.77</v>
      </c>
      <c r="L282" s="94">
        <v>1999.77</v>
      </c>
      <c r="M282" s="94">
        <v>4823.55</v>
      </c>
      <c r="N282" s="94">
        <v>545.88</v>
      </c>
      <c r="O282" s="94">
        <v>8866.64</v>
      </c>
      <c r="P282" s="94">
        <v>77.04</v>
      </c>
      <c r="Q282" s="94">
        <v>4756.34</v>
      </c>
      <c r="R282" s="94">
        <v>2.94</v>
      </c>
      <c r="S282" s="94">
        <v>1472.51</v>
      </c>
      <c r="T282" s="94">
        <v>1471.13</v>
      </c>
      <c r="U282" s="94">
        <v>4812.400000000001</v>
      </c>
      <c r="V282" s="94">
        <v>972.45</v>
      </c>
      <c r="W282" s="94">
        <v>2246.11</v>
      </c>
      <c r="X282" s="94">
        <v>1605.72</v>
      </c>
      <c r="Y282" s="94">
        <v>3262.83</v>
      </c>
      <c r="Z282" s="94">
        <v>3635.09</v>
      </c>
      <c r="AA282" s="94">
        <v>879.5500000000001</v>
      </c>
      <c r="AB282" s="94">
        <v>663.09</v>
      </c>
      <c r="AC282" s="94">
        <v>3825.05</v>
      </c>
    </row>
    <row r="283" spans="1:29" s="14" customFormat="1" ht="12.75" hidden="1" outlineLevel="2">
      <c r="A283" s="14" t="s">
        <v>824</v>
      </c>
      <c r="B283" s="14" t="s">
        <v>825</v>
      </c>
      <c r="C283" s="48" t="s">
        <v>1345</v>
      </c>
      <c r="D283" s="15"/>
      <c r="E283" s="15"/>
      <c r="F283" s="94">
        <v>0</v>
      </c>
      <c r="G283" s="94">
        <v>0</v>
      </c>
      <c r="H283" s="94">
        <v>0</v>
      </c>
      <c r="I283" s="94">
        <v>0</v>
      </c>
      <c r="J283" s="94">
        <v>0</v>
      </c>
      <c r="K283" s="94">
        <v>0</v>
      </c>
      <c r="L283" s="94">
        <v>0</v>
      </c>
      <c r="M283" s="94">
        <v>0</v>
      </c>
      <c r="N283" s="94">
        <v>0</v>
      </c>
      <c r="O283" s="94">
        <v>0</v>
      </c>
      <c r="P283" s="94">
        <v>0</v>
      </c>
      <c r="Q283" s="94">
        <v>57.81</v>
      </c>
      <c r="R283" s="94">
        <v>4.04</v>
      </c>
      <c r="S283" s="94">
        <v>0</v>
      </c>
      <c r="T283" s="94">
        <v>0</v>
      </c>
      <c r="U283" s="94">
        <v>0</v>
      </c>
      <c r="V283" s="94">
        <v>0</v>
      </c>
      <c r="W283" s="94">
        <v>0</v>
      </c>
      <c r="X283" s="94">
        <v>0</v>
      </c>
      <c r="Y283" s="94">
        <v>0</v>
      </c>
      <c r="Z283" s="94">
        <v>0</v>
      </c>
      <c r="AA283" s="94">
        <v>17.66</v>
      </c>
      <c r="AB283" s="94">
        <v>-6.37</v>
      </c>
      <c r="AC283" s="94">
        <v>-5.7700000000000005</v>
      </c>
    </row>
    <row r="284" spans="1:29" s="14" customFormat="1" ht="12.75" hidden="1" outlineLevel="2">
      <c r="A284" s="14" t="s">
        <v>826</v>
      </c>
      <c r="B284" s="14" t="s">
        <v>827</v>
      </c>
      <c r="C284" s="48" t="s">
        <v>1346</v>
      </c>
      <c r="D284" s="15"/>
      <c r="E284" s="15"/>
      <c r="F284" s="94">
        <v>0</v>
      </c>
      <c r="G284" s="94">
        <v>0</v>
      </c>
      <c r="H284" s="94">
        <v>0</v>
      </c>
      <c r="I284" s="94">
        <v>0</v>
      </c>
      <c r="J284" s="94">
        <v>2.91</v>
      </c>
      <c r="K284" s="94">
        <v>0</v>
      </c>
      <c r="L284" s="94">
        <v>0</v>
      </c>
      <c r="M284" s="94">
        <v>0</v>
      </c>
      <c r="N284" s="94">
        <v>4.5600000000000005</v>
      </c>
      <c r="O284" s="94">
        <v>0</v>
      </c>
      <c r="P284" s="94">
        <v>0</v>
      </c>
      <c r="Q284" s="94">
        <v>4.09</v>
      </c>
      <c r="R284" s="94">
        <v>0</v>
      </c>
      <c r="S284" s="94">
        <v>0</v>
      </c>
      <c r="T284" s="94">
        <v>3.41</v>
      </c>
      <c r="U284" s="94">
        <v>0</v>
      </c>
      <c r="V284" s="94">
        <v>0</v>
      </c>
      <c r="W284" s="94">
        <v>0</v>
      </c>
      <c r="X284" s="94">
        <v>0</v>
      </c>
      <c r="Y284" s="94">
        <v>0</v>
      </c>
      <c r="Z284" s="94">
        <v>0</v>
      </c>
      <c r="AA284" s="94">
        <v>0</v>
      </c>
      <c r="AB284" s="94">
        <v>0</v>
      </c>
      <c r="AC284" s="94">
        <v>0</v>
      </c>
    </row>
    <row r="285" spans="1:29" s="14" customFormat="1" ht="12.75" hidden="1" outlineLevel="2">
      <c r="A285" s="14" t="s">
        <v>828</v>
      </c>
      <c r="B285" s="14" t="s">
        <v>829</v>
      </c>
      <c r="C285" s="48" t="s">
        <v>1347</v>
      </c>
      <c r="D285" s="15"/>
      <c r="E285" s="15"/>
      <c r="F285" s="94">
        <v>0</v>
      </c>
      <c r="G285" s="94">
        <v>0</v>
      </c>
      <c r="H285" s="94">
        <v>0</v>
      </c>
      <c r="I285" s="94">
        <v>0</v>
      </c>
      <c r="J285" s="94">
        <v>0</v>
      </c>
      <c r="K285" s="94">
        <v>0</v>
      </c>
      <c r="L285" s="94">
        <v>0</v>
      </c>
      <c r="M285" s="94">
        <v>0</v>
      </c>
      <c r="N285" s="94">
        <v>0</v>
      </c>
      <c r="O285" s="94">
        <v>0</v>
      </c>
      <c r="P285" s="94">
        <v>0</v>
      </c>
      <c r="Q285" s="94">
        <v>0</v>
      </c>
      <c r="R285" s="94">
        <v>0</v>
      </c>
      <c r="S285" s="94">
        <v>0</v>
      </c>
      <c r="T285" s="94">
        <v>0</v>
      </c>
      <c r="U285" s="94">
        <v>0</v>
      </c>
      <c r="V285" s="94">
        <v>0</v>
      </c>
      <c r="W285" s="94">
        <v>0</v>
      </c>
      <c r="X285" s="94">
        <v>0</v>
      </c>
      <c r="Y285" s="94">
        <v>0</v>
      </c>
      <c r="Z285" s="94">
        <v>1.08</v>
      </c>
      <c r="AA285" s="94">
        <v>0</v>
      </c>
      <c r="AB285" s="94">
        <v>0</v>
      </c>
      <c r="AC285" s="94">
        <v>0</v>
      </c>
    </row>
    <row r="286" spans="1:29" s="14" customFormat="1" ht="12.75" hidden="1" outlineLevel="2">
      <c r="A286" s="14" t="s">
        <v>830</v>
      </c>
      <c r="B286" s="14" t="s">
        <v>831</v>
      </c>
      <c r="C286" s="48" t="s">
        <v>1348</v>
      </c>
      <c r="D286" s="15"/>
      <c r="E286" s="15"/>
      <c r="F286" s="94">
        <v>548357.08</v>
      </c>
      <c r="G286" s="94">
        <v>583233.83</v>
      </c>
      <c r="H286" s="94">
        <v>569726.28</v>
      </c>
      <c r="I286" s="94">
        <v>533872.495</v>
      </c>
      <c r="J286" s="94">
        <v>562864.13</v>
      </c>
      <c r="K286" s="94">
        <v>1654265.96</v>
      </c>
      <c r="L286" s="94">
        <v>395315.74</v>
      </c>
      <c r="M286" s="94">
        <v>613678.8</v>
      </c>
      <c r="N286" s="94">
        <v>557882.89</v>
      </c>
      <c r="O286" s="94">
        <v>529475.86</v>
      </c>
      <c r="P286" s="94">
        <v>453417.996</v>
      </c>
      <c r="Q286" s="94">
        <v>513350.91000000003</v>
      </c>
      <c r="R286" s="94">
        <v>512289.42</v>
      </c>
      <c r="S286" s="94">
        <v>461640.3</v>
      </c>
      <c r="T286" s="94">
        <v>489034.03</v>
      </c>
      <c r="U286" s="94">
        <v>450732.89</v>
      </c>
      <c r="V286" s="94">
        <v>414444.93</v>
      </c>
      <c r="W286" s="94">
        <v>550073.7</v>
      </c>
      <c r="X286" s="94">
        <v>408910.58</v>
      </c>
      <c r="Y286" s="94">
        <v>486919.68</v>
      </c>
      <c r="Z286" s="94">
        <v>522655.82</v>
      </c>
      <c r="AA286" s="94">
        <v>676257.62</v>
      </c>
      <c r="AB286" s="94">
        <v>362838.44</v>
      </c>
      <c r="AC286" s="94">
        <v>474500.12</v>
      </c>
    </row>
    <row r="287" spans="1:29" s="14" customFormat="1" ht="12.75" hidden="1" outlineLevel="2">
      <c r="A287" s="14" t="s">
        <v>832</v>
      </c>
      <c r="B287" s="14" t="s">
        <v>833</v>
      </c>
      <c r="C287" s="48" t="s">
        <v>1349</v>
      </c>
      <c r="D287" s="15"/>
      <c r="E287" s="15"/>
      <c r="F287" s="94">
        <v>44.13</v>
      </c>
      <c r="G287" s="94">
        <v>34.7</v>
      </c>
      <c r="H287" s="94">
        <v>48.97</v>
      </c>
      <c r="I287" s="94">
        <v>14.540000000000001</v>
      </c>
      <c r="J287" s="94">
        <v>-3.79</v>
      </c>
      <c r="K287" s="94">
        <v>85.97</v>
      </c>
      <c r="L287" s="94">
        <v>-143.76</v>
      </c>
      <c r="M287" s="94">
        <v>31.92</v>
      </c>
      <c r="N287" s="94">
        <v>23.6</v>
      </c>
      <c r="O287" s="94">
        <v>15.780000000000001</v>
      </c>
      <c r="P287" s="94">
        <v>-20.080000000000002</v>
      </c>
      <c r="Q287" s="94">
        <v>-85.64</v>
      </c>
      <c r="R287" s="94">
        <v>-46.34</v>
      </c>
      <c r="S287" s="94">
        <v>0</v>
      </c>
      <c r="T287" s="94">
        <v>0</v>
      </c>
      <c r="U287" s="94">
        <v>0</v>
      </c>
      <c r="V287" s="94">
        <v>0</v>
      </c>
      <c r="W287" s="94">
        <v>0</v>
      </c>
      <c r="X287" s="94">
        <v>0</v>
      </c>
      <c r="Y287" s="94">
        <v>0</v>
      </c>
      <c r="Z287" s="94">
        <v>0</v>
      </c>
      <c r="AA287" s="94">
        <v>0</v>
      </c>
      <c r="AB287" s="94">
        <v>0</v>
      </c>
      <c r="AC287" s="94">
        <v>0</v>
      </c>
    </row>
    <row r="288" spans="1:29" s="14" customFormat="1" ht="12.75" hidden="1" outlineLevel="2">
      <c r="A288" s="14" t="s">
        <v>834</v>
      </c>
      <c r="B288" s="14" t="s">
        <v>835</v>
      </c>
      <c r="C288" s="48" t="s">
        <v>1350</v>
      </c>
      <c r="D288" s="15"/>
      <c r="E288" s="15"/>
      <c r="F288" s="94">
        <v>255826.66</v>
      </c>
      <c r="G288" s="94">
        <v>133977.25</v>
      </c>
      <c r="H288" s="94">
        <v>122082.775</v>
      </c>
      <c r="I288" s="94">
        <v>-21594.28</v>
      </c>
      <c r="J288" s="94">
        <v>61777.94</v>
      </c>
      <c r="K288" s="94">
        <v>62545.98</v>
      </c>
      <c r="L288" s="94">
        <v>52571.94</v>
      </c>
      <c r="M288" s="94">
        <v>70762.64</v>
      </c>
      <c r="N288" s="94">
        <v>40950.58</v>
      </c>
      <c r="O288" s="94">
        <v>120310.11</v>
      </c>
      <c r="P288" s="94">
        <v>-1068.02</v>
      </c>
      <c r="Q288" s="94">
        <v>-156287.9</v>
      </c>
      <c r="R288" s="94">
        <v>166775</v>
      </c>
      <c r="S288" s="94">
        <v>75662.83</v>
      </c>
      <c r="T288" s="94">
        <v>-46384.82</v>
      </c>
      <c r="U288" s="94">
        <v>163081.52</v>
      </c>
      <c r="V288" s="94">
        <v>79130.90000000001</v>
      </c>
      <c r="W288" s="94">
        <v>-1714.5</v>
      </c>
      <c r="X288" s="94">
        <v>104708.02</v>
      </c>
      <c r="Y288" s="94">
        <v>21021.12</v>
      </c>
      <c r="Z288" s="94">
        <v>66543</v>
      </c>
      <c r="AA288" s="94">
        <v>123193.2</v>
      </c>
      <c r="AB288" s="94">
        <v>-21342.34</v>
      </c>
      <c r="AC288" s="94">
        <v>-179327.76</v>
      </c>
    </row>
    <row r="289" spans="1:29" s="14" customFormat="1" ht="12.75" hidden="1" outlineLevel="2">
      <c r="A289" s="14" t="s">
        <v>836</v>
      </c>
      <c r="B289" s="14" t="s">
        <v>837</v>
      </c>
      <c r="C289" s="48" t="s">
        <v>1351</v>
      </c>
      <c r="D289" s="15"/>
      <c r="E289" s="15"/>
      <c r="F289" s="94">
        <v>6.88</v>
      </c>
      <c r="G289" s="94">
        <v>27.51</v>
      </c>
      <c r="H289" s="94">
        <v>0</v>
      </c>
      <c r="I289" s="94">
        <v>0</v>
      </c>
      <c r="J289" s="94">
        <v>0</v>
      </c>
      <c r="K289" s="94">
        <v>0</v>
      </c>
      <c r="L289" s="94">
        <v>0</v>
      </c>
      <c r="M289" s="94">
        <v>0</v>
      </c>
      <c r="N289" s="94">
        <v>0</v>
      </c>
      <c r="O289" s="94">
        <v>0</v>
      </c>
      <c r="P289" s="94">
        <v>0</v>
      </c>
      <c r="Q289" s="94">
        <v>8.96</v>
      </c>
      <c r="R289" s="94">
        <v>-2.32</v>
      </c>
      <c r="S289" s="94">
        <v>0</v>
      </c>
      <c r="T289" s="94">
        <v>0</v>
      </c>
      <c r="U289" s="94">
        <v>0</v>
      </c>
      <c r="V289" s="94">
        <v>0</v>
      </c>
      <c r="W289" s="94">
        <v>0</v>
      </c>
      <c r="X289" s="94">
        <v>0</v>
      </c>
      <c r="Y289" s="94">
        <v>0</v>
      </c>
      <c r="Z289" s="94">
        <v>0</v>
      </c>
      <c r="AA289" s="94">
        <v>0</v>
      </c>
      <c r="AB289" s="94">
        <v>0</v>
      </c>
      <c r="AC289" s="94">
        <v>0</v>
      </c>
    </row>
    <row r="290" spans="1:29" s="14" customFormat="1" ht="12.75" hidden="1" outlineLevel="2">
      <c r="A290" s="14" t="s">
        <v>838</v>
      </c>
      <c r="B290" s="14" t="s">
        <v>839</v>
      </c>
      <c r="C290" s="48" t="s">
        <v>1352</v>
      </c>
      <c r="D290" s="15"/>
      <c r="E290" s="15"/>
      <c r="F290" s="94">
        <v>0</v>
      </c>
      <c r="G290" s="94">
        <v>0</v>
      </c>
      <c r="H290" s="94">
        <v>0</v>
      </c>
      <c r="I290" s="94">
        <v>0</v>
      </c>
      <c r="J290" s="94">
        <v>0</v>
      </c>
      <c r="K290" s="94">
        <v>0</v>
      </c>
      <c r="L290" s="94">
        <v>647.6</v>
      </c>
      <c r="M290" s="94">
        <v>0</v>
      </c>
      <c r="N290" s="94">
        <v>0</v>
      </c>
      <c r="O290" s="94">
        <v>0</v>
      </c>
      <c r="P290" s="94">
        <v>0</v>
      </c>
      <c r="Q290" s="94">
        <v>0</v>
      </c>
      <c r="R290" s="94">
        <v>0</v>
      </c>
      <c r="S290" s="94">
        <v>0</v>
      </c>
      <c r="T290" s="94">
        <v>0</v>
      </c>
      <c r="U290" s="94">
        <v>0</v>
      </c>
      <c r="V290" s="94">
        <v>0</v>
      </c>
      <c r="W290" s="94">
        <v>0</v>
      </c>
      <c r="X290" s="94">
        <v>0</v>
      </c>
      <c r="Y290" s="94">
        <v>0</v>
      </c>
      <c r="Z290" s="94">
        <v>0</v>
      </c>
      <c r="AA290" s="94">
        <v>0</v>
      </c>
      <c r="AB290" s="94">
        <v>0</v>
      </c>
      <c r="AC290" s="94">
        <v>0</v>
      </c>
    </row>
    <row r="291" spans="1:29" s="14" customFormat="1" ht="12.75" hidden="1" outlineLevel="2">
      <c r="A291" s="14" t="s">
        <v>840</v>
      </c>
      <c r="B291" s="14" t="s">
        <v>841</v>
      </c>
      <c r="C291" s="48" t="s">
        <v>1353</v>
      </c>
      <c r="D291" s="15"/>
      <c r="E291" s="15"/>
      <c r="F291" s="94">
        <v>5.33</v>
      </c>
      <c r="G291" s="94">
        <v>0</v>
      </c>
      <c r="H291" s="94">
        <v>0</v>
      </c>
      <c r="I291" s="94">
        <v>1.56</v>
      </c>
      <c r="J291" s="94">
        <v>0</v>
      </c>
      <c r="K291" s="94">
        <v>0</v>
      </c>
      <c r="L291" s="94">
        <v>0</v>
      </c>
      <c r="M291" s="94">
        <v>0</v>
      </c>
      <c r="N291" s="94">
        <v>0</v>
      </c>
      <c r="O291" s="94">
        <v>0</v>
      </c>
      <c r="P291" s="94">
        <v>0</v>
      </c>
      <c r="Q291" s="94">
        <v>0</v>
      </c>
      <c r="R291" s="94">
        <v>0</v>
      </c>
      <c r="S291" s="94">
        <v>0</v>
      </c>
      <c r="T291" s="94">
        <v>0</v>
      </c>
      <c r="U291" s="94">
        <v>0</v>
      </c>
      <c r="V291" s="94">
        <v>0</v>
      </c>
      <c r="W291" s="94">
        <v>0</v>
      </c>
      <c r="X291" s="94">
        <v>0</v>
      </c>
      <c r="Y291" s="94">
        <v>0</v>
      </c>
      <c r="Z291" s="94">
        <v>0</v>
      </c>
      <c r="AA291" s="94">
        <v>0</v>
      </c>
      <c r="AB291" s="94">
        <v>0</v>
      </c>
      <c r="AC291" s="94">
        <v>0</v>
      </c>
    </row>
    <row r="292" spans="1:29" s="14" customFormat="1" ht="12.75" hidden="1" outlineLevel="2">
      <c r="A292" s="14" t="s">
        <v>842</v>
      </c>
      <c r="B292" s="14" t="s">
        <v>843</v>
      </c>
      <c r="C292" s="48" t="s">
        <v>1354</v>
      </c>
      <c r="D292" s="15"/>
      <c r="E292" s="15"/>
      <c r="F292" s="94">
        <v>0</v>
      </c>
      <c r="G292" s="94">
        <v>0</v>
      </c>
      <c r="H292" s="94">
        <v>0</v>
      </c>
      <c r="I292" s="94">
        <v>0</v>
      </c>
      <c r="J292" s="94">
        <v>0</v>
      </c>
      <c r="K292" s="94">
        <v>0</v>
      </c>
      <c r="L292" s="94">
        <v>0</v>
      </c>
      <c r="M292" s="94">
        <v>0</v>
      </c>
      <c r="N292" s="94">
        <v>0</v>
      </c>
      <c r="O292" s="94">
        <v>-22.990000000000002</v>
      </c>
      <c r="P292" s="94">
        <v>-77.64</v>
      </c>
      <c r="Q292" s="94">
        <v>-56.550000000000004</v>
      </c>
      <c r="R292" s="94">
        <v>0</v>
      </c>
      <c r="S292" s="94">
        <v>-102.37</v>
      </c>
      <c r="T292" s="94">
        <v>-7.04</v>
      </c>
      <c r="U292" s="94">
        <v>-2.12</v>
      </c>
      <c r="V292" s="94">
        <v>-18312.010000000002</v>
      </c>
      <c r="W292" s="94">
        <v>0</v>
      </c>
      <c r="X292" s="94">
        <v>0</v>
      </c>
      <c r="Y292" s="94">
        <v>-64.34</v>
      </c>
      <c r="Z292" s="94">
        <v>-133.78</v>
      </c>
      <c r="AA292" s="94">
        <v>-14.46</v>
      </c>
      <c r="AB292" s="94">
        <v>-59113.8</v>
      </c>
      <c r="AC292" s="94">
        <v>-62567.21</v>
      </c>
    </row>
    <row r="293" spans="1:29" s="14" customFormat="1" ht="12.75" hidden="1" outlineLevel="2">
      <c r="A293" s="14" t="s">
        <v>844</v>
      </c>
      <c r="B293" s="14" t="s">
        <v>845</v>
      </c>
      <c r="C293" s="48" t="s">
        <v>1355</v>
      </c>
      <c r="D293" s="15"/>
      <c r="E293" s="15"/>
      <c r="F293" s="94">
        <v>-26215</v>
      </c>
      <c r="G293" s="94">
        <v>-31404</v>
      </c>
      <c r="H293" s="94">
        <v>-20295</v>
      </c>
      <c r="I293" s="94">
        <v>-29321.22</v>
      </c>
      <c r="J293" s="94">
        <v>-32255.52</v>
      </c>
      <c r="K293" s="94">
        <v>-26277</v>
      </c>
      <c r="L293" s="94">
        <v>-35473.700000000004</v>
      </c>
      <c r="M293" s="94">
        <v>-50664.61</v>
      </c>
      <c r="N293" s="94">
        <v>-40588.05</v>
      </c>
      <c r="O293" s="94">
        <v>-33115.41</v>
      </c>
      <c r="P293" s="94">
        <v>-25465.89</v>
      </c>
      <c r="Q293" s="94">
        <v>-28453.84</v>
      </c>
      <c r="R293" s="94">
        <v>-20443</v>
      </c>
      <c r="S293" s="94">
        <v>-24384</v>
      </c>
      <c r="T293" s="94">
        <v>-16926</v>
      </c>
      <c r="U293" s="94">
        <v>-18703</v>
      </c>
      <c r="V293" s="94">
        <v>-18151</v>
      </c>
      <c r="W293" s="94">
        <v>-47983</v>
      </c>
      <c r="X293" s="94">
        <v>-20587</v>
      </c>
      <c r="Y293" s="94">
        <v>-21029</v>
      </c>
      <c r="Z293" s="94">
        <v>-22938</v>
      </c>
      <c r="AA293" s="94">
        <v>-27106</v>
      </c>
      <c r="AB293" s="94">
        <v>-90895</v>
      </c>
      <c r="AC293" s="94">
        <v>-34720</v>
      </c>
    </row>
    <row r="294" spans="1:29" s="14" customFormat="1" ht="12.75" hidden="1" outlineLevel="2">
      <c r="A294" s="14" t="s">
        <v>846</v>
      </c>
      <c r="B294" s="14" t="s">
        <v>847</v>
      </c>
      <c r="C294" s="48" t="s">
        <v>1356</v>
      </c>
      <c r="D294" s="15"/>
      <c r="E294" s="15"/>
      <c r="F294" s="94">
        <v>-136.48</v>
      </c>
      <c r="G294" s="94">
        <v>-208.5</v>
      </c>
      <c r="H294" s="94">
        <v>-99.62</v>
      </c>
      <c r="I294" s="94">
        <v>-694.85</v>
      </c>
      <c r="J294" s="94">
        <v>-1773.46</v>
      </c>
      <c r="K294" s="94">
        <v>-72.93</v>
      </c>
      <c r="L294" s="94">
        <v>-435.36</v>
      </c>
      <c r="M294" s="94">
        <v>-869.57</v>
      </c>
      <c r="N294" s="94">
        <v>-86.3</v>
      </c>
      <c r="O294" s="94">
        <v>-132.81</v>
      </c>
      <c r="P294" s="94">
        <v>-64.64</v>
      </c>
      <c r="Q294" s="94">
        <v>-1895.76</v>
      </c>
      <c r="R294" s="94">
        <v>-149.76</v>
      </c>
      <c r="S294" s="94">
        <v>0</v>
      </c>
      <c r="T294" s="94">
        <v>-26.78</v>
      </c>
      <c r="U294" s="94">
        <v>-88.86</v>
      </c>
      <c r="V294" s="94">
        <v>-986.46</v>
      </c>
      <c r="W294" s="94">
        <v>-83.28</v>
      </c>
      <c r="X294" s="94">
        <v>-51.870000000000005</v>
      </c>
      <c r="Y294" s="94">
        <v>-716.04</v>
      </c>
      <c r="Z294" s="94">
        <v>-310.04</v>
      </c>
      <c r="AA294" s="94">
        <v>-154.95000000000002</v>
      </c>
      <c r="AB294" s="94">
        <v>-231.99</v>
      </c>
      <c r="AC294" s="94">
        <v>-687.33</v>
      </c>
    </row>
    <row r="295" spans="1:29" s="14" customFormat="1" ht="12.75" hidden="1" outlineLevel="2">
      <c r="A295" s="14" t="s">
        <v>848</v>
      </c>
      <c r="B295" s="14" t="s">
        <v>849</v>
      </c>
      <c r="C295" s="48" t="s">
        <v>1357</v>
      </c>
      <c r="D295" s="15"/>
      <c r="E295" s="15"/>
      <c r="F295" s="94">
        <v>-47339.83</v>
      </c>
      <c r="G295" s="94">
        <v>-42231.14</v>
      </c>
      <c r="H295" s="94">
        <v>-51041.61</v>
      </c>
      <c r="I295" s="94">
        <v>-47876.91</v>
      </c>
      <c r="J295" s="94">
        <v>-36663.55</v>
      </c>
      <c r="K295" s="94">
        <v>-42323.16</v>
      </c>
      <c r="L295" s="94">
        <v>-41189.21</v>
      </c>
      <c r="M295" s="94">
        <v>-44532.06</v>
      </c>
      <c r="N295" s="94">
        <v>-51912.33</v>
      </c>
      <c r="O295" s="94">
        <v>-38017.72</v>
      </c>
      <c r="P295" s="94">
        <v>-37459.3</v>
      </c>
      <c r="Q295" s="94">
        <v>-42310.54</v>
      </c>
      <c r="R295" s="94">
        <v>-43047.23</v>
      </c>
      <c r="S295" s="94">
        <v>-45617.49</v>
      </c>
      <c r="T295" s="94">
        <v>-38122.43</v>
      </c>
      <c r="U295" s="94">
        <v>-78891.1</v>
      </c>
      <c r="V295" s="94">
        <v>-66727.04000000001</v>
      </c>
      <c r="W295" s="94">
        <v>-36812.97</v>
      </c>
      <c r="X295" s="94">
        <v>-59048.450000000004</v>
      </c>
      <c r="Y295" s="94">
        <v>-36544.35</v>
      </c>
      <c r="Z295" s="94">
        <v>-43517.88</v>
      </c>
      <c r="AA295" s="94">
        <v>-34282.65</v>
      </c>
      <c r="AB295" s="94">
        <v>-67185.1</v>
      </c>
      <c r="AC295" s="94">
        <v>-75395.2</v>
      </c>
    </row>
    <row r="296" spans="1:29" s="14" customFormat="1" ht="12.75" hidden="1" outlineLevel="2">
      <c r="A296" s="14" t="s">
        <v>850</v>
      </c>
      <c r="B296" s="14" t="s">
        <v>851</v>
      </c>
      <c r="C296" s="48" t="s">
        <v>1358</v>
      </c>
      <c r="D296" s="15"/>
      <c r="E296" s="15"/>
      <c r="F296" s="94">
        <v>110610.62</v>
      </c>
      <c r="G296" s="94">
        <v>36970.83</v>
      </c>
      <c r="H296" s="94">
        <v>66812.42</v>
      </c>
      <c r="I296" s="94">
        <v>82374.38</v>
      </c>
      <c r="J296" s="94">
        <v>66398.89</v>
      </c>
      <c r="K296" s="94">
        <v>36390.020000000004</v>
      </c>
      <c r="L296" s="94">
        <v>85173.73</v>
      </c>
      <c r="M296" s="94">
        <v>60458.23</v>
      </c>
      <c r="N296" s="94">
        <v>57209.130000000005</v>
      </c>
      <c r="O296" s="94">
        <v>80320.11</v>
      </c>
      <c r="P296" s="94">
        <v>36708.66</v>
      </c>
      <c r="Q296" s="94">
        <v>104260.24</v>
      </c>
      <c r="R296" s="94">
        <v>75101.97</v>
      </c>
      <c r="S296" s="94">
        <v>51473.319</v>
      </c>
      <c r="T296" s="94">
        <v>91323.289</v>
      </c>
      <c r="U296" s="94">
        <v>85223.589</v>
      </c>
      <c r="V296" s="94">
        <v>74251.43000000001</v>
      </c>
      <c r="W296" s="94">
        <v>57123.55</v>
      </c>
      <c r="X296" s="94">
        <v>110983.46</v>
      </c>
      <c r="Y296" s="94">
        <v>61925.21</v>
      </c>
      <c r="Z296" s="94">
        <v>49160.55</v>
      </c>
      <c r="AA296" s="94">
        <v>95522.24</v>
      </c>
      <c r="AB296" s="94">
        <v>77662.93000000001</v>
      </c>
      <c r="AC296" s="94">
        <v>148255.05000000002</v>
      </c>
    </row>
    <row r="297" spans="1:29" s="14" customFormat="1" ht="12.75" hidden="1" outlineLevel="2">
      <c r="A297" s="14" t="s">
        <v>852</v>
      </c>
      <c r="B297" s="14" t="s">
        <v>853</v>
      </c>
      <c r="C297" s="48" t="s">
        <v>1359</v>
      </c>
      <c r="D297" s="15"/>
      <c r="E297" s="15"/>
      <c r="F297" s="94">
        <v>554427.088</v>
      </c>
      <c r="G297" s="94">
        <v>223112.14</v>
      </c>
      <c r="H297" s="94">
        <v>1003493.86</v>
      </c>
      <c r="I297" s="94">
        <v>181335.69</v>
      </c>
      <c r="J297" s="94">
        <v>388780.07</v>
      </c>
      <c r="K297" s="94">
        <v>326217.46</v>
      </c>
      <c r="L297" s="94">
        <v>156029.62</v>
      </c>
      <c r="M297" s="94">
        <v>297696.7</v>
      </c>
      <c r="N297" s="94">
        <v>177093.36000000002</v>
      </c>
      <c r="O297" s="94">
        <v>480171.27</v>
      </c>
      <c r="P297" s="94">
        <v>152807.51</v>
      </c>
      <c r="Q297" s="94">
        <v>446579.654</v>
      </c>
      <c r="R297" s="94">
        <v>569845.42</v>
      </c>
      <c r="S297" s="94">
        <v>209124.9</v>
      </c>
      <c r="T297" s="94">
        <v>144758.68</v>
      </c>
      <c r="U297" s="94">
        <v>415134.07</v>
      </c>
      <c r="V297" s="94">
        <v>289205.34</v>
      </c>
      <c r="W297" s="94">
        <v>353926.49</v>
      </c>
      <c r="X297" s="94">
        <v>225955.67</v>
      </c>
      <c r="Y297" s="94">
        <v>228502.64</v>
      </c>
      <c r="Z297" s="94">
        <v>437481.51</v>
      </c>
      <c r="AA297" s="94">
        <v>262177.4</v>
      </c>
      <c r="AB297" s="94">
        <v>138845.42</v>
      </c>
      <c r="AC297" s="94">
        <v>589173.47</v>
      </c>
    </row>
    <row r="298" spans="1:29" s="14" customFormat="1" ht="12.75" hidden="1" outlineLevel="2">
      <c r="A298" s="14" t="s">
        <v>854</v>
      </c>
      <c r="B298" s="14" t="s">
        <v>855</v>
      </c>
      <c r="C298" s="48" t="s">
        <v>1360</v>
      </c>
      <c r="D298" s="15"/>
      <c r="E298" s="15"/>
      <c r="F298" s="94">
        <v>0</v>
      </c>
      <c r="G298" s="94">
        <v>0</v>
      </c>
      <c r="H298" s="94">
        <v>0</v>
      </c>
      <c r="I298" s="94">
        <v>0</v>
      </c>
      <c r="J298" s="94">
        <v>0</v>
      </c>
      <c r="K298" s="94">
        <v>0</v>
      </c>
      <c r="L298" s="94">
        <v>0</v>
      </c>
      <c r="M298" s="94">
        <v>0</v>
      </c>
      <c r="N298" s="94">
        <v>0</v>
      </c>
      <c r="O298" s="94">
        <v>0</v>
      </c>
      <c r="P298" s="94">
        <v>0</v>
      </c>
      <c r="Q298" s="94">
        <v>0</v>
      </c>
      <c r="R298" s="94">
        <v>0</v>
      </c>
      <c r="S298" s="94">
        <v>0</v>
      </c>
      <c r="T298" s="94">
        <v>-19.150000000000002</v>
      </c>
      <c r="U298" s="94">
        <v>0</v>
      </c>
      <c r="V298" s="94">
        <v>0</v>
      </c>
      <c r="W298" s="94">
        <v>0</v>
      </c>
      <c r="X298" s="94">
        <v>19.150000000000002</v>
      </c>
      <c r="Y298" s="94">
        <v>0</v>
      </c>
      <c r="Z298" s="94">
        <v>0</v>
      </c>
      <c r="AA298" s="94">
        <v>0</v>
      </c>
      <c r="AB298" s="94">
        <v>0</v>
      </c>
      <c r="AC298" s="94">
        <v>0</v>
      </c>
    </row>
    <row r="299" spans="1:29" s="14" customFormat="1" ht="12.75" hidden="1" outlineLevel="2">
      <c r="A299" s="14" t="s">
        <v>856</v>
      </c>
      <c r="B299" s="14" t="s">
        <v>857</v>
      </c>
      <c r="C299" s="48" t="s">
        <v>1361</v>
      </c>
      <c r="D299" s="15"/>
      <c r="E299" s="15"/>
      <c r="F299" s="94">
        <v>35435.41</v>
      </c>
      <c r="G299" s="94">
        <v>35476.3</v>
      </c>
      <c r="H299" s="94">
        <v>35564</v>
      </c>
      <c r="I299" s="94">
        <v>35466.98</v>
      </c>
      <c r="J299" s="94">
        <v>35393.69</v>
      </c>
      <c r="K299" s="94">
        <v>35392.97</v>
      </c>
      <c r="L299" s="94">
        <v>48248.36</v>
      </c>
      <c r="M299" s="94">
        <v>50845.23</v>
      </c>
      <c r="N299" s="94">
        <v>48762.46</v>
      </c>
      <c r="O299" s="94">
        <v>48662.1</v>
      </c>
      <c r="P299" s="94">
        <v>48719.89</v>
      </c>
      <c r="Q299" s="94">
        <v>48781.83</v>
      </c>
      <c r="R299" s="94">
        <v>48728.99</v>
      </c>
      <c r="S299" s="94">
        <v>48782.36</v>
      </c>
      <c r="T299" s="94">
        <v>48665.93</v>
      </c>
      <c r="U299" s="94">
        <v>105584.18000000001</v>
      </c>
      <c r="V299" s="94">
        <v>48718.04</v>
      </c>
      <c r="W299" s="94">
        <v>48725.89</v>
      </c>
      <c r="X299" s="94">
        <v>48905.94</v>
      </c>
      <c r="Y299" s="94">
        <v>48366.72</v>
      </c>
      <c r="Z299" s="94">
        <v>48394.85</v>
      </c>
      <c r="AA299" s="94">
        <v>48369.91</v>
      </c>
      <c r="AB299" s="94">
        <v>48382.48</v>
      </c>
      <c r="AC299" s="94">
        <v>49432.48</v>
      </c>
    </row>
    <row r="300" spans="1:29" s="14" customFormat="1" ht="12.75" hidden="1" outlineLevel="2">
      <c r="A300" s="14" t="s">
        <v>858</v>
      </c>
      <c r="B300" s="14" t="s">
        <v>859</v>
      </c>
      <c r="C300" s="48" t="s">
        <v>1362</v>
      </c>
      <c r="D300" s="15"/>
      <c r="E300" s="15"/>
      <c r="F300" s="94">
        <v>93142.51</v>
      </c>
      <c r="G300" s="94">
        <v>93142.29000000001</v>
      </c>
      <c r="H300" s="94">
        <v>93022.8</v>
      </c>
      <c r="I300" s="94">
        <v>92884.99</v>
      </c>
      <c r="J300" s="94">
        <v>94253.38</v>
      </c>
      <c r="K300" s="94">
        <v>93217.63</v>
      </c>
      <c r="L300" s="94">
        <v>87487.44</v>
      </c>
      <c r="M300" s="94">
        <v>94075.94</v>
      </c>
      <c r="N300" s="94">
        <v>89515.41</v>
      </c>
      <c r="O300" s="94">
        <v>89521.43000000001</v>
      </c>
      <c r="P300" s="94">
        <v>89512.64</v>
      </c>
      <c r="Q300" s="94">
        <v>89668.62</v>
      </c>
      <c r="R300" s="94">
        <v>92042.04000000001</v>
      </c>
      <c r="S300" s="94">
        <v>91700.33</v>
      </c>
      <c r="T300" s="94">
        <v>243444.17</v>
      </c>
      <c r="U300" s="94">
        <v>48241.82</v>
      </c>
      <c r="V300" s="94">
        <v>91188.25</v>
      </c>
      <c r="W300" s="94">
        <v>88233.03</v>
      </c>
      <c r="X300" s="94">
        <v>94991.31</v>
      </c>
      <c r="Y300" s="94">
        <v>95114.7</v>
      </c>
      <c r="Z300" s="94">
        <v>95114.7</v>
      </c>
      <c r="AA300" s="94">
        <v>96181.57</v>
      </c>
      <c r="AB300" s="94">
        <v>95114.59</v>
      </c>
      <c r="AC300" s="94">
        <v>95115.72</v>
      </c>
    </row>
    <row r="301" spans="1:29" s="14" customFormat="1" ht="12.75" hidden="1" outlineLevel="2">
      <c r="A301" s="14" t="s">
        <v>860</v>
      </c>
      <c r="B301" s="14" t="s">
        <v>861</v>
      </c>
      <c r="C301" s="48" t="s">
        <v>1363</v>
      </c>
      <c r="D301" s="15"/>
      <c r="E301" s="15"/>
      <c r="F301" s="94">
        <v>0</v>
      </c>
      <c r="G301" s="94">
        <v>0</v>
      </c>
      <c r="H301" s="94">
        <v>0</v>
      </c>
      <c r="I301" s="94">
        <v>0</v>
      </c>
      <c r="J301" s="94">
        <v>0</v>
      </c>
      <c r="K301" s="94">
        <v>0</v>
      </c>
      <c r="L301" s="94">
        <v>0</v>
      </c>
      <c r="M301" s="94">
        <v>0</v>
      </c>
      <c r="N301" s="94">
        <v>0</v>
      </c>
      <c r="O301" s="94">
        <v>0</v>
      </c>
      <c r="P301" s="94">
        <v>0</v>
      </c>
      <c r="Q301" s="94">
        <v>0</v>
      </c>
      <c r="R301" s="94">
        <v>0</v>
      </c>
      <c r="S301" s="94">
        <v>0</v>
      </c>
      <c r="T301" s="94">
        <v>150</v>
      </c>
      <c r="U301" s="94">
        <v>150</v>
      </c>
      <c r="V301" s="94">
        <v>0</v>
      </c>
      <c r="W301" s="94">
        <v>75</v>
      </c>
      <c r="X301" s="94">
        <v>75</v>
      </c>
      <c r="Y301" s="94">
        <v>55.72</v>
      </c>
      <c r="Z301" s="94">
        <v>145.55</v>
      </c>
      <c r="AA301" s="94">
        <v>0</v>
      </c>
      <c r="AB301" s="94">
        <v>94.71000000000001</v>
      </c>
      <c r="AC301" s="94">
        <v>236.25</v>
      </c>
    </row>
    <row r="302" spans="1:29" s="14" customFormat="1" ht="12.75" hidden="1" outlineLevel="2">
      <c r="A302" s="14" t="s">
        <v>862</v>
      </c>
      <c r="B302" s="14" t="s">
        <v>863</v>
      </c>
      <c r="C302" s="48" t="s">
        <v>1364</v>
      </c>
      <c r="D302" s="15"/>
      <c r="E302" s="15"/>
      <c r="F302" s="94">
        <v>8369.2</v>
      </c>
      <c r="G302" s="94">
        <v>10142.15</v>
      </c>
      <c r="H302" s="94">
        <v>10496.36</v>
      </c>
      <c r="I302" s="94">
        <v>10335.56</v>
      </c>
      <c r="J302" s="94">
        <v>10042.380000000001</v>
      </c>
      <c r="K302" s="94">
        <v>9706.15</v>
      </c>
      <c r="L302" s="94">
        <v>8004.400000000001</v>
      </c>
      <c r="M302" s="94">
        <v>9402.1</v>
      </c>
      <c r="N302" s="94">
        <v>16430.93</v>
      </c>
      <c r="O302" s="94">
        <v>15391.380000000001</v>
      </c>
      <c r="P302" s="94">
        <v>11973.300000000001</v>
      </c>
      <c r="Q302" s="94">
        <v>438.23</v>
      </c>
      <c r="R302" s="94">
        <v>2149.3</v>
      </c>
      <c r="S302" s="94">
        <v>1587.45</v>
      </c>
      <c r="T302" s="94">
        <v>618.39</v>
      </c>
      <c r="U302" s="94">
        <v>464.75</v>
      </c>
      <c r="V302" s="94">
        <v>390.63</v>
      </c>
      <c r="W302" s="94">
        <v>837.97</v>
      </c>
      <c r="X302" s="94">
        <v>265.98</v>
      </c>
      <c r="Y302" s="94">
        <v>235.65</v>
      </c>
      <c r="Z302" s="94">
        <v>959.85</v>
      </c>
      <c r="AA302" s="94">
        <v>545.39</v>
      </c>
      <c r="AB302" s="94">
        <v>307.31</v>
      </c>
      <c r="AC302" s="94">
        <v>1145.53</v>
      </c>
    </row>
    <row r="303" spans="1:29" s="14" customFormat="1" ht="12.75" hidden="1" outlineLevel="2">
      <c r="A303" s="14" t="s">
        <v>864</v>
      </c>
      <c r="B303" s="14" t="s">
        <v>865</v>
      </c>
      <c r="C303" s="48" t="s">
        <v>1365</v>
      </c>
      <c r="D303" s="15"/>
      <c r="E303" s="15"/>
      <c r="F303" s="94">
        <v>0</v>
      </c>
      <c r="G303" s="94">
        <v>0</v>
      </c>
      <c r="H303" s="94">
        <v>7.41</v>
      </c>
      <c r="I303" s="94">
        <v>0</v>
      </c>
      <c r="J303" s="94">
        <v>95.95</v>
      </c>
      <c r="K303" s="94">
        <v>1102.96</v>
      </c>
      <c r="L303" s="94">
        <v>1827.68</v>
      </c>
      <c r="M303" s="94">
        <v>0</v>
      </c>
      <c r="N303" s="94">
        <v>10847.69</v>
      </c>
      <c r="O303" s="94">
        <v>3870.54</v>
      </c>
      <c r="P303" s="94">
        <v>2122.2200000000003</v>
      </c>
      <c r="Q303" s="94">
        <v>2690.03</v>
      </c>
      <c r="R303" s="94">
        <v>1172.74</v>
      </c>
      <c r="S303" s="94">
        <v>539.35</v>
      </c>
      <c r="T303" s="94">
        <v>1641.56</v>
      </c>
      <c r="U303" s="94">
        <v>6274.52</v>
      </c>
      <c r="V303" s="94">
        <v>8283.82</v>
      </c>
      <c r="W303" s="94">
        <v>4432.05</v>
      </c>
      <c r="X303" s="94">
        <v>3634.75</v>
      </c>
      <c r="Y303" s="94">
        <v>10457.58</v>
      </c>
      <c r="Z303" s="94">
        <v>12905.050000000001</v>
      </c>
      <c r="AA303" s="94">
        <v>5684.32</v>
      </c>
      <c r="AB303" s="94">
        <v>9305.49</v>
      </c>
      <c r="AC303" s="94">
        <v>10563.050000000001</v>
      </c>
    </row>
    <row r="304" spans="1:29" s="14" customFormat="1" ht="12.75" hidden="1" outlineLevel="2">
      <c r="A304" s="14" t="s">
        <v>866</v>
      </c>
      <c r="B304" s="14" t="s">
        <v>867</v>
      </c>
      <c r="C304" s="48" t="s">
        <v>1366</v>
      </c>
      <c r="D304" s="15"/>
      <c r="E304" s="15"/>
      <c r="F304" s="94">
        <v>126147.24</v>
      </c>
      <c r="G304" s="94">
        <v>-19435.54</v>
      </c>
      <c r="H304" s="94">
        <v>-60441.73</v>
      </c>
      <c r="I304" s="94">
        <v>-18834.05</v>
      </c>
      <c r="J304" s="94">
        <v>-11317.130000000001</v>
      </c>
      <c r="K304" s="94">
        <v>52161.630000000005</v>
      </c>
      <c r="L304" s="94">
        <v>46043.01</v>
      </c>
      <c r="M304" s="94">
        <v>21719.15</v>
      </c>
      <c r="N304" s="94">
        <v>105181.55</v>
      </c>
      <c r="O304" s="94">
        <v>14952.94</v>
      </c>
      <c r="P304" s="94">
        <v>-4786.07</v>
      </c>
      <c r="Q304" s="94">
        <v>-80501.68000000001</v>
      </c>
      <c r="R304" s="94">
        <v>187817.17</v>
      </c>
      <c r="S304" s="94">
        <v>-1650.95</v>
      </c>
      <c r="T304" s="94">
        <v>-53914.11</v>
      </c>
      <c r="U304" s="94">
        <v>62821.5</v>
      </c>
      <c r="V304" s="94">
        <v>-345188.09</v>
      </c>
      <c r="W304" s="94">
        <v>-22459.98</v>
      </c>
      <c r="X304" s="94">
        <v>164402.7</v>
      </c>
      <c r="Y304" s="94">
        <v>48977.68</v>
      </c>
      <c r="Z304" s="94">
        <v>18520.55</v>
      </c>
      <c r="AA304" s="94">
        <v>46850.4</v>
      </c>
      <c r="AB304" s="94">
        <v>292087.53</v>
      </c>
      <c r="AC304" s="94">
        <v>103302.48</v>
      </c>
    </row>
    <row r="305" spans="1:29" s="14" customFormat="1" ht="12.75" hidden="1" outlineLevel="2">
      <c r="A305" s="14" t="s">
        <v>868</v>
      </c>
      <c r="B305" s="14" t="s">
        <v>869</v>
      </c>
      <c r="C305" s="48" t="s">
        <v>1367</v>
      </c>
      <c r="D305" s="15"/>
      <c r="E305" s="15"/>
      <c r="F305" s="94">
        <v>26645.440000000002</v>
      </c>
      <c r="G305" s="94">
        <v>4632.55</v>
      </c>
      <c r="H305" s="94">
        <v>6998.53</v>
      </c>
      <c r="I305" s="94">
        <v>27811.75</v>
      </c>
      <c r="J305" s="94">
        <v>115.78</v>
      </c>
      <c r="K305" s="94">
        <v>385.38</v>
      </c>
      <c r="L305" s="94">
        <v>139.85</v>
      </c>
      <c r="M305" s="94">
        <v>54.36</v>
      </c>
      <c r="N305" s="94">
        <v>116807.92</v>
      </c>
      <c r="O305" s="94">
        <v>2155.7200000000003</v>
      </c>
      <c r="P305" s="94">
        <v>765.52</v>
      </c>
      <c r="Q305" s="94">
        <v>13782.48</v>
      </c>
      <c r="R305" s="94">
        <v>50.06</v>
      </c>
      <c r="S305" s="94">
        <v>19573.27</v>
      </c>
      <c r="T305" s="94">
        <v>5786.27</v>
      </c>
      <c r="U305" s="94">
        <v>665.27</v>
      </c>
      <c r="V305" s="94">
        <v>16699.55</v>
      </c>
      <c r="W305" s="94">
        <v>934.02</v>
      </c>
      <c r="X305" s="94">
        <v>-370.08</v>
      </c>
      <c r="Y305" s="94">
        <v>1667.48</v>
      </c>
      <c r="Z305" s="94">
        <v>-375.04</v>
      </c>
      <c r="AA305" s="94">
        <v>68.79</v>
      </c>
      <c r="AB305" s="94">
        <v>28731.3</v>
      </c>
      <c r="AC305" s="94">
        <v>179.73</v>
      </c>
    </row>
    <row r="306" spans="1:29" s="14" customFormat="1" ht="12.75" hidden="1" outlineLevel="2">
      <c r="A306" s="14" t="s">
        <v>870</v>
      </c>
      <c r="B306" s="14" t="s">
        <v>871</v>
      </c>
      <c r="C306" s="48" t="s">
        <v>1368</v>
      </c>
      <c r="D306" s="15"/>
      <c r="E306" s="15"/>
      <c r="F306" s="94">
        <v>-7699.82</v>
      </c>
      <c r="G306" s="94">
        <v>-8567.960000000001</v>
      </c>
      <c r="H306" s="94">
        <v>-9313.43</v>
      </c>
      <c r="I306" s="94">
        <v>-8667.76</v>
      </c>
      <c r="J306" s="94">
        <v>-9352.51</v>
      </c>
      <c r="K306" s="94">
        <v>-7979.05</v>
      </c>
      <c r="L306" s="94">
        <v>-6906.72</v>
      </c>
      <c r="M306" s="94">
        <v>-3283.03</v>
      </c>
      <c r="N306" s="94">
        <v>-3385.1800000000003</v>
      </c>
      <c r="O306" s="94">
        <v>-7914.28</v>
      </c>
      <c r="P306" s="94">
        <v>-12013.130000000001</v>
      </c>
      <c r="Q306" s="94">
        <v>-13863.84</v>
      </c>
      <c r="R306" s="94">
        <v>-12598.28</v>
      </c>
      <c r="S306" s="94">
        <v>-13427.960000000001</v>
      </c>
      <c r="T306" s="94">
        <v>-13256.210000000001</v>
      </c>
      <c r="U306" s="94">
        <v>-14578.380000000001</v>
      </c>
      <c r="V306" s="94">
        <v>-12767.81</v>
      </c>
      <c r="W306" s="94">
        <v>-13585.82</v>
      </c>
      <c r="X306" s="94">
        <v>-14151.83</v>
      </c>
      <c r="Y306" s="94">
        <v>-8925.66</v>
      </c>
      <c r="Z306" s="94">
        <v>-8546.880000000001</v>
      </c>
      <c r="AA306" s="94">
        <v>-19342.010000000002</v>
      </c>
      <c r="AB306" s="94">
        <v>-19504.75</v>
      </c>
      <c r="AC306" s="94">
        <v>-24095.63</v>
      </c>
    </row>
    <row r="307" spans="1:29" s="14" customFormat="1" ht="12.75" hidden="1" outlineLevel="2">
      <c r="A307" s="14" t="s">
        <v>872</v>
      </c>
      <c r="B307" s="14" t="s">
        <v>873</v>
      </c>
      <c r="C307" s="48" t="s">
        <v>1369</v>
      </c>
      <c r="D307" s="15"/>
      <c r="E307" s="15"/>
      <c r="F307" s="94">
        <v>733.25</v>
      </c>
      <c r="G307" s="94">
        <v>815.04</v>
      </c>
      <c r="H307" s="94">
        <v>744.5500000000001</v>
      </c>
      <c r="I307" s="94">
        <v>781.1800000000001</v>
      </c>
      <c r="J307" s="94">
        <v>796.54</v>
      </c>
      <c r="K307" s="94">
        <v>656.42</v>
      </c>
      <c r="L307" s="94">
        <v>708.45</v>
      </c>
      <c r="M307" s="94">
        <v>732.42</v>
      </c>
      <c r="N307" s="94">
        <v>746.37</v>
      </c>
      <c r="O307" s="94">
        <v>351.06</v>
      </c>
      <c r="P307" s="94">
        <v>1120.3700000000001</v>
      </c>
      <c r="Q307" s="94">
        <v>630.89</v>
      </c>
      <c r="R307" s="94">
        <v>667.01</v>
      </c>
      <c r="S307" s="94">
        <v>761.37</v>
      </c>
      <c r="T307" s="94">
        <v>713.67</v>
      </c>
      <c r="U307" s="94">
        <v>669.03</v>
      </c>
      <c r="V307" s="94">
        <v>691.9</v>
      </c>
      <c r="W307" s="94">
        <v>694.24</v>
      </c>
      <c r="X307" s="94">
        <v>774.16</v>
      </c>
      <c r="Y307" s="94">
        <v>809.37</v>
      </c>
      <c r="Z307" s="94">
        <v>1168.33</v>
      </c>
      <c r="AA307" s="94">
        <v>780.5</v>
      </c>
      <c r="AB307" s="94">
        <v>654.53</v>
      </c>
      <c r="AC307" s="94">
        <v>683.02</v>
      </c>
    </row>
    <row r="308" spans="1:29" s="14" customFormat="1" ht="12.75" hidden="1" outlineLevel="2">
      <c r="A308" s="14" t="s">
        <v>874</v>
      </c>
      <c r="B308" s="14" t="s">
        <v>875</v>
      </c>
      <c r="C308" s="48" t="s">
        <v>1370</v>
      </c>
      <c r="D308" s="15"/>
      <c r="E308" s="15"/>
      <c r="F308" s="94">
        <v>1938.31</v>
      </c>
      <c r="G308" s="94">
        <v>1661.57</v>
      </c>
      <c r="H308" s="94">
        <v>1252.97</v>
      </c>
      <c r="I308" s="94">
        <v>1704.14</v>
      </c>
      <c r="J308" s="94">
        <v>1231.18</v>
      </c>
      <c r="K308" s="94">
        <v>899.38</v>
      </c>
      <c r="L308" s="94">
        <v>1713.0900000000001</v>
      </c>
      <c r="M308" s="94">
        <v>2340.11</v>
      </c>
      <c r="N308" s="94">
        <v>3064.6</v>
      </c>
      <c r="O308" s="94">
        <v>3414.85</v>
      </c>
      <c r="P308" s="94">
        <v>2873.15</v>
      </c>
      <c r="Q308" s="94">
        <v>1517.63</v>
      </c>
      <c r="R308" s="94">
        <v>3061.4700000000003</v>
      </c>
      <c r="S308" s="94">
        <v>2268.76</v>
      </c>
      <c r="T308" s="94">
        <v>2557.55</v>
      </c>
      <c r="U308" s="94">
        <v>2964.29</v>
      </c>
      <c r="V308" s="94">
        <v>2022.07</v>
      </c>
      <c r="W308" s="94">
        <v>3638.88</v>
      </c>
      <c r="X308" s="94">
        <v>2792.73</v>
      </c>
      <c r="Y308" s="94">
        <v>3029.29</v>
      </c>
      <c r="Z308" s="94">
        <v>3000.66</v>
      </c>
      <c r="AA308" s="94">
        <v>5866.85</v>
      </c>
      <c r="AB308" s="94">
        <v>1282.48</v>
      </c>
      <c r="AC308" s="94">
        <v>4583.35</v>
      </c>
    </row>
    <row r="309" spans="1:29" s="14" customFormat="1" ht="12.75" hidden="1" outlineLevel="2">
      <c r="A309" s="14" t="s">
        <v>876</v>
      </c>
      <c r="B309" s="14" t="s">
        <v>877</v>
      </c>
      <c r="C309" s="48" t="s">
        <v>1371</v>
      </c>
      <c r="D309" s="15"/>
      <c r="E309" s="15"/>
      <c r="F309" s="94">
        <v>876</v>
      </c>
      <c r="G309" s="94">
        <v>945</v>
      </c>
      <c r="H309" s="94">
        <v>44</v>
      </c>
      <c r="I309" s="94">
        <v>2030</v>
      </c>
      <c r="J309" s="94">
        <v>2719</v>
      </c>
      <c r="K309" s="94">
        <v>1608</v>
      </c>
      <c r="L309" s="94">
        <v>232</v>
      </c>
      <c r="M309" s="94">
        <v>4214</v>
      </c>
      <c r="N309" s="94">
        <v>957</v>
      </c>
      <c r="O309" s="94">
        <v>148</v>
      </c>
      <c r="P309" s="94">
        <v>2241</v>
      </c>
      <c r="Q309" s="94">
        <v>984</v>
      </c>
      <c r="R309" s="94">
        <v>78</v>
      </c>
      <c r="S309" s="94">
        <v>292</v>
      </c>
      <c r="T309" s="94">
        <v>4619</v>
      </c>
      <c r="U309" s="94">
        <v>8350</v>
      </c>
      <c r="V309" s="94">
        <v>283</v>
      </c>
      <c r="W309" s="94">
        <v>206</v>
      </c>
      <c r="X309" s="94">
        <v>2099</v>
      </c>
      <c r="Y309" s="94">
        <v>3940</v>
      </c>
      <c r="Z309" s="94">
        <v>1857</v>
      </c>
      <c r="AA309" s="94">
        <v>4196</v>
      </c>
      <c r="AB309" s="94">
        <v>3540</v>
      </c>
      <c r="AC309" s="94">
        <v>280</v>
      </c>
    </row>
    <row r="310" spans="1:29" s="14" customFormat="1" ht="12.75" hidden="1" outlineLevel="2">
      <c r="A310" s="14" t="s">
        <v>878</v>
      </c>
      <c r="B310" s="14" t="s">
        <v>879</v>
      </c>
      <c r="C310" s="48" t="s">
        <v>1372</v>
      </c>
      <c r="D310" s="15"/>
      <c r="E310" s="15"/>
      <c r="F310" s="94">
        <v>316000</v>
      </c>
      <c r="G310" s="94">
        <v>316000</v>
      </c>
      <c r="H310" s="94">
        <v>116900.8</v>
      </c>
      <c r="I310" s="94">
        <v>249633.6</v>
      </c>
      <c r="J310" s="94">
        <v>249633.6</v>
      </c>
      <c r="K310" s="94">
        <v>249633.6</v>
      </c>
      <c r="L310" s="94">
        <v>249633.6</v>
      </c>
      <c r="M310" s="94">
        <v>249633.6</v>
      </c>
      <c r="N310" s="94">
        <v>249633.6</v>
      </c>
      <c r="O310" s="94">
        <v>249633.6</v>
      </c>
      <c r="P310" s="94">
        <v>249633.6</v>
      </c>
      <c r="Q310" s="94">
        <v>249633.6</v>
      </c>
      <c r="R310" s="94">
        <v>263166.67</v>
      </c>
      <c r="S310" s="94">
        <v>263166.67</v>
      </c>
      <c r="T310" s="94">
        <v>197166.67</v>
      </c>
      <c r="U310" s="94">
        <v>241166.67</v>
      </c>
      <c r="V310" s="94">
        <v>241166.67</v>
      </c>
      <c r="W310" s="94">
        <v>241166.67</v>
      </c>
      <c r="X310" s="94">
        <v>241166.67</v>
      </c>
      <c r="Y310" s="94">
        <v>241166.67</v>
      </c>
      <c r="Z310" s="94">
        <v>241166.67</v>
      </c>
      <c r="AA310" s="94">
        <v>241166.67</v>
      </c>
      <c r="AB310" s="94">
        <v>241166.67</v>
      </c>
      <c r="AC310" s="94">
        <v>241166.67</v>
      </c>
    </row>
    <row r="311" spans="1:29" s="14" customFormat="1" ht="12.75" hidden="1" outlineLevel="2">
      <c r="A311" s="14" t="s">
        <v>880</v>
      </c>
      <c r="B311" s="14" t="s">
        <v>881</v>
      </c>
      <c r="C311" s="48" t="s">
        <v>1373</v>
      </c>
      <c r="D311" s="15"/>
      <c r="E311" s="15"/>
      <c r="F311" s="94">
        <v>13068.380000000001</v>
      </c>
      <c r="G311" s="94">
        <v>13054.91</v>
      </c>
      <c r="H311" s="94">
        <v>13136.7</v>
      </c>
      <c r="I311" s="94">
        <v>13152.210000000001</v>
      </c>
      <c r="J311" s="94">
        <v>13186.630000000001</v>
      </c>
      <c r="K311" s="94">
        <v>11418.89</v>
      </c>
      <c r="L311" s="94">
        <v>10921.82</v>
      </c>
      <c r="M311" s="94">
        <v>11541.56</v>
      </c>
      <c r="N311" s="94">
        <v>10871.41</v>
      </c>
      <c r="O311" s="94">
        <v>10772.37</v>
      </c>
      <c r="P311" s="94">
        <v>10743.31</v>
      </c>
      <c r="Q311" s="94">
        <v>10972.81</v>
      </c>
      <c r="R311" s="94">
        <v>10798.66</v>
      </c>
      <c r="S311" s="94">
        <v>10788.1</v>
      </c>
      <c r="T311" s="94">
        <v>10765.44</v>
      </c>
      <c r="U311" s="94">
        <v>10953.76</v>
      </c>
      <c r="V311" s="94">
        <v>11347.76</v>
      </c>
      <c r="W311" s="94">
        <v>11428.43</v>
      </c>
      <c r="X311" s="94">
        <v>11258.83</v>
      </c>
      <c r="Y311" s="94">
        <v>11230.93</v>
      </c>
      <c r="Z311" s="94">
        <v>11200.27</v>
      </c>
      <c r="AA311" s="94">
        <v>11301.050000000001</v>
      </c>
      <c r="AB311" s="94">
        <v>11384.94</v>
      </c>
      <c r="AC311" s="94">
        <v>11385.66</v>
      </c>
    </row>
    <row r="312" spans="1:29" s="14" customFormat="1" ht="12.75" hidden="1" outlineLevel="2">
      <c r="A312" s="14" t="s">
        <v>882</v>
      </c>
      <c r="B312" s="14" t="s">
        <v>883</v>
      </c>
      <c r="C312" s="48" t="s">
        <v>1374</v>
      </c>
      <c r="D312" s="15"/>
      <c r="E312" s="15"/>
      <c r="F312" s="94">
        <v>442332.97000000003</v>
      </c>
      <c r="G312" s="94">
        <v>429836.85000000003</v>
      </c>
      <c r="H312" s="94">
        <v>332990.22000000003</v>
      </c>
      <c r="I312" s="94">
        <v>427165.83</v>
      </c>
      <c r="J312" s="94">
        <v>425247.67</v>
      </c>
      <c r="K312" s="94">
        <v>495941.45</v>
      </c>
      <c r="L312" s="94">
        <v>379293.16000000003</v>
      </c>
      <c r="M312" s="94">
        <v>364369.57</v>
      </c>
      <c r="N312" s="94">
        <v>282120.14</v>
      </c>
      <c r="O312" s="94">
        <v>362441.43</v>
      </c>
      <c r="P312" s="94">
        <v>360990.63</v>
      </c>
      <c r="Q312" s="94">
        <v>304170.53</v>
      </c>
      <c r="R312" s="94">
        <v>381668.67</v>
      </c>
      <c r="S312" s="94">
        <v>369943.01</v>
      </c>
      <c r="T312" s="94">
        <v>369858.45</v>
      </c>
      <c r="U312" s="94">
        <v>371797.32</v>
      </c>
      <c r="V312" s="94">
        <v>372558.84</v>
      </c>
      <c r="W312" s="94">
        <v>-7860.610000000001</v>
      </c>
      <c r="X312" s="94">
        <v>358644.92</v>
      </c>
      <c r="Y312" s="94">
        <v>357677.07</v>
      </c>
      <c r="Z312" s="94">
        <v>354939.42</v>
      </c>
      <c r="AA312" s="94">
        <v>352735.81</v>
      </c>
      <c r="AB312" s="94">
        <v>352394.27</v>
      </c>
      <c r="AC312" s="94">
        <v>350783.96</v>
      </c>
    </row>
    <row r="313" spans="1:29" s="14" customFormat="1" ht="12.75" hidden="1" outlineLevel="2">
      <c r="A313" s="14" t="s">
        <v>884</v>
      </c>
      <c r="B313" s="14" t="s">
        <v>885</v>
      </c>
      <c r="C313" s="48" t="s">
        <v>1375</v>
      </c>
      <c r="D313" s="15"/>
      <c r="E313" s="15"/>
      <c r="F313" s="94">
        <v>0</v>
      </c>
      <c r="G313" s="94">
        <v>0</v>
      </c>
      <c r="H313" s="94">
        <v>0</v>
      </c>
      <c r="I313" s="94">
        <v>0</v>
      </c>
      <c r="J313" s="94">
        <v>0</v>
      </c>
      <c r="K313" s="94">
        <v>1.37</v>
      </c>
      <c r="L313" s="94">
        <v>-1.37</v>
      </c>
      <c r="M313" s="94">
        <v>0</v>
      </c>
      <c r="N313" s="94">
        <v>0</v>
      </c>
      <c r="O313" s="94">
        <v>0</v>
      </c>
      <c r="P313" s="94">
        <v>0</v>
      </c>
      <c r="Q313" s="94">
        <v>0</v>
      </c>
      <c r="R313" s="94">
        <v>0</v>
      </c>
      <c r="S313" s="94">
        <v>0</v>
      </c>
      <c r="T313" s="94">
        <v>0</v>
      </c>
      <c r="U313" s="94">
        <v>0</v>
      </c>
      <c r="V313" s="94">
        <v>0</v>
      </c>
      <c r="W313" s="94">
        <v>0</v>
      </c>
      <c r="X313" s="94">
        <v>0</v>
      </c>
      <c r="Y313" s="94">
        <v>0</v>
      </c>
      <c r="Z313" s="94">
        <v>0</v>
      </c>
      <c r="AA313" s="94">
        <v>0</v>
      </c>
      <c r="AB313" s="94">
        <v>0</v>
      </c>
      <c r="AC313" s="94">
        <v>0</v>
      </c>
    </row>
    <row r="314" spans="1:29" s="14" customFormat="1" ht="12.75" hidden="1" outlineLevel="2">
      <c r="A314" s="14" t="s">
        <v>886</v>
      </c>
      <c r="B314" s="14" t="s">
        <v>887</v>
      </c>
      <c r="C314" s="48" t="s">
        <v>1376</v>
      </c>
      <c r="D314" s="15"/>
      <c r="E314" s="15"/>
      <c r="F314" s="94">
        <v>16768.22</v>
      </c>
      <c r="G314" s="94">
        <v>16730.27</v>
      </c>
      <c r="H314" s="94">
        <v>16629.44</v>
      </c>
      <c r="I314" s="94">
        <v>16626.48</v>
      </c>
      <c r="J314" s="94">
        <v>16798.5</v>
      </c>
      <c r="K314" s="94">
        <v>17003.09</v>
      </c>
      <c r="L314" s="94">
        <v>15026.27</v>
      </c>
      <c r="M314" s="94">
        <v>15055.33</v>
      </c>
      <c r="N314" s="94">
        <v>15170.65</v>
      </c>
      <c r="O314" s="94">
        <v>14808.720000000001</v>
      </c>
      <c r="P314" s="94">
        <v>14736.06</v>
      </c>
      <c r="Q314" s="94">
        <v>11360.24</v>
      </c>
      <c r="R314" s="94">
        <v>14876.95</v>
      </c>
      <c r="S314" s="94">
        <v>14809.43</v>
      </c>
      <c r="T314" s="94">
        <v>14823.98</v>
      </c>
      <c r="U314" s="94">
        <v>14776.14</v>
      </c>
      <c r="V314" s="94">
        <v>15093</v>
      </c>
      <c r="W314" s="94">
        <v>15175.15</v>
      </c>
      <c r="X314" s="94">
        <v>15289.12</v>
      </c>
      <c r="Y314" s="94">
        <v>15255.11</v>
      </c>
      <c r="Z314" s="94">
        <v>15221.08</v>
      </c>
      <c r="AA314" s="94">
        <v>15245.79</v>
      </c>
      <c r="AB314" s="94">
        <v>15233</v>
      </c>
      <c r="AC314" s="94">
        <v>12227.68</v>
      </c>
    </row>
    <row r="315" spans="1:29" s="14" customFormat="1" ht="12.75" hidden="1" outlineLevel="2">
      <c r="A315" s="14" t="s">
        <v>888</v>
      </c>
      <c r="B315" s="14" t="s">
        <v>889</v>
      </c>
      <c r="C315" s="48" t="s">
        <v>1377</v>
      </c>
      <c r="D315" s="15"/>
      <c r="E315" s="15"/>
      <c r="F315" s="94">
        <v>22773.61</v>
      </c>
      <c r="G315" s="94">
        <v>21574.65</v>
      </c>
      <c r="H315" s="94">
        <v>21285.54</v>
      </c>
      <c r="I315" s="94">
        <v>21373.32</v>
      </c>
      <c r="J315" s="94">
        <v>21195.78</v>
      </c>
      <c r="K315" s="94">
        <v>29361.63</v>
      </c>
      <c r="L315" s="94">
        <v>18931.09</v>
      </c>
      <c r="M315" s="94">
        <v>18091.06</v>
      </c>
      <c r="N315" s="94">
        <v>18515.99</v>
      </c>
      <c r="O315" s="94">
        <v>17961.64</v>
      </c>
      <c r="P315" s="94">
        <v>17945.47</v>
      </c>
      <c r="Q315" s="94">
        <v>17855.58</v>
      </c>
      <c r="R315" s="94">
        <v>19363.06</v>
      </c>
      <c r="S315" s="94">
        <v>18729.87</v>
      </c>
      <c r="T315" s="94">
        <v>18708.38</v>
      </c>
      <c r="U315" s="94">
        <v>18873.66</v>
      </c>
      <c r="V315" s="94">
        <v>18840.350000000002</v>
      </c>
      <c r="W315" s="94">
        <v>18997.34</v>
      </c>
      <c r="X315" s="94">
        <v>18874.61</v>
      </c>
      <c r="Y315" s="94">
        <v>18834.16</v>
      </c>
      <c r="Z315" s="94">
        <v>18682.72</v>
      </c>
      <c r="AA315" s="94">
        <v>18613.96</v>
      </c>
      <c r="AB315" s="94">
        <v>18605.260000000002</v>
      </c>
      <c r="AC315" s="94">
        <v>18466.5</v>
      </c>
    </row>
    <row r="316" spans="1:29" s="14" customFormat="1" ht="12.75" hidden="1" outlineLevel="2">
      <c r="A316" s="14" t="s">
        <v>890</v>
      </c>
      <c r="B316" s="14" t="s">
        <v>891</v>
      </c>
      <c r="C316" s="48" t="s">
        <v>1378</v>
      </c>
      <c r="D316" s="15"/>
      <c r="E316" s="15"/>
      <c r="F316" s="94">
        <v>0</v>
      </c>
      <c r="G316" s="94">
        <v>0</v>
      </c>
      <c r="H316" s="94">
        <v>517.32</v>
      </c>
      <c r="I316" s="94">
        <v>3000</v>
      </c>
      <c r="J316" s="94">
        <v>280</v>
      </c>
      <c r="K316" s="94">
        <v>0</v>
      </c>
      <c r="L316" s="94">
        <v>0</v>
      </c>
      <c r="M316" s="94">
        <v>0</v>
      </c>
      <c r="N316" s="94">
        <v>0</v>
      </c>
      <c r="O316" s="94">
        <v>0</v>
      </c>
      <c r="P316" s="94">
        <v>0</v>
      </c>
      <c r="Q316" s="94">
        <v>713.32</v>
      </c>
      <c r="R316" s="94">
        <v>0.56</v>
      </c>
      <c r="S316" s="94">
        <v>25</v>
      </c>
      <c r="T316" s="94">
        <v>-0.01</v>
      </c>
      <c r="U316" s="94">
        <v>3000</v>
      </c>
      <c r="V316" s="94">
        <v>0</v>
      </c>
      <c r="W316" s="94">
        <v>789.98</v>
      </c>
      <c r="X316" s="94">
        <v>832.12</v>
      </c>
      <c r="Y316" s="94">
        <v>-93.3</v>
      </c>
      <c r="Z316" s="94">
        <v>0</v>
      </c>
      <c r="AA316" s="94">
        <v>0</v>
      </c>
      <c r="AB316" s="94">
        <v>636.29</v>
      </c>
      <c r="AC316" s="94">
        <v>1654.95</v>
      </c>
    </row>
    <row r="317" spans="1:29" s="14" customFormat="1" ht="12.75" hidden="1" outlineLevel="2">
      <c r="A317" s="14" t="s">
        <v>892</v>
      </c>
      <c r="B317" s="14" t="s">
        <v>893</v>
      </c>
      <c r="C317" s="48" t="s">
        <v>1379</v>
      </c>
      <c r="D317" s="15"/>
      <c r="E317" s="15"/>
      <c r="F317" s="94">
        <v>78.75</v>
      </c>
      <c r="G317" s="94">
        <v>69.48</v>
      </c>
      <c r="H317" s="94">
        <v>128.51</v>
      </c>
      <c r="I317" s="94">
        <v>193.52</v>
      </c>
      <c r="J317" s="94">
        <v>27.35</v>
      </c>
      <c r="K317" s="94">
        <v>79.82000000000001</v>
      </c>
      <c r="L317" s="94">
        <v>245.73000000000002</v>
      </c>
      <c r="M317" s="94">
        <v>173.5</v>
      </c>
      <c r="N317" s="94">
        <v>0</v>
      </c>
      <c r="O317" s="94">
        <v>29.98</v>
      </c>
      <c r="P317" s="94">
        <v>150</v>
      </c>
      <c r="Q317" s="94">
        <v>555.3000000000001</v>
      </c>
      <c r="R317" s="94">
        <v>255.62</v>
      </c>
      <c r="S317" s="94">
        <v>437.66</v>
      </c>
      <c r="T317" s="94">
        <v>444.99</v>
      </c>
      <c r="U317" s="94">
        <v>262.5</v>
      </c>
      <c r="V317" s="94">
        <v>300</v>
      </c>
      <c r="W317" s="94">
        <v>280.21</v>
      </c>
      <c r="X317" s="94">
        <v>40.22</v>
      </c>
      <c r="Y317" s="94">
        <v>89.66</v>
      </c>
      <c r="Z317" s="94">
        <v>0</v>
      </c>
      <c r="AA317" s="94">
        <v>2783.55</v>
      </c>
      <c r="AB317" s="94">
        <v>442.08</v>
      </c>
      <c r="AC317" s="94">
        <v>480.5</v>
      </c>
    </row>
    <row r="318" spans="1:29" s="14" customFormat="1" ht="12.75" hidden="1" outlineLevel="2">
      <c r="A318" s="14" t="s">
        <v>894</v>
      </c>
      <c r="B318" s="14" t="s">
        <v>895</v>
      </c>
      <c r="C318" s="48" t="s">
        <v>1380</v>
      </c>
      <c r="D318" s="15"/>
      <c r="E318" s="15"/>
      <c r="F318" s="94">
        <v>2130.32</v>
      </c>
      <c r="G318" s="94">
        <v>2.56</v>
      </c>
      <c r="H318" s="94">
        <v>3047.67</v>
      </c>
      <c r="I318" s="94">
        <v>513.75</v>
      </c>
      <c r="J318" s="94">
        <v>6000.25</v>
      </c>
      <c r="K318" s="94">
        <v>0</v>
      </c>
      <c r="L318" s="94">
        <v>877.5</v>
      </c>
      <c r="M318" s="94">
        <v>203.51</v>
      </c>
      <c r="N318" s="94">
        <v>6177.89</v>
      </c>
      <c r="O318" s="94">
        <v>41.4</v>
      </c>
      <c r="P318" s="94">
        <v>4349.49</v>
      </c>
      <c r="Q318" s="94">
        <v>1643.04</v>
      </c>
      <c r="R318" s="94">
        <v>3575.81</v>
      </c>
      <c r="S318" s="94">
        <v>4971.46</v>
      </c>
      <c r="T318" s="94">
        <v>-11.75</v>
      </c>
      <c r="U318" s="94">
        <v>69.06</v>
      </c>
      <c r="V318" s="94">
        <v>1725.68</v>
      </c>
      <c r="W318" s="94">
        <v>0</v>
      </c>
      <c r="X318" s="94">
        <v>76.67</v>
      </c>
      <c r="Y318" s="94">
        <v>-8.28</v>
      </c>
      <c r="Z318" s="94">
        <v>0</v>
      </c>
      <c r="AA318" s="94">
        <v>0</v>
      </c>
      <c r="AB318" s="94">
        <v>0</v>
      </c>
      <c r="AC318" s="94">
        <v>0</v>
      </c>
    </row>
    <row r="319" spans="1:29" s="14" customFormat="1" ht="12.75" hidden="1" outlineLevel="2">
      <c r="A319" s="14" t="s">
        <v>896</v>
      </c>
      <c r="B319" s="14" t="s">
        <v>897</v>
      </c>
      <c r="C319" s="48" t="s">
        <v>1381</v>
      </c>
      <c r="D319" s="15"/>
      <c r="E319" s="15"/>
      <c r="F319" s="94">
        <v>281361.41000000003</v>
      </c>
      <c r="G319" s="94">
        <v>281361.41000000003</v>
      </c>
      <c r="H319" s="94">
        <v>273986.68</v>
      </c>
      <c r="I319" s="94">
        <v>278903.17</v>
      </c>
      <c r="J319" s="94">
        <v>278903.17</v>
      </c>
      <c r="K319" s="94">
        <v>278903.17</v>
      </c>
      <c r="L319" s="94">
        <v>278903.17</v>
      </c>
      <c r="M319" s="94">
        <v>278903.17</v>
      </c>
      <c r="N319" s="94">
        <v>278903.17</v>
      </c>
      <c r="O319" s="94">
        <v>278903.17</v>
      </c>
      <c r="P319" s="94">
        <v>278903.17</v>
      </c>
      <c r="Q319" s="94">
        <v>278903.17</v>
      </c>
      <c r="R319" s="94">
        <v>215366.04</v>
      </c>
      <c r="S319" s="94">
        <v>182995.164</v>
      </c>
      <c r="T319" s="94">
        <v>134968.66</v>
      </c>
      <c r="U319" s="94">
        <v>198955.67</v>
      </c>
      <c r="V319" s="94">
        <v>198955.67</v>
      </c>
      <c r="W319" s="94">
        <v>262492.8</v>
      </c>
      <c r="X319" s="94">
        <v>198955.67</v>
      </c>
      <c r="Y319" s="94">
        <v>198955.67</v>
      </c>
      <c r="Z319" s="94">
        <v>198955.67</v>
      </c>
      <c r="AA319" s="94">
        <v>198955.67</v>
      </c>
      <c r="AB319" s="94">
        <v>198955.67</v>
      </c>
      <c r="AC319" s="94">
        <v>198955.67</v>
      </c>
    </row>
    <row r="320" spans="1:29" s="14" customFormat="1" ht="12.75" hidden="1" outlineLevel="2">
      <c r="A320" s="14" t="s">
        <v>898</v>
      </c>
      <c r="B320" s="14" t="s">
        <v>899</v>
      </c>
      <c r="C320" s="48" t="s">
        <v>1382</v>
      </c>
      <c r="D320" s="15"/>
      <c r="E320" s="15"/>
      <c r="F320" s="94">
        <v>121023.63</v>
      </c>
      <c r="G320" s="94">
        <v>103321.47</v>
      </c>
      <c r="H320" s="94">
        <v>117661.73</v>
      </c>
      <c r="I320" s="94">
        <v>102634.05</v>
      </c>
      <c r="J320" s="94">
        <v>112731.31</v>
      </c>
      <c r="K320" s="94">
        <v>77727.7</v>
      </c>
      <c r="L320" s="94">
        <v>157985.29</v>
      </c>
      <c r="M320" s="94">
        <v>119350.73</v>
      </c>
      <c r="N320" s="94">
        <v>179376.46</v>
      </c>
      <c r="O320" s="94">
        <v>108458.48</v>
      </c>
      <c r="P320" s="94">
        <v>110221.85</v>
      </c>
      <c r="Q320" s="94">
        <v>218608.615</v>
      </c>
      <c r="R320" s="94">
        <v>103160.815</v>
      </c>
      <c r="S320" s="94">
        <v>105568.95</v>
      </c>
      <c r="T320" s="94">
        <v>109600.15000000001</v>
      </c>
      <c r="U320" s="94">
        <v>115249.76000000001</v>
      </c>
      <c r="V320" s="94">
        <v>120206.84</v>
      </c>
      <c r="W320" s="94">
        <v>128954.16</v>
      </c>
      <c r="X320" s="94">
        <v>168128.36000000002</v>
      </c>
      <c r="Y320" s="94">
        <v>113066.69</v>
      </c>
      <c r="Z320" s="94">
        <v>94070.76</v>
      </c>
      <c r="AA320" s="94">
        <v>104683.21</v>
      </c>
      <c r="AB320" s="94">
        <v>109635.6</v>
      </c>
      <c r="AC320" s="94">
        <v>167865.23</v>
      </c>
    </row>
    <row r="321" spans="1:29" s="14" customFormat="1" ht="12.75" hidden="1" outlineLevel="2">
      <c r="A321" s="14" t="s">
        <v>900</v>
      </c>
      <c r="B321" s="14" t="s">
        <v>901</v>
      </c>
      <c r="C321" s="48" t="s">
        <v>1383</v>
      </c>
      <c r="D321" s="15"/>
      <c r="E321" s="15"/>
      <c r="F321" s="94">
        <v>0</v>
      </c>
      <c r="G321" s="94">
        <v>0</v>
      </c>
      <c r="H321" s="94">
        <v>4012.08</v>
      </c>
      <c r="I321" s="94">
        <v>0</v>
      </c>
      <c r="J321" s="94">
        <v>0</v>
      </c>
      <c r="K321" s="94">
        <v>5515.79</v>
      </c>
      <c r="L321" s="94">
        <v>0</v>
      </c>
      <c r="M321" s="94">
        <v>0</v>
      </c>
      <c r="N321" s="94">
        <v>6761.95</v>
      </c>
      <c r="O321" s="94">
        <v>0</v>
      </c>
      <c r="P321" s="94">
        <v>0</v>
      </c>
      <c r="Q321" s="94">
        <v>7780.24</v>
      </c>
      <c r="R321" s="94">
        <v>0</v>
      </c>
      <c r="S321" s="94">
        <v>0</v>
      </c>
      <c r="T321" s="94">
        <v>2411.81</v>
      </c>
      <c r="U321" s="94">
        <v>0</v>
      </c>
      <c r="V321" s="94">
        <v>0</v>
      </c>
      <c r="W321" s="94">
        <v>5394.24</v>
      </c>
      <c r="X321" s="94">
        <v>0</v>
      </c>
      <c r="Y321" s="94">
        <v>0</v>
      </c>
      <c r="Z321" s="94">
        <v>4078.57</v>
      </c>
      <c r="AA321" s="94">
        <v>0</v>
      </c>
      <c r="AB321" s="94">
        <v>0</v>
      </c>
      <c r="AC321" s="94">
        <v>14182.84</v>
      </c>
    </row>
    <row r="322" spans="1:29" s="14" customFormat="1" ht="12.75" hidden="1" outlineLevel="2">
      <c r="A322" s="14" t="s">
        <v>902</v>
      </c>
      <c r="B322" s="14" t="s">
        <v>903</v>
      </c>
      <c r="C322" s="48" t="s">
        <v>1384</v>
      </c>
      <c r="D322" s="15"/>
      <c r="E322" s="15"/>
      <c r="F322" s="94">
        <v>166.67000000000002</v>
      </c>
      <c r="G322" s="94">
        <v>166.67000000000002</v>
      </c>
      <c r="H322" s="94">
        <v>-74.95</v>
      </c>
      <c r="I322" s="94">
        <v>86.13</v>
      </c>
      <c r="J322" s="94">
        <v>86.13</v>
      </c>
      <c r="K322" s="94">
        <v>86.13</v>
      </c>
      <c r="L322" s="94">
        <v>86.13</v>
      </c>
      <c r="M322" s="94">
        <v>86.13</v>
      </c>
      <c r="N322" s="94">
        <v>86.13</v>
      </c>
      <c r="O322" s="94">
        <v>86.13</v>
      </c>
      <c r="P322" s="94">
        <v>86.13</v>
      </c>
      <c r="Q322" s="94">
        <v>86.13</v>
      </c>
      <c r="R322" s="94">
        <v>83.33</v>
      </c>
      <c r="S322" s="94">
        <v>83.33</v>
      </c>
      <c r="T322" s="94">
        <v>0</v>
      </c>
      <c r="U322" s="94">
        <v>166.66</v>
      </c>
      <c r="V322" s="94">
        <v>83.33</v>
      </c>
      <c r="W322" s="94">
        <v>83.33</v>
      </c>
      <c r="X322" s="94">
        <v>83.33</v>
      </c>
      <c r="Y322" s="94">
        <v>83.33</v>
      </c>
      <c r="Z322" s="94">
        <v>83.33</v>
      </c>
      <c r="AA322" s="94">
        <v>83.33</v>
      </c>
      <c r="AB322" s="94">
        <v>83.33</v>
      </c>
      <c r="AC322" s="94">
        <v>83.33</v>
      </c>
    </row>
    <row r="323" spans="1:29" s="14" customFormat="1" ht="12.75" hidden="1" outlineLevel="2">
      <c r="A323" s="14" t="s">
        <v>904</v>
      </c>
      <c r="B323" s="14" t="s">
        <v>905</v>
      </c>
      <c r="C323" s="48" t="s">
        <v>1385</v>
      </c>
      <c r="D323" s="15"/>
      <c r="E323" s="15"/>
      <c r="F323" s="94">
        <v>-90008.39</v>
      </c>
      <c r="G323" s="94">
        <v>-101491.88</v>
      </c>
      <c r="H323" s="94">
        <v>-112503.77</v>
      </c>
      <c r="I323" s="94">
        <v>-86084.5</v>
      </c>
      <c r="J323" s="94">
        <v>-92118.89</v>
      </c>
      <c r="K323" s="94">
        <v>-80290.15000000001</v>
      </c>
      <c r="L323" s="94">
        <v>-119451.58</v>
      </c>
      <c r="M323" s="94">
        <v>-85801.84</v>
      </c>
      <c r="N323" s="94">
        <v>-88756.90000000001</v>
      </c>
      <c r="O323" s="94">
        <v>-92293.53</v>
      </c>
      <c r="P323" s="94">
        <v>-89820.21</v>
      </c>
      <c r="Q323" s="94">
        <v>-102437.68000000001</v>
      </c>
      <c r="R323" s="94">
        <v>-85390.23</v>
      </c>
      <c r="S323" s="94">
        <v>-91992.6</v>
      </c>
      <c r="T323" s="94">
        <v>-91738.69</v>
      </c>
      <c r="U323" s="94">
        <v>-86503.93000000001</v>
      </c>
      <c r="V323" s="94">
        <v>-76724.55</v>
      </c>
      <c r="W323" s="94">
        <v>-81801.39</v>
      </c>
      <c r="X323" s="94">
        <v>-116102.95</v>
      </c>
      <c r="Y323" s="94">
        <v>-88654.69</v>
      </c>
      <c r="Z323" s="94">
        <v>-87710.59</v>
      </c>
      <c r="AA323" s="94">
        <v>-93298.92</v>
      </c>
      <c r="AB323" s="94">
        <v>-94993.33</v>
      </c>
      <c r="AC323" s="94">
        <v>-121795.81</v>
      </c>
    </row>
    <row r="324" spans="1:29" s="14" customFormat="1" ht="12.75" hidden="1" outlineLevel="2">
      <c r="A324" s="14" t="s">
        <v>906</v>
      </c>
      <c r="B324" s="14" t="s">
        <v>907</v>
      </c>
      <c r="C324" s="48" t="s">
        <v>1386</v>
      </c>
      <c r="D324" s="15"/>
      <c r="E324" s="15"/>
      <c r="F324" s="94">
        <v>-120990.3</v>
      </c>
      <c r="G324" s="94">
        <v>-136867.23</v>
      </c>
      <c r="H324" s="94">
        <v>-151411.04</v>
      </c>
      <c r="I324" s="94">
        <v>-145618.24</v>
      </c>
      <c r="J324" s="94">
        <v>-156553.65</v>
      </c>
      <c r="K324" s="94">
        <v>-135984.67</v>
      </c>
      <c r="L324" s="94">
        <v>-206522.59</v>
      </c>
      <c r="M324" s="94">
        <v>-149072.26</v>
      </c>
      <c r="N324" s="94">
        <v>-155056.67</v>
      </c>
      <c r="O324" s="94">
        <v>-161411.85</v>
      </c>
      <c r="P324" s="94">
        <v>-158582.69</v>
      </c>
      <c r="Q324" s="94">
        <v>-181425.78</v>
      </c>
      <c r="R324" s="94">
        <v>-139309.85</v>
      </c>
      <c r="S324" s="94">
        <v>-148862</v>
      </c>
      <c r="T324" s="94">
        <v>-140407.54</v>
      </c>
      <c r="U324" s="94">
        <v>-151868.11000000002</v>
      </c>
      <c r="V324" s="94">
        <v>-134379.26</v>
      </c>
      <c r="W324" s="94">
        <v>-143100.62</v>
      </c>
      <c r="X324" s="94">
        <v>-198387.34</v>
      </c>
      <c r="Y324" s="94">
        <v>-149312.89</v>
      </c>
      <c r="Z324" s="94">
        <v>-147803.85</v>
      </c>
      <c r="AA324" s="94">
        <v>-144717.36000000002</v>
      </c>
      <c r="AB324" s="94">
        <v>-147362.29</v>
      </c>
      <c r="AC324" s="94">
        <v>-188361.96</v>
      </c>
    </row>
    <row r="325" spans="1:29" s="14" customFormat="1" ht="12.75" hidden="1" outlineLevel="2">
      <c r="A325" s="14" t="s">
        <v>908</v>
      </c>
      <c r="B325" s="14" t="s">
        <v>909</v>
      </c>
      <c r="C325" s="48" t="s">
        <v>1387</v>
      </c>
      <c r="D325" s="15"/>
      <c r="E325" s="15"/>
      <c r="F325" s="94">
        <v>-39942.38</v>
      </c>
      <c r="G325" s="94">
        <v>-39702.49</v>
      </c>
      <c r="H325" s="94">
        <v>-43619.020000000004</v>
      </c>
      <c r="I325" s="94">
        <v>-40233.76</v>
      </c>
      <c r="J325" s="94">
        <v>-44489.91</v>
      </c>
      <c r="K325" s="94">
        <v>-38088.58</v>
      </c>
      <c r="L325" s="94">
        <v>-51831.590000000004</v>
      </c>
      <c r="M325" s="94">
        <v>-32798.99</v>
      </c>
      <c r="N325" s="94">
        <v>-44726.37</v>
      </c>
      <c r="O325" s="94">
        <v>-46991.46</v>
      </c>
      <c r="P325" s="94">
        <v>-44115.67</v>
      </c>
      <c r="Q325" s="94">
        <v>-52486.96</v>
      </c>
      <c r="R325" s="94">
        <v>-40127.83</v>
      </c>
      <c r="S325" s="94">
        <v>-40456.78</v>
      </c>
      <c r="T325" s="94">
        <v>-35320.23</v>
      </c>
      <c r="U325" s="94">
        <v>-39504.98</v>
      </c>
      <c r="V325" s="94">
        <v>-35737.42</v>
      </c>
      <c r="W325" s="94">
        <v>-35374.270000000004</v>
      </c>
      <c r="X325" s="94">
        <v>-49076.16</v>
      </c>
      <c r="Y325" s="94">
        <v>-38592.11</v>
      </c>
      <c r="Z325" s="94">
        <v>-44170.44</v>
      </c>
      <c r="AA325" s="94">
        <v>-44732.69</v>
      </c>
      <c r="AB325" s="94">
        <v>-48852.92</v>
      </c>
      <c r="AC325" s="94">
        <v>-60769.73</v>
      </c>
    </row>
    <row r="326" spans="1:29" s="14" customFormat="1" ht="12.75" hidden="1" outlineLevel="2">
      <c r="A326" s="14" t="s">
        <v>910</v>
      </c>
      <c r="B326" s="14" t="s">
        <v>911</v>
      </c>
      <c r="C326" s="48" t="s">
        <v>1388</v>
      </c>
      <c r="D326" s="15"/>
      <c r="E326" s="15"/>
      <c r="F326" s="94">
        <v>-60457.22</v>
      </c>
      <c r="G326" s="94">
        <v>-64368.12</v>
      </c>
      <c r="H326" s="94">
        <v>-71310.2</v>
      </c>
      <c r="I326" s="94">
        <v>-69712.04000000001</v>
      </c>
      <c r="J326" s="94">
        <v>-73663.23</v>
      </c>
      <c r="K326" s="94">
        <v>-63961.200000000004</v>
      </c>
      <c r="L326" s="94">
        <v>-92676.33</v>
      </c>
      <c r="M326" s="94">
        <v>-65519.25</v>
      </c>
      <c r="N326" s="94">
        <v>-68388.7</v>
      </c>
      <c r="O326" s="94">
        <v>-72333.34</v>
      </c>
      <c r="P326" s="94">
        <v>-71837.51</v>
      </c>
      <c r="Q326" s="94">
        <v>-82316.3</v>
      </c>
      <c r="R326" s="94">
        <v>-57998.73</v>
      </c>
      <c r="S326" s="94">
        <v>-56872.97</v>
      </c>
      <c r="T326" s="94">
        <v>-51706.520000000004</v>
      </c>
      <c r="U326" s="94">
        <v>-34017.090000000004</v>
      </c>
      <c r="V326" s="94">
        <v>-30177.63</v>
      </c>
      <c r="W326" s="94">
        <v>-32121.920000000002</v>
      </c>
      <c r="X326" s="94">
        <v>-65694.45</v>
      </c>
      <c r="Y326" s="94">
        <v>-58417.53</v>
      </c>
      <c r="Z326" s="94">
        <v>-57795.46</v>
      </c>
      <c r="AA326" s="94">
        <v>-49221.39</v>
      </c>
      <c r="AB326" s="94">
        <v>-50203.4</v>
      </c>
      <c r="AC326" s="94">
        <v>-64244.08</v>
      </c>
    </row>
    <row r="327" spans="1:29" s="14" customFormat="1" ht="12.75" hidden="1" outlineLevel="2">
      <c r="A327" s="14" t="s">
        <v>912</v>
      </c>
      <c r="B327" s="14" t="s">
        <v>913</v>
      </c>
      <c r="C327" s="48" t="s">
        <v>1389</v>
      </c>
      <c r="D327" s="15"/>
      <c r="E327" s="15"/>
      <c r="F327" s="94">
        <v>-89884.84</v>
      </c>
      <c r="G327" s="94">
        <v>-112242.54000000001</v>
      </c>
      <c r="H327" s="94">
        <v>-106290.44</v>
      </c>
      <c r="I327" s="94">
        <v>-92533.57</v>
      </c>
      <c r="J327" s="94">
        <v>-89021.18000000001</v>
      </c>
      <c r="K327" s="94">
        <v>-70058.55</v>
      </c>
      <c r="L327" s="94">
        <v>-103423.69</v>
      </c>
      <c r="M327" s="94">
        <v>-72750.88</v>
      </c>
      <c r="N327" s="94">
        <v>-76130.22</v>
      </c>
      <c r="O327" s="94">
        <v>-85598.69</v>
      </c>
      <c r="P327" s="94">
        <v>-86199.32</v>
      </c>
      <c r="Q327" s="94">
        <v>-117874.45</v>
      </c>
      <c r="R327" s="94">
        <v>-75402.01</v>
      </c>
      <c r="S327" s="94">
        <v>-93411.21</v>
      </c>
      <c r="T327" s="94">
        <v>-88008.66</v>
      </c>
      <c r="U327" s="94">
        <v>-92675.11</v>
      </c>
      <c r="V327" s="94">
        <v>-95835.90000000001</v>
      </c>
      <c r="W327" s="94">
        <v>-93259.8</v>
      </c>
      <c r="X327" s="94">
        <v>-128638.22</v>
      </c>
      <c r="Y327" s="94">
        <v>-91576.96</v>
      </c>
      <c r="Z327" s="94">
        <v>-76824.79000000001</v>
      </c>
      <c r="AA327" s="94">
        <v>-91382.18000000001</v>
      </c>
      <c r="AB327" s="94">
        <v>-90434.02</v>
      </c>
      <c r="AC327" s="94">
        <v>-108468.44</v>
      </c>
    </row>
    <row r="328" spans="1:29" s="14" customFormat="1" ht="12.75" hidden="1" outlineLevel="2">
      <c r="A328" s="14" t="s">
        <v>914</v>
      </c>
      <c r="B328" s="14" t="s">
        <v>915</v>
      </c>
      <c r="C328" s="48" t="s">
        <v>1390</v>
      </c>
      <c r="D328" s="15"/>
      <c r="E328" s="15"/>
      <c r="F328" s="94">
        <v>0</v>
      </c>
      <c r="G328" s="94">
        <v>0</v>
      </c>
      <c r="H328" s="94">
        <v>0</v>
      </c>
      <c r="I328" s="94">
        <v>0</v>
      </c>
      <c r="J328" s="94">
        <v>0</v>
      </c>
      <c r="K328" s="94">
        <v>0</v>
      </c>
      <c r="L328" s="94">
        <v>0</v>
      </c>
      <c r="M328" s="94">
        <v>0</v>
      </c>
      <c r="N328" s="94">
        <v>0</v>
      </c>
      <c r="O328" s="94">
        <v>0</v>
      </c>
      <c r="P328" s="94">
        <v>0</v>
      </c>
      <c r="Q328" s="94">
        <v>0</v>
      </c>
      <c r="R328" s="94">
        <v>0</v>
      </c>
      <c r="S328" s="94">
        <v>0</v>
      </c>
      <c r="T328" s="94">
        <v>0</v>
      </c>
      <c r="U328" s="94">
        <v>0</v>
      </c>
      <c r="V328" s="94">
        <v>0</v>
      </c>
      <c r="W328" s="94">
        <v>0</v>
      </c>
      <c r="X328" s="94">
        <v>0</v>
      </c>
      <c r="Y328" s="94">
        <v>0</v>
      </c>
      <c r="Z328" s="94">
        <v>0</v>
      </c>
      <c r="AA328" s="94">
        <v>0</v>
      </c>
      <c r="AB328" s="94">
        <v>248.88</v>
      </c>
      <c r="AC328" s="94">
        <v>0</v>
      </c>
    </row>
    <row r="329" spans="1:29" s="14" customFormat="1" ht="12.75" hidden="1" outlineLevel="2">
      <c r="A329" s="14" t="s">
        <v>916</v>
      </c>
      <c r="B329" s="14" t="s">
        <v>917</v>
      </c>
      <c r="C329" s="48" t="s">
        <v>1391</v>
      </c>
      <c r="D329" s="15"/>
      <c r="E329" s="15"/>
      <c r="F329" s="94">
        <v>-81354.6</v>
      </c>
      <c r="G329" s="94">
        <v>-81354.6</v>
      </c>
      <c r="H329" s="94">
        <v>-76020.49</v>
      </c>
      <c r="I329" s="94">
        <v>-79576.56</v>
      </c>
      <c r="J329" s="94">
        <v>-79576.56</v>
      </c>
      <c r="K329" s="94">
        <v>-79576.56</v>
      </c>
      <c r="L329" s="94">
        <v>-79576.56</v>
      </c>
      <c r="M329" s="94">
        <v>-79576.56</v>
      </c>
      <c r="N329" s="94">
        <v>-79576.56</v>
      </c>
      <c r="O329" s="94">
        <v>-79576.56</v>
      </c>
      <c r="P329" s="94">
        <v>-79576.56</v>
      </c>
      <c r="Q329" s="94">
        <v>-79576.56</v>
      </c>
      <c r="R329" s="94">
        <v>-79576.56</v>
      </c>
      <c r="S329" s="94">
        <v>-85481.44</v>
      </c>
      <c r="T329" s="94">
        <v>-82529</v>
      </c>
      <c r="U329" s="94">
        <v>-35158.67</v>
      </c>
      <c r="V329" s="94">
        <v>-70686.42</v>
      </c>
      <c r="W329" s="94">
        <v>-70686.42</v>
      </c>
      <c r="X329" s="94">
        <v>-70686.42</v>
      </c>
      <c r="Y329" s="94">
        <v>-70686.42</v>
      </c>
      <c r="Z329" s="94">
        <v>-70686.42</v>
      </c>
      <c r="AA329" s="94">
        <v>-70686.42</v>
      </c>
      <c r="AB329" s="94">
        <v>-70686.42</v>
      </c>
      <c r="AC329" s="94">
        <v>-70686.42</v>
      </c>
    </row>
    <row r="330" spans="1:29" s="14" customFormat="1" ht="12.75" hidden="1" outlineLevel="2">
      <c r="A330" s="14" t="s">
        <v>918</v>
      </c>
      <c r="B330" s="14" t="s">
        <v>919</v>
      </c>
      <c r="C330" s="48" t="s">
        <v>1392</v>
      </c>
      <c r="D330" s="15"/>
      <c r="E330" s="15"/>
      <c r="F330" s="94">
        <v>-37647.54</v>
      </c>
      <c r="G330" s="94">
        <v>-3092.9300000000003</v>
      </c>
      <c r="H330" s="94">
        <v>-79360.15000000001</v>
      </c>
      <c r="I330" s="94">
        <v>-31321.78</v>
      </c>
      <c r="J330" s="94">
        <v>315.24</v>
      </c>
      <c r="K330" s="94">
        <v>-8195.16</v>
      </c>
      <c r="L330" s="94">
        <v>124455.26000000001</v>
      </c>
      <c r="M330" s="94">
        <v>-38343.090000000004</v>
      </c>
      <c r="N330" s="94">
        <v>-51591.31</v>
      </c>
      <c r="O330" s="94">
        <v>-34760.3</v>
      </c>
      <c r="P330" s="94">
        <v>35999.99</v>
      </c>
      <c r="Q330" s="94">
        <v>106224.91</v>
      </c>
      <c r="R330" s="94">
        <v>-51535.770000000004</v>
      </c>
      <c r="S330" s="94">
        <v>4467.6</v>
      </c>
      <c r="T330" s="94">
        <v>-38312.15</v>
      </c>
      <c r="U330" s="94">
        <v>-17350.03</v>
      </c>
      <c r="V330" s="94">
        <v>-22796.04</v>
      </c>
      <c r="W330" s="94">
        <v>-35326.57</v>
      </c>
      <c r="X330" s="94">
        <v>150194.97</v>
      </c>
      <c r="Y330" s="94">
        <v>-74099.13</v>
      </c>
      <c r="Z330" s="94">
        <v>-31918.79</v>
      </c>
      <c r="AA330" s="94">
        <v>-35989.65</v>
      </c>
      <c r="AB330" s="94">
        <v>37193.49</v>
      </c>
      <c r="AC330" s="94">
        <v>101984.19</v>
      </c>
    </row>
    <row r="331" spans="1:29" s="14" customFormat="1" ht="12.75" hidden="1" outlineLevel="2">
      <c r="A331" s="14" t="s">
        <v>920</v>
      </c>
      <c r="B331" s="14" t="s">
        <v>921</v>
      </c>
      <c r="C331" s="48" t="s">
        <v>1393</v>
      </c>
      <c r="D331" s="15"/>
      <c r="E331" s="15"/>
      <c r="F331" s="94">
        <v>11874.23</v>
      </c>
      <c r="G331" s="94">
        <v>17466.86</v>
      </c>
      <c r="H331" s="94">
        <v>16082.69</v>
      </c>
      <c r="I331" s="94">
        <v>14656.98</v>
      </c>
      <c r="J331" s="94">
        <v>13946</v>
      </c>
      <c r="K331" s="94">
        <v>13285.43</v>
      </c>
      <c r="L331" s="94">
        <v>21907.07</v>
      </c>
      <c r="M331" s="94">
        <v>18060.3</v>
      </c>
      <c r="N331" s="94">
        <v>17533.27</v>
      </c>
      <c r="O331" s="94">
        <v>17900.24</v>
      </c>
      <c r="P331" s="94">
        <v>19295.04</v>
      </c>
      <c r="Q331" s="94">
        <v>18566.95</v>
      </c>
      <c r="R331" s="94">
        <v>15460.92</v>
      </c>
      <c r="S331" s="94">
        <v>14728.89</v>
      </c>
      <c r="T331" s="94">
        <v>17725.47</v>
      </c>
      <c r="U331" s="94">
        <v>24247.23</v>
      </c>
      <c r="V331" s="94">
        <v>17640.94</v>
      </c>
      <c r="W331" s="94">
        <v>19231.73</v>
      </c>
      <c r="X331" s="94">
        <v>16384.78</v>
      </c>
      <c r="Y331" s="94">
        <v>9863.07</v>
      </c>
      <c r="Z331" s="94">
        <v>13973.68</v>
      </c>
      <c r="AA331" s="94">
        <v>15749.57</v>
      </c>
      <c r="AB331" s="94">
        <v>12586.15</v>
      </c>
      <c r="AC331" s="94">
        <v>12526.94</v>
      </c>
    </row>
    <row r="332" spans="1:29" s="14" customFormat="1" ht="12.75" hidden="1" outlineLevel="2">
      <c r="A332" s="14" t="s">
        <v>922</v>
      </c>
      <c r="B332" s="14" t="s">
        <v>923</v>
      </c>
      <c r="C332" s="48" t="s">
        <v>1394</v>
      </c>
      <c r="D332" s="15"/>
      <c r="E332" s="15"/>
      <c r="F332" s="94">
        <v>-7.51</v>
      </c>
      <c r="G332" s="94">
        <v>14.94</v>
      </c>
      <c r="H332" s="94">
        <v>-14.88</v>
      </c>
      <c r="I332" s="94">
        <v>64.61</v>
      </c>
      <c r="J332" s="94">
        <v>-6.890000000000001</v>
      </c>
      <c r="K332" s="94">
        <v>-28.89</v>
      </c>
      <c r="L332" s="94">
        <v>-19.85</v>
      </c>
      <c r="M332" s="94">
        <v>-9.700000000000001</v>
      </c>
      <c r="N332" s="94">
        <v>34.09</v>
      </c>
      <c r="O332" s="94">
        <v>-34.26</v>
      </c>
      <c r="P332" s="94">
        <v>0</v>
      </c>
      <c r="Q332" s="94">
        <v>0.68</v>
      </c>
      <c r="R332" s="94">
        <v>46.08</v>
      </c>
      <c r="S332" s="94">
        <v>-46.76</v>
      </c>
      <c r="T332" s="94">
        <v>0</v>
      </c>
      <c r="U332" s="94">
        <v>76.48</v>
      </c>
      <c r="V332" s="94">
        <v>8.8</v>
      </c>
      <c r="W332" s="94">
        <v>29.62</v>
      </c>
      <c r="X332" s="94">
        <v>-101.65</v>
      </c>
      <c r="Y332" s="94">
        <v>43.57</v>
      </c>
      <c r="Z332" s="94">
        <v>-17.73</v>
      </c>
      <c r="AA332" s="94">
        <v>-15.41</v>
      </c>
      <c r="AB332" s="94">
        <v>-20.07</v>
      </c>
      <c r="AC332" s="94">
        <v>0.09</v>
      </c>
    </row>
    <row r="333" spans="1:29" s="14" customFormat="1" ht="12.75" hidden="1" outlineLevel="2">
      <c r="A333" s="14" t="s">
        <v>924</v>
      </c>
      <c r="B333" s="14" t="s">
        <v>925</v>
      </c>
      <c r="C333" s="48" t="s">
        <v>1395</v>
      </c>
      <c r="D333" s="15"/>
      <c r="E333" s="15"/>
      <c r="F333" s="94">
        <v>-19.48</v>
      </c>
      <c r="G333" s="94">
        <v>-5.0600000000000005</v>
      </c>
      <c r="H333" s="94">
        <v>-0.15</v>
      </c>
      <c r="I333" s="94">
        <v>11.26</v>
      </c>
      <c r="J333" s="94">
        <v>-9.16</v>
      </c>
      <c r="K333" s="94">
        <v>16.62</v>
      </c>
      <c r="L333" s="94">
        <v>-19.02</v>
      </c>
      <c r="M333" s="94">
        <v>5.0200000000000005</v>
      </c>
      <c r="N333" s="94">
        <v>9.46</v>
      </c>
      <c r="O333" s="94">
        <v>7.28</v>
      </c>
      <c r="P333" s="94">
        <v>-19.64</v>
      </c>
      <c r="Q333" s="94">
        <v>18.21</v>
      </c>
      <c r="R333" s="94">
        <v>-23.76</v>
      </c>
      <c r="S333" s="94">
        <v>0.77</v>
      </c>
      <c r="T333" s="94">
        <v>23.75</v>
      </c>
      <c r="U333" s="94">
        <v>8.93</v>
      </c>
      <c r="V333" s="94">
        <v>-24.67</v>
      </c>
      <c r="W333" s="94">
        <v>-11.13</v>
      </c>
      <c r="X333" s="94">
        <v>17.67</v>
      </c>
      <c r="Y333" s="94">
        <v>-14.32</v>
      </c>
      <c r="Z333" s="94">
        <v>1.53</v>
      </c>
      <c r="AA333" s="94">
        <v>22.42</v>
      </c>
      <c r="AB333" s="94">
        <v>6.22</v>
      </c>
      <c r="AC333" s="94">
        <v>-28.86</v>
      </c>
    </row>
    <row r="334" spans="1:29" s="14" customFormat="1" ht="12.75" hidden="1" outlineLevel="2">
      <c r="A334" s="14" t="s">
        <v>926</v>
      </c>
      <c r="B334" s="14" t="s">
        <v>927</v>
      </c>
      <c r="C334" s="48" t="s">
        <v>1396</v>
      </c>
      <c r="D334" s="15"/>
      <c r="E334" s="15"/>
      <c r="F334" s="94">
        <v>1644.21</v>
      </c>
      <c r="G334" s="94">
        <v>-101.95</v>
      </c>
      <c r="H334" s="94">
        <v>2106.01</v>
      </c>
      <c r="I334" s="94">
        <v>1880.6000000000001</v>
      </c>
      <c r="J334" s="94">
        <v>1297.7</v>
      </c>
      <c r="K334" s="94">
        <v>1573.8700000000001</v>
      </c>
      <c r="L334" s="94">
        <v>75799.72</v>
      </c>
      <c r="M334" s="94">
        <v>607.24</v>
      </c>
      <c r="N334" s="94">
        <v>548.21</v>
      </c>
      <c r="O334" s="94">
        <v>1270.48</v>
      </c>
      <c r="P334" s="94">
        <v>2818.2400000000002</v>
      </c>
      <c r="Q334" s="94">
        <v>-1174</v>
      </c>
      <c r="R334" s="94">
        <v>640.92</v>
      </c>
      <c r="S334" s="94">
        <v>176.93</v>
      </c>
      <c r="T334" s="94">
        <v>3222.4700000000003</v>
      </c>
      <c r="U334" s="94">
        <v>1004.5600000000001</v>
      </c>
      <c r="V334" s="94">
        <v>1422.1000000000001</v>
      </c>
      <c r="W334" s="94">
        <v>427.98</v>
      </c>
      <c r="X334" s="94">
        <v>-948.04</v>
      </c>
      <c r="Y334" s="94">
        <v>1505.03</v>
      </c>
      <c r="Z334" s="94">
        <v>1256.42</v>
      </c>
      <c r="AA334" s="94">
        <v>1210.34</v>
      </c>
      <c r="AB334" s="94">
        <v>-543.09</v>
      </c>
      <c r="AC334" s="94">
        <v>-906.78</v>
      </c>
    </row>
    <row r="335" spans="1:29" s="14" customFormat="1" ht="12.75" hidden="1" outlineLevel="2">
      <c r="A335" s="14" t="s">
        <v>928</v>
      </c>
      <c r="B335" s="14" t="s">
        <v>929</v>
      </c>
      <c r="C335" s="48" t="s">
        <v>1397</v>
      </c>
      <c r="D335" s="15"/>
      <c r="E335" s="15"/>
      <c r="F335" s="94">
        <v>0</v>
      </c>
      <c r="G335" s="94">
        <v>0</v>
      </c>
      <c r="H335" s="94">
        <v>0</v>
      </c>
      <c r="I335" s="94">
        <v>0</v>
      </c>
      <c r="J335" s="94">
        <v>0</v>
      </c>
      <c r="K335" s="94">
        <v>0</v>
      </c>
      <c r="L335" s="94">
        <v>0</v>
      </c>
      <c r="M335" s="94">
        <v>0</v>
      </c>
      <c r="N335" s="94">
        <v>0</v>
      </c>
      <c r="O335" s="94">
        <v>0</v>
      </c>
      <c r="P335" s="94">
        <v>0</v>
      </c>
      <c r="Q335" s="94">
        <v>0</v>
      </c>
      <c r="R335" s="94">
        <v>0</v>
      </c>
      <c r="S335" s="94">
        <v>0</v>
      </c>
      <c r="T335" s="94">
        <v>0</v>
      </c>
      <c r="U335" s="94">
        <v>0</v>
      </c>
      <c r="V335" s="94">
        <v>0</v>
      </c>
      <c r="W335" s="94">
        <v>0</v>
      </c>
      <c r="X335" s="94">
        <v>0</v>
      </c>
      <c r="Y335" s="94">
        <v>5000</v>
      </c>
      <c r="Z335" s="94">
        <v>0</v>
      </c>
      <c r="AA335" s="94">
        <v>0</v>
      </c>
      <c r="AB335" s="94">
        <v>561.61</v>
      </c>
      <c r="AC335" s="94">
        <v>0</v>
      </c>
    </row>
    <row r="336" spans="1:29" s="14" customFormat="1" ht="12.75" hidden="1" outlineLevel="2">
      <c r="A336" s="14" t="s">
        <v>930</v>
      </c>
      <c r="B336" s="14" t="s">
        <v>931</v>
      </c>
      <c r="C336" s="48" t="s">
        <v>1398</v>
      </c>
      <c r="D336" s="15"/>
      <c r="E336" s="15"/>
      <c r="F336" s="94">
        <v>-243027.1</v>
      </c>
      <c r="G336" s="94">
        <v>198</v>
      </c>
      <c r="H336" s="94">
        <v>762.0600000000001</v>
      </c>
      <c r="I336" s="94">
        <v>851.14</v>
      </c>
      <c r="J336" s="94">
        <v>6962.150000000001</v>
      </c>
      <c r="K336" s="94">
        <v>1444.1200000000001</v>
      </c>
      <c r="L336" s="94">
        <v>1234.99</v>
      </c>
      <c r="M336" s="94">
        <v>895</v>
      </c>
      <c r="N336" s="94">
        <v>0</v>
      </c>
      <c r="O336" s="94">
        <v>5487.27</v>
      </c>
      <c r="P336" s="94">
        <v>5050.01</v>
      </c>
      <c r="Q336" s="94">
        <v>2173.6</v>
      </c>
      <c r="R336" s="94">
        <v>1395</v>
      </c>
      <c r="S336" s="94">
        <v>444.5</v>
      </c>
      <c r="T336" s="94">
        <v>4448.79</v>
      </c>
      <c r="U336" s="94">
        <v>0</v>
      </c>
      <c r="V336" s="94">
        <v>30.88</v>
      </c>
      <c r="W336" s="94">
        <v>552</v>
      </c>
      <c r="X336" s="94">
        <v>1000</v>
      </c>
      <c r="Y336" s="94">
        <v>500</v>
      </c>
      <c r="Z336" s="94">
        <v>1790.4</v>
      </c>
      <c r="AA336" s="94">
        <v>1363.01</v>
      </c>
      <c r="AB336" s="94">
        <v>0</v>
      </c>
      <c r="AC336" s="94">
        <v>3378.6</v>
      </c>
    </row>
    <row r="337" spans="1:29" s="14" customFormat="1" ht="12.75" hidden="1" outlineLevel="2">
      <c r="A337" s="14" t="s">
        <v>932</v>
      </c>
      <c r="B337" s="14" t="s">
        <v>933</v>
      </c>
      <c r="C337" s="48" t="s">
        <v>1399</v>
      </c>
      <c r="D337" s="15"/>
      <c r="E337" s="15"/>
      <c r="F337" s="94">
        <v>0</v>
      </c>
      <c r="G337" s="94">
        <v>0</v>
      </c>
      <c r="H337" s="94">
        <v>0</v>
      </c>
      <c r="I337" s="94">
        <v>0</v>
      </c>
      <c r="J337" s="94">
        <v>0</v>
      </c>
      <c r="K337" s="94">
        <v>0</v>
      </c>
      <c r="L337" s="94">
        <v>0</v>
      </c>
      <c r="M337" s="94">
        <v>0</v>
      </c>
      <c r="N337" s="94">
        <v>0</v>
      </c>
      <c r="O337" s="94">
        <v>0</v>
      </c>
      <c r="P337" s="94">
        <v>0</v>
      </c>
      <c r="Q337" s="94">
        <v>295.03000000000003</v>
      </c>
      <c r="R337" s="94">
        <v>0</v>
      </c>
      <c r="S337" s="94">
        <v>0</v>
      </c>
      <c r="T337" s="94">
        <v>0</v>
      </c>
      <c r="U337" s="94">
        <v>0</v>
      </c>
      <c r="V337" s="94">
        <v>0</v>
      </c>
      <c r="W337" s="94">
        <v>0</v>
      </c>
      <c r="X337" s="94">
        <v>0</v>
      </c>
      <c r="Y337" s="94">
        <v>225</v>
      </c>
      <c r="Z337" s="94">
        <v>1000</v>
      </c>
      <c r="AA337" s="94">
        <v>0</v>
      </c>
      <c r="AB337" s="94">
        <v>1250</v>
      </c>
      <c r="AC337" s="94">
        <v>295</v>
      </c>
    </row>
    <row r="338" spans="1:29" s="14" customFormat="1" ht="12.75" hidden="1" outlineLevel="2">
      <c r="A338" s="14" t="s">
        <v>934</v>
      </c>
      <c r="B338" s="14" t="s">
        <v>935</v>
      </c>
      <c r="C338" s="48" t="s">
        <v>1400</v>
      </c>
      <c r="D338" s="15"/>
      <c r="E338" s="15"/>
      <c r="F338" s="94">
        <v>0</v>
      </c>
      <c r="G338" s="94">
        <v>0</v>
      </c>
      <c r="H338" s="94">
        <v>0</v>
      </c>
      <c r="I338" s="94">
        <v>0</v>
      </c>
      <c r="J338" s="94">
        <v>0</v>
      </c>
      <c r="K338" s="94">
        <v>0</v>
      </c>
      <c r="L338" s="94">
        <v>0</v>
      </c>
      <c r="M338" s="94">
        <v>0</v>
      </c>
      <c r="N338" s="94">
        <v>0</v>
      </c>
      <c r="O338" s="94">
        <v>0</v>
      </c>
      <c r="P338" s="94">
        <v>0</v>
      </c>
      <c r="Q338" s="94">
        <v>0</v>
      </c>
      <c r="R338" s="94">
        <v>0</v>
      </c>
      <c r="S338" s="94">
        <v>0</v>
      </c>
      <c r="T338" s="94">
        <v>0</v>
      </c>
      <c r="U338" s="94">
        <v>0</v>
      </c>
      <c r="V338" s="94">
        <v>0</v>
      </c>
      <c r="W338" s="94">
        <v>0</v>
      </c>
      <c r="X338" s="94">
        <v>0</v>
      </c>
      <c r="Y338" s="94">
        <v>513.34</v>
      </c>
      <c r="Z338" s="94">
        <v>0</v>
      </c>
      <c r="AA338" s="94">
        <v>0</v>
      </c>
      <c r="AB338" s="94">
        <v>0</v>
      </c>
      <c r="AC338" s="94">
        <v>0</v>
      </c>
    </row>
    <row r="339" spans="1:29" s="14" customFormat="1" ht="12.75" hidden="1" outlineLevel="2">
      <c r="A339" s="14" t="s">
        <v>936</v>
      </c>
      <c r="B339" s="14" t="s">
        <v>937</v>
      </c>
      <c r="C339" s="48" t="s">
        <v>1401</v>
      </c>
      <c r="D339" s="15"/>
      <c r="E339" s="15"/>
      <c r="F339" s="94">
        <v>0</v>
      </c>
      <c r="G339" s="94">
        <v>0</v>
      </c>
      <c r="H339" s="94">
        <v>0</v>
      </c>
      <c r="I339" s="94">
        <v>0</v>
      </c>
      <c r="J339" s="94">
        <v>0</v>
      </c>
      <c r="K339" s="94">
        <v>0</v>
      </c>
      <c r="L339" s="94">
        <v>0</v>
      </c>
      <c r="M339" s="94">
        <v>0.08</v>
      </c>
      <c r="N339" s="94">
        <v>0</v>
      </c>
      <c r="O339" s="94">
        <v>0</v>
      </c>
      <c r="P339" s="94">
        <v>0</v>
      </c>
      <c r="Q339" s="94">
        <v>0</v>
      </c>
      <c r="R339" s="94">
        <v>0</v>
      </c>
      <c r="S339" s="94">
        <v>0</v>
      </c>
      <c r="T339" s="94">
        <v>0</v>
      </c>
      <c r="U339" s="94">
        <v>0</v>
      </c>
      <c r="V339" s="94">
        <v>0</v>
      </c>
      <c r="W339" s="94">
        <v>0</v>
      </c>
      <c r="X339" s="94">
        <v>0</v>
      </c>
      <c r="Y339" s="94">
        <v>0</v>
      </c>
      <c r="Z339" s="94">
        <v>0</v>
      </c>
      <c r="AA339" s="94">
        <v>0</v>
      </c>
      <c r="AB339" s="94">
        <v>0</v>
      </c>
      <c r="AC339" s="94">
        <v>0</v>
      </c>
    </row>
    <row r="340" spans="1:29" s="14" customFormat="1" ht="12.75" hidden="1" outlineLevel="2">
      <c r="A340" s="14" t="s">
        <v>938</v>
      </c>
      <c r="B340" s="14" t="s">
        <v>939</v>
      </c>
      <c r="C340" s="48" t="s">
        <v>1402</v>
      </c>
      <c r="D340" s="15"/>
      <c r="E340" s="15"/>
      <c r="F340" s="94">
        <v>56.49</v>
      </c>
      <c r="G340" s="94">
        <v>0</v>
      </c>
      <c r="H340" s="94">
        <v>0</v>
      </c>
      <c r="I340" s="94">
        <v>0</v>
      </c>
      <c r="J340" s="94">
        <v>270.52</v>
      </c>
      <c r="K340" s="94">
        <v>-1.6400000000000001</v>
      </c>
      <c r="L340" s="94">
        <v>90.51</v>
      </c>
      <c r="M340" s="94">
        <v>0</v>
      </c>
      <c r="N340" s="94">
        <v>0</v>
      </c>
      <c r="O340" s="94">
        <v>0</v>
      </c>
      <c r="P340" s="94">
        <v>0</v>
      </c>
      <c r="Q340" s="94">
        <v>0</v>
      </c>
      <c r="R340" s="94">
        <v>0</v>
      </c>
      <c r="S340" s="94">
        <v>0</v>
      </c>
      <c r="T340" s="94">
        <v>0</v>
      </c>
      <c r="U340" s="94">
        <v>0</v>
      </c>
      <c r="V340" s="94">
        <v>0</v>
      </c>
      <c r="W340" s="94">
        <v>0</v>
      </c>
      <c r="X340" s="94">
        <v>0</v>
      </c>
      <c r="Y340" s="94">
        <v>0</v>
      </c>
      <c r="Z340" s="94">
        <v>0</v>
      </c>
      <c r="AA340" s="94">
        <v>0</v>
      </c>
      <c r="AB340" s="94">
        <v>0</v>
      </c>
      <c r="AC340" s="94">
        <v>0</v>
      </c>
    </row>
    <row r="341" spans="1:29" s="14" customFormat="1" ht="12.75" hidden="1" outlineLevel="2">
      <c r="A341" s="14" t="s">
        <v>940</v>
      </c>
      <c r="B341" s="14" t="s">
        <v>941</v>
      </c>
      <c r="C341" s="48" t="s">
        <v>1403</v>
      </c>
      <c r="D341" s="15"/>
      <c r="E341" s="15"/>
      <c r="F341" s="94">
        <v>161.45000000000002</v>
      </c>
      <c r="G341" s="94">
        <v>57.72</v>
      </c>
      <c r="H341" s="94">
        <v>19.37</v>
      </c>
      <c r="I341" s="94">
        <v>14.92</v>
      </c>
      <c r="J341" s="94">
        <v>121.99000000000001</v>
      </c>
      <c r="K341" s="94">
        <v>30.91</v>
      </c>
      <c r="L341" s="94">
        <v>114.46000000000001</v>
      </c>
      <c r="M341" s="94">
        <v>34.54</v>
      </c>
      <c r="N341" s="94">
        <v>10</v>
      </c>
      <c r="O341" s="94">
        <v>68.15</v>
      </c>
      <c r="P341" s="94">
        <v>79.79</v>
      </c>
      <c r="Q341" s="94">
        <v>60.300000000000004</v>
      </c>
      <c r="R341" s="94">
        <v>41</v>
      </c>
      <c r="S341" s="94">
        <v>52.35</v>
      </c>
      <c r="T341" s="94">
        <v>110.08</v>
      </c>
      <c r="U341" s="94">
        <v>13.23</v>
      </c>
      <c r="V341" s="94">
        <v>143.45000000000002</v>
      </c>
      <c r="W341" s="94">
        <v>20.240000000000002</v>
      </c>
      <c r="X341" s="94">
        <v>36.01</v>
      </c>
      <c r="Y341" s="94">
        <v>117.22</v>
      </c>
      <c r="Z341" s="94">
        <v>5.9</v>
      </c>
      <c r="AA341" s="94">
        <v>35.84</v>
      </c>
      <c r="AB341" s="94">
        <v>104.51</v>
      </c>
      <c r="AC341" s="94">
        <v>170.23</v>
      </c>
    </row>
    <row r="342" spans="1:29" s="14" customFormat="1" ht="12.75" hidden="1" outlineLevel="2">
      <c r="A342" s="14" t="s">
        <v>942</v>
      </c>
      <c r="B342" s="14" t="s">
        <v>943</v>
      </c>
      <c r="C342" s="48" t="s">
        <v>1404</v>
      </c>
      <c r="D342" s="15"/>
      <c r="E342" s="15"/>
      <c r="F342" s="94">
        <v>0</v>
      </c>
      <c r="G342" s="94">
        <v>0</v>
      </c>
      <c r="H342" s="94">
        <v>1.98</v>
      </c>
      <c r="I342" s="94">
        <v>3.16</v>
      </c>
      <c r="J342" s="94">
        <v>0.07</v>
      </c>
      <c r="K342" s="94">
        <v>0</v>
      </c>
      <c r="L342" s="94">
        <v>0</v>
      </c>
      <c r="M342" s="94">
        <v>2.2800000000000002</v>
      </c>
      <c r="N342" s="94">
        <v>0</v>
      </c>
      <c r="O342" s="94">
        <v>0</v>
      </c>
      <c r="P342" s="94">
        <v>0</v>
      </c>
      <c r="Q342" s="94">
        <v>0</v>
      </c>
      <c r="R342" s="94">
        <v>0</v>
      </c>
      <c r="S342" s="94">
        <v>0</v>
      </c>
      <c r="T342" s="94">
        <v>0</v>
      </c>
      <c r="U342" s="94">
        <v>0</v>
      </c>
      <c r="V342" s="94">
        <v>0</v>
      </c>
      <c r="W342" s="94">
        <v>0</v>
      </c>
      <c r="X342" s="94">
        <v>0</v>
      </c>
      <c r="Y342" s="94">
        <v>0</v>
      </c>
      <c r="Z342" s="94">
        <v>0</v>
      </c>
      <c r="AA342" s="94">
        <v>0</v>
      </c>
      <c r="AB342" s="94">
        <v>0</v>
      </c>
      <c r="AC342" s="94">
        <v>0</v>
      </c>
    </row>
    <row r="343" spans="1:29" s="14" customFormat="1" ht="12.75" hidden="1" outlineLevel="2">
      <c r="A343" s="14" t="s">
        <v>944</v>
      </c>
      <c r="B343" s="14" t="s">
        <v>945</v>
      </c>
      <c r="C343" s="48" t="s">
        <v>1405</v>
      </c>
      <c r="D343" s="15"/>
      <c r="E343" s="15"/>
      <c r="F343" s="94">
        <v>392.07</v>
      </c>
      <c r="G343" s="94">
        <v>378.22</v>
      </c>
      <c r="H343" s="94">
        <v>5685.51</v>
      </c>
      <c r="I343" s="94">
        <v>200.33</v>
      </c>
      <c r="J343" s="94">
        <v>564.75</v>
      </c>
      <c r="K343" s="94">
        <v>4463.51</v>
      </c>
      <c r="L343" s="94">
        <v>805.4200000000001</v>
      </c>
      <c r="M343" s="94">
        <v>535.27</v>
      </c>
      <c r="N343" s="94">
        <v>4535.62</v>
      </c>
      <c r="O343" s="94">
        <v>638.25</v>
      </c>
      <c r="P343" s="94">
        <v>448.7</v>
      </c>
      <c r="Q343" s="94">
        <v>6779.72</v>
      </c>
      <c r="R343" s="94">
        <v>409.31</v>
      </c>
      <c r="S343" s="94">
        <v>4070.81</v>
      </c>
      <c r="T343" s="94">
        <v>1699.1100000000001</v>
      </c>
      <c r="U343" s="94">
        <v>1812.51</v>
      </c>
      <c r="V343" s="94">
        <v>1871.91</v>
      </c>
      <c r="W343" s="94">
        <v>2637.1</v>
      </c>
      <c r="X343" s="94">
        <v>1305.79</v>
      </c>
      <c r="Y343" s="94">
        <v>1785.73</v>
      </c>
      <c r="Z343" s="94">
        <v>-1674.51</v>
      </c>
      <c r="AA343" s="94">
        <v>3551.9</v>
      </c>
      <c r="AB343" s="94">
        <v>5454.51</v>
      </c>
      <c r="AC343" s="94">
        <v>-1566.51</v>
      </c>
    </row>
    <row r="344" spans="1:29" s="14" customFormat="1" ht="12.75" hidden="1" outlineLevel="2">
      <c r="A344" s="14" t="s">
        <v>946</v>
      </c>
      <c r="B344" s="14" t="s">
        <v>947</v>
      </c>
      <c r="C344" s="48" t="s">
        <v>1406</v>
      </c>
      <c r="D344" s="15"/>
      <c r="E344" s="15"/>
      <c r="F344" s="94">
        <v>5.94</v>
      </c>
      <c r="G344" s="94">
        <v>0</v>
      </c>
      <c r="H344" s="94">
        <v>9.56</v>
      </c>
      <c r="I344" s="94">
        <v>0</v>
      </c>
      <c r="J344" s="94">
        <v>8.950000000000001</v>
      </c>
      <c r="K344" s="94">
        <v>0</v>
      </c>
      <c r="L344" s="94">
        <v>0</v>
      </c>
      <c r="M344" s="94">
        <v>0</v>
      </c>
      <c r="N344" s="94">
        <v>4.9</v>
      </c>
      <c r="O344" s="94">
        <v>0</v>
      </c>
      <c r="P344" s="94">
        <v>0</v>
      </c>
      <c r="Q344" s="94">
        <v>0</v>
      </c>
      <c r="R344" s="94">
        <v>4.6000000000000005</v>
      </c>
      <c r="S344" s="94">
        <v>0</v>
      </c>
      <c r="T344" s="94">
        <v>0</v>
      </c>
      <c r="U344" s="94">
        <v>6.6000000000000005</v>
      </c>
      <c r="V344" s="94">
        <v>0</v>
      </c>
      <c r="W344" s="94">
        <v>13.040000000000001</v>
      </c>
      <c r="X344" s="94">
        <v>0</v>
      </c>
      <c r="Y344" s="94">
        <v>0</v>
      </c>
      <c r="Z344" s="94">
        <v>4.43</v>
      </c>
      <c r="AA344" s="94">
        <v>5.83</v>
      </c>
      <c r="AB344" s="94">
        <v>0</v>
      </c>
      <c r="AC344" s="94">
        <v>0</v>
      </c>
    </row>
    <row r="345" spans="1:29" s="14" customFormat="1" ht="12.75" hidden="1" outlineLevel="2">
      <c r="A345" s="14" t="s">
        <v>948</v>
      </c>
      <c r="B345" s="14" t="s">
        <v>949</v>
      </c>
      <c r="C345" s="48" t="s">
        <v>1407</v>
      </c>
      <c r="D345" s="15"/>
      <c r="E345" s="15"/>
      <c r="F345" s="94">
        <v>2936.64</v>
      </c>
      <c r="G345" s="94">
        <v>2312.27</v>
      </c>
      <c r="H345" s="94">
        <v>26096.82</v>
      </c>
      <c r="I345" s="94">
        <v>809.09</v>
      </c>
      <c r="J345" s="94">
        <v>16.8</v>
      </c>
      <c r="K345" s="94">
        <v>4862.11</v>
      </c>
      <c r="L345" s="94">
        <v>912.96</v>
      </c>
      <c r="M345" s="94">
        <v>115.69</v>
      </c>
      <c r="N345" s="94">
        <v>962.75</v>
      </c>
      <c r="O345" s="94">
        <v>3641.86</v>
      </c>
      <c r="P345" s="94">
        <v>1820.46</v>
      </c>
      <c r="Q345" s="94">
        <v>6093.05</v>
      </c>
      <c r="R345" s="94">
        <v>754.09</v>
      </c>
      <c r="S345" s="94">
        <v>624.1</v>
      </c>
      <c r="T345" s="94">
        <v>969.04</v>
      </c>
      <c r="U345" s="94">
        <v>5488.66</v>
      </c>
      <c r="V345" s="94">
        <v>2179.2400000000002</v>
      </c>
      <c r="W345" s="94">
        <v>1898</v>
      </c>
      <c r="X345" s="94">
        <v>312.74</v>
      </c>
      <c r="Y345" s="94">
        <v>4072.8</v>
      </c>
      <c r="Z345" s="94">
        <v>1065.15</v>
      </c>
      <c r="AA345" s="94">
        <v>2720.25</v>
      </c>
      <c r="AB345" s="94">
        <v>2282.83</v>
      </c>
      <c r="AC345" s="94">
        <v>1974.13</v>
      </c>
    </row>
    <row r="346" spans="1:29" s="14" customFormat="1" ht="12.75" hidden="1" outlineLevel="2">
      <c r="A346" s="14" t="s">
        <v>950</v>
      </c>
      <c r="B346" s="14" t="s">
        <v>951</v>
      </c>
      <c r="C346" s="48" t="s">
        <v>1408</v>
      </c>
      <c r="D346" s="15"/>
      <c r="E346" s="15"/>
      <c r="F346" s="94">
        <v>75761.6</v>
      </c>
      <c r="G346" s="94">
        <v>10173.5</v>
      </c>
      <c r="H346" s="94">
        <v>5929.900000000001</v>
      </c>
      <c r="I346" s="94">
        <v>-217.92000000000002</v>
      </c>
      <c r="J346" s="94">
        <v>6394.38</v>
      </c>
      <c r="K346" s="94">
        <v>795.04</v>
      </c>
      <c r="L346" s="94">
        <v>5936.04</v>
      </c>
      <c r="M346" s="94">
        <v>-5542.21</v>
      </c>
      <c r="N346" s="94">
        <v>4499.57</v>
      </c>
      <c r="O346" s="94">
        <v>5302.27</v>
      </c>
      <c r="P346" s="94">
        <v>-648.3000000000001</v>
      </c>
      <c r="Q346" s="94">
        <v>145179.27</v>
      </c>
      <c r="R346" s="94">
        <v>63234.82</v>
      </c>
      <c r="S346" s="94">
        <v>3712.14</v>
      </c>
      <c r="T346" s="94">
        <v>19551.14</v>
      </c>
      <c r="U346" s="94">
        <v>4757.81</v>
      </c>
      <c r="V346" s="94">
        <v>7793.83</v>
      </c>
      <c r="W346" s="94">
        <v>59950.4</v>
      </c>
      <c r="X346" s="94">
        <v>2644.4500000000003</v>
      </c>
      <c r="Y346" s="94">
        <v>-2532.1</v>
      </c>
      <c r="Z346" s="94">
        <v>13726.83</v>
      </c>
      <c r="AA346" s="94">
        <v>24819.510000000002</v>
      </c>
      <c r="AB346" s="94">
        <v>-915.9300000000001</v>
      </c>
      <c r="AC346" s="94">
        <v>139719.845</v>
      </c>
    </row>
    <row r="347" spans="1:29" s="14" customFormat="1" ht="12.75" hidden="1" outlineLevel="2">
      <c r="A347" s="14" t="s">
        <v>952</v>
      </c>
      <c r="B347" s="14" t="s">
        <v>953</v>
      </c>
      <c r="C347" s="48" t="s">
        <v>1409</v>
      </c>
      <c r="D347" s="15"/>
      <c r="E347" s="15"/>
      <c r="F347" s="94">
        <v>618.568</v>
      </c>
      <c r="G347" s="94">
        <v>821.91</v>
      </c>
      <c r="H347" s="94">
        <v>1180.2910000000002</v>
      </c>
      <c r="I347" s="94">
        <v>298.13</v>
      </c>
      <c r="J347" s="94">
        <v>2381.828</v>
      </c>
      <c r="K347" s="94">
        <v>433.42</v>
      </c>
      <c r="L347" s="94">
        <v>646.058</v>
      </c>
      <c r="M347" s="94">
        <v>899.224</v>
      </c>
      <c r="N347" s="94">
        <v>6998.25</v>
      </c>
      <c r="O347" s="94">
        <v>6355.923000000001</v>
      </c>
      <c r="P347" s="94">
        <v>1653.776</v>
      </c>
      <c r="Q347" s="94">
        <v>-5906.442</v>
      </c>
      <c r="R347" s="94">
        <v>554.648</v>
      </c>
      <c r="S347" s="94">
        <v>5444.9130000000005</v>
      </c>
      <c r="T347" s="94">
        <v>2105.368</v>
      </c>
      <c r="U347" s="94">
        <v>790.6080000000001</v>
      </c>
      <c r="V347" s="94">
        <v>897.25</v>
      </c>
      <c r="W347" s="94">
        <v>1398.006</v>
      </c>
      <c r="X347" s="94">
        <v>103.95700000000001</v>
      </c>
      <c r="Y347" s="94">
        <v>2738.143</v>
      </c>
      <c r="Z347" s="94">
        <v>3570.6220000000003</v>
      </c>
      <c r="AA347" s="94">
        <v>1306.154</v>
      </c>
      <c r="AB347" s="94">
        <v>4159.729</v>
      </c>
      <c r="AC347" s="94">
        <v>1122.1480000000001</v>
      </c>
    </row>
    <row r="348" spans="1:29" s="14" customFormat="1" ht="12.75" hidden="1" outlineLevel="2">
      <c r="A348" s="14" t="s">
        <v>954</v>
      </c>
      <c r="B348" s="14" t="s">
        <v>955</v>
      </c>
      <c r="C348" s="48" t="s">
        <v>1410</v>
      </c>
      <c r="D348" s="15"/>
      <c r="E348" s="15"/>
      <c r="F348" s="94">
        <v>852.1700000000001</v>
      </c>
      <c r="G348" s="94">
        <v>282.54</v>
      </c>
      <c r="H348" s="94">
        <v>2440.29</v>
      </c>
      <c r="I348" s="94">
        <v>828.41</v>
      </c>
      <c r="J348" s="94">
        <v>553.54</v>
      </c>
      <c r="K348" s="94">
        <v>965.63</v>
      </c>
      <c r="L348" s="94">
        <v>2036.56</v>
      </c>
      <c r="M348" s="94">
        <v>2483.34</v>
      </c>
      <c r="N348" s="94">
        <v>1156.54</v>
      </c>
      <c r="O348" s="94">
        <v>479.2</v>
      </c>
      <c r="P348" s="94">
        <v>2800.29</v>
      </c>
      <c r="Q348" s="94">
        <v>635.69</v>
      </c>
      <c r="R348" s="94">
        <v>566.9</v>
      </c>
      <c r="S348" s="94">
        <v>1030.01</v>
      </c>
      <c r="T348" s="94">
        <v>1663.74</v>
      </c>
      <c r="U348" s="94">
        <v>3290.57</v>
      </c>
      <c r="V348" s="94">
        <v>2066.79</v>
      </c>
      <c r="W348" s="94">
        <v>2162.66</v>
      </c>
      <c r="X348" s="94">
        <v>1531.14</v>
      </c>
      <c r="Y348" s="94">
        <v>1802.8400000000001</v>
      </c>
      <c r="Z348" s="94">
        <v>1152.71</v>
      </c>
      <c r="AA348" s="94">
        <v>1824.73</v>
      </c>
      <c r="AB348" s="94">
        <v>1085.38</v>
      </c>
      <c r="AC348" s="94">
        <v>696.89</v>
      </c>
    </row>
    <row r="349" spans="1:29" s="14" customFormat="1" ht="12.75" hidden="1" outlineLevel="2">
      <c r="A349" s="14" t="s">
        <v>956</v>
      </c>
      <c r="B349" s="14" t="s">
        <v>957</v>
      </c>
      <c r="C349" s="48" t="s">
        <v>1411</v>
      </c>
      <c r="D349" s="15"/>
      <c r="E349" s="15"/>
      <c r="F349" s="94">
        <v>0</v>
      </c>
      <c r="G349" s="94">
        <v>0</v>
      </c>
      <c r="H349" s="94">
        <v>0</v>
      </c>
      <c r="I349" s="94">
        <v>0</v>
      </c>
      <c r="J349" s="94">
        <v>0</v>
      </c>
      <c r="K349" s="94">
        <v>0</v>
      </c>
      <c r="L349" s="94">
        <v>0</v>
      </c>
      <c r="M349" s="94">
        <v>0</v>
      </c>
      <c r="N349" s="94">
        <v>0</v>
      </c>
      <c r="O349" s="94">
        <v>0</v>
      </c>
      <c r="P349" s="94">
        <v>0</v>
      </c>
      <c r="Q349" s="94">
        <v>0</v>
      </c>
      <c r="R349" s="94">
        <v>0</v>
      </c>
      <c r="S349" s="94">
        <v>0</v>
      </c>
      <c r="T349" s="94">
        <v>0</v>
      </c>
      <c r="U349" s="94">
        <v>0</v>
      </c>
      <c r="V349" s="94">
        <v>0</v>
      </c>
      <c r="W349" s="94">
        <v>0</v>
      </c>
      <c r="X349" s="94">
        <v>0</v>
      </c>
      <c r="Y349" s="94">
        <v>34.64</v>
      </c>
      <c r="Z349" s="94">
        <v>0</v>
      </c>
      <c r="AA349" s="94">
        <v>3140.51</v>
      </c>
      <c r="AB349" s="94">
        <v>1629.71</v>
      </c>
      <c r="AC349" s="94">
        <v>10535.75</v>
      </c>
    </row>
    <row r="350" spans="1:29" s="14" customFormat="1" ht="12.75" hidden="1" outlineLevel="2">
      <c r="A350" s="14" t="s">
        <v>958</v>
      </c>
      <c r="B350" s="14" t="s">
        <v>959</v>
      </c>
      <c r="C350" s="48" t="s">
        <v>1412</v>
      </c>
      <c r="D350" s="15"/>
      <c r="E350" s="15"/>
      <c r="F350" s="94">
        <v>3757.19</v>
      </c>
      <c r="G350" s="94">
        <v>4174.49</v>
      </c>
      <c r="H350" s="94">
        <v>4397.32</v>
      </c>
      <c r="I350" s="94">
        <v>17464.07</v>
      </c>
      <c r="J350" s="94">
        <v>13860.2</v>
      </c>
      <c r="K350" s="94">
        <v>2525.4900000000002</v>
      </c>
      <c r="L350" s="94">
        <v>70342.04000000001</v>
      </c>
      <c r="M350" s="94">
        <v>23458.100000000002</v>
      </c>
      <c r="N350" s="94">
        <v>25360.12</v>
      </c>
      <c r="O350" s="94">
        <v>4407.42</v>
      </c>
      <c r="P350" s="94">
        <v>4992.54</v>
      </c>
      <c r="Q350" s="94">
        <v>18433.65</v>
      </c>
      <c r="R350" s="94">
        <v>16137.53</v>
      </c>
      <c r="S350" s="94">
        <v>2700.19</v>
      </c>
      <c r="T350" s="94">
        <v>7371.41</v>
      </c>
      <c r="U350" s="94">
        <v>4304.59</v>
      </c>
      <c r="V350" s="94">
        <v>7889.13</v>
      </c>
      <c r="W350" s="94">
        <v>3582.57</v>
      </c>
      <c r="X350" s="94">
        <v>17917.03</v>
      </c>
      <c r="Y350" s="94">
        <v>11836.11</v>
      </c>
      <c r="Z350" s="94">
        <v>-99.06</v>
      </c>
      <c r="AA350" s="94">
        <v>6488</v>
      </c>
      <c r="AB350" s="94">
        <v>2963.7200000000003</v>
      </c>
      <c r="AC350" s="94">
        <v>7919.76</v>
      </c>
    </row>
    <row r="351" spans="1:29" s="14" customFormat="1" ht="12.75" hidden="1" outlineLevel="2">
      <c r="A351" s="14" t="s">
        <v>960</v>
      </c>
      <c r="B351" s="14" t="s">
        <v>961</v>
      </c>
      <c r="C351" s="48" t="s">
        <v>1280</v>
      </c>
      <c r="D351" s="15"/>
      <c r="E351" s="15"/>
      <c r="F351" s="94">
        <v>0</v>
      </c>
      <c r="G351" s="94">
        <v>0</v>
      </c>
      <c r="H351" s="94">
        <v>0</v>
      </c>
      <c r="I351" s="94">
        <v>0</v>
      </c>
      <c r="J351" s="94">
        <v>0</v>
      </c>
      <c r="K351" s="94">
        <v>2400</v>
      </c>
      <c r="L351" s="94">
        <v>0</v>
      </c>
      <c r="M351" s="94">
        <v>0</v>
      </c>
      <c r="N351" s="94">
        <v>900</v>
      </c>
      <c r="O351" s="94">
        <v>0</v>
      </c>
      <c r="P351" s="94">
        <v>2980</v>
      </c>
      <c r="Q351" s="94">
        <v>0</v>
      </c>
      <c r="R351" s="94">
        <v>0</v>
      </c>
      <c r="S351" s="94">
        <v>0</v>
      </c>
      <c r="T351" s="94">
        <v>0</v>
      </c>
      <c r="U351" s="94">
        <v>300</v>
      </c>
      <c r="V351" s="94">
        <v>0</v>
      </c>
      <c r="W351" s="94">
        <v>0</v>
      </c>
      <c r="X351" s="94">
        <v>0</v>
      </c>
      <c r="Y351" s="94">
        <v>0</v>
      </c>
      <c r="Z351" s="94">
        <v>0</v>
      </c>
      <c r="AA351" s="94">
        <v>0</v>
      </c>
      <c r="AB351" s="94">
        <v>0</v>
      </c>
      <c r="AC351" s="94">
        <v>0</v>
      </c>
    </row>
    <row r="352" spans="1:29" s="14" customFormat="1" ht="12.75" hidden="1" outlineLevel="2">
      <c r="A352" s="14" t="s">
        <v>962</v>
      </c>
      <c r="B352" s="14" t="s">
        <v>963</v>
      </c>
      <c r="C352" s="48" t="s">
        <v>1413</v>
      </c>
      <c r="D352" s="15"/>
      <c r="E352" s="15"/>
      <c r="F352" s="94">
        <v>7748.12</v>
      </c>
      <c r="G352" s="94">
        <v>7748.12</v>
      </c>
      <c r="H352" s="94">
        <v>7748.110000000001</v>
      </c>
      <c r="I352" s="94">
        <v>7748.12</v>
      </c>
      <c r="J352" s="94">
        <v>5108.99</v>
      </c>
      <c r="K352" s="94">
        <v>7748.110000000001</v>
      </c>
      <c r="L352" s="94">
        <v>7748.12</v>
      </c>
      <c r="M352" s="94">
        <v>2094.12</v>
      </c>
      <c r="N352" s="94">
        <v>7748.110000000001</v>
      </c>
      <c r="O352" s="94">
        <v>7748.12</v>
      </c>
      <c r="P352" s="94">
        <v>13448.12</v>
      </c>
      <c r="Q352" s="94">
        <v>7748.110000000001</v>
      </c>
      <c r="R352" s="94">
        <v>7748.12</v>
      </c>
      <c r="S352" s="94">
        <v>2048.12</v>
      </c>
      <c r="T352" s="94">
        <v>7748.110000000001</v>
      </c>
      <c r="U352" s="94">
        <v>7748.12</v>
      </c>
      <c r="V352" s="94">
        <v>7748.12</v>
      </c>
      <c r="W352" s="94">
        <v>7748.110000000001</v>
      </c>
      <c r="X352" s="94">
        <v>7748.12</v>
      </c>
      <c r="Y352" s="94">
        <v>7748.12</v>
      </c>
      <c r="Z352" s="94">
        <v>7748.110000000001</v>
      </c>
      <c r="AA352" s="94">
        <v>7748.12</v>
      </c>
      <c r="AB352" s="94">
        <v>13448.12</v>
      </c>
      <c r="AC352" s="94">
        <v>1573.1100000000001</v>
      </c>
    </row>
    <row r="353" spans="1:29" s="14" customFormat="1" ht="12.75" hidden="1" outlineLevel="2">
      <c r="A353" s="14" t="s">
        <v>964</v>
      </c>
      <c r="B353" s="14" t="s">
        <v>965</v>
      </c>
      <c r="C353" s="48" t="s">
        <v>1414</v>
      </c>
      <c r="D353" s="15"/>
      <c r="E353" s="15"/>
      <c r="F353" s="94">
        <v>18436.12</v>
      </c>
      <c r="G353" s="94">
        <v>17598.63</v>
      </c>
      <c r="H353" s="94">
        <v>17399.8</v>
      </c>
      <c r="I353" s="94">
        <v>17470.66</v>
      </c>
      <c r="J353" s="94">
        <v>18634.5</v>
      </c>
      <c r="K353" s="94">
        <v>13099.92</v>
      </c>
      <c r="L353" s="94">
        <v>9330.31</v>
      </c>
      <c r="M353" s="94">
        <v>6556.78</v>
      </c>
      <c r="N353" s="94">
        <v>6288.97</v>
      </c>
      <c r="O353" s="94">
        <v>6233.59</v>
      </c>
      <c r="P353" s="94">
        <v>5603.82</v>
      </c>
      <c r="Q353" s="94">
        <v>5651.5</v>
      </c>
      <c r="R353" s="94">
        <v>7799.25</v>
      </c>
      <c r="S353" s="94">
        <v>2962.3</v>
      </c>
      <c r="T353" s="94">
        <v>3008.86</v>
      </c>
      <c r="U353" s="94">
        <v>3071.28</v>
      </c>
      <c r="V353" s="94">
        <v>3020.81</v>
      </c>
      <c r="W353" s="94">
        <v>2999.07</v>
      </c>
      <c r="X353" s="94">
        <v>3010.18</v>
      </c>
      <c r="Y353" s="94">
        <v>2618.75</v>
      </c>
      <c r="Z353" s="94">
        <v>2616.39</v>
      </c>
      <c r="AA353" s="94">
        <v>2625.26</v>
      </c>
      <c r="AB353" s="94">
        <v>2624.15</v>
      </c>
      <c r="AC353" s="94">
        <v>2629.62</v>
      </c>
    </row>
    <row r="354" spans="1:29" s="13" customFormat="1" ht="12.75" collapsed="1">
      <c r="A354" s="13" t="s">
        <v>53</v>
      </c>
      <c r="B354" s="11"/>
      <c r="C354" s="50" t="s">
        <v>120</v>
      </c>
      <c r="D354" s="23"/>
      <c r="E354" s="23"/>
      <c r="F354" s="87">
        <v>6365001.011000004</v>
      </c>
      <c r="G354" s="87">
        <v>5155983.545</v>
      </c>
      <c r="H354" s="87">
        <v>5236496.071</v>
      </c>
      <c r="I354" s="87">
        <v>4274371.384000001</v>
      </c>
      <c r="J354" s="87">
        <v>4243663.383</v>
      </c>
      <c r="K354" s="87">
        <v>15976375.604999999</v>
      </c>
      <c r="L354" s="87">
        <v>5115852.253</v>
      </c>
      <c r="M354" s="87">
        <v>7583929.749000003</v>
      </c>
      <c r="N354" s="87">
        <v>5331949.805000002</v>
      </c>
      <c r="O354" s="87">
        <v>5552226.468000001</v>
      </c>
      <c r="P354" s="87">
        <v>6206393.709999999</v>
      </c>
      <c r="Q354" s="87">
        <v>9429505.012000004</v>
      </c>
      <c r="R354" s="87">
        <v>8582874.080999995</v>
      </c>
      <c r="S354" s="87">
        <v>7733736.163999996</v>
      </c>
      <c r="T354" s="87">
        <v>6727855.474999997</v>
      </c>
      <c r="U354" s="87">
        <v>7655645.634999998</v>
      </c>
      <c r="V354" s="87">
        <v>7129666.367999998</v>
      </c>
      <c r="W354" s="87">
        <v>6246981.414000005</v>
      </c>
      <c r="X354" s="87">
        <v>5976520.515000002</v>
      </c>
      <c r="Y354" s="87">
        <v>5621285.071000002</v>
      </c>
      <c r="Z354" s="87">
        <v>6495586.89</v>
      </c>
      <c r="AA354" s="87">
        <v>5436669.421999999</v>
      </c>
      <c r="AB354" s="87">
        <v>5859766.7370000025</v>
      </c>
      <c r="AC354" s="87">
        <v>6471357.501</v>
      </c>
    </row>
    <row r="355" spans="2:29" s="13" customFormat="1" ht="0.75" customHeight="1" hidden="1" outlineLevel="1">
      <c r="B355" s="11"/>
      <c r="C355" s="50"/>
      <c r="D355" s="23"/>
      <c r="E355" s="23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  <c r="AB355" s="87"/>
      <c r="AC355" s="87"/>
    </row>
    <row r="356" spans="1:29" s="14" customFormat="1" ht="12.75" hidden="1" outlineLevel="2">
      <c r="A356" s="14" t="s">
        <v>966</v>
      </c>
      <c r="B356" s="14" t="s">
        <v>967</v>
      </c>
      <c r="C356" s="48" t="s">
        <v>1415</v>
      </c>
      <c r="D356" s="15"/>
      <c r="E356" s="15"/>
      <c r="F356" s="94">
        <v>29047.57</v>
      </c>
      <c r="G356" s="94">
        <v>45902.6</v>
      </c>
      <c r="H356" s="94">
        <v>35711.25</v>
      </c>
      <c r="I356" s="94">
        <v>35171.91</v>
      </c>
      <c r="J356" s="94">
        <v>47818.99</v>
      </c>
      <c r="K356" s="94">
        <v>32491.440000000002</v>
      </c>
      <c r="L356" s="94">
        <v>46992.07</v>
      </c>
      <c r="M356" s="94">
        <v>33413.270000000004</v>
      </c>
      <c r="N356" s="94">
        <v>37929.96</v>
      </c>
      <c r="O356" s="94">
        <v>39883.46</v>
      </c>
      <c r="P356" s="94">
        <v>26462.175</v>
      </c>
      <c r="Q356" s="94">
        <v>25832.5</v>
      </c>
      <c r="R356" s="94">
        <v>64382.46</v>
      </c>
      <c r="S356" s="94">
        <v>110811.73</v>
      </c>
      <c r="T356" s="94">
        <v>170231.42</v>
      </c>
      <c r="U356" s="94">
        <v>183132.36000000002</v>
      </c>
      <c r="V356" s="94">
        <v>163490.21</v>
      </c>
      <c r="W356" s="94">
        <v>176499.83000000002</v>
      </c>
      <c r="X356" s="94">
        <v>187941.18</v>
      </c>
      <c r="Y356" s="94">
        <v>204781.23</v>
      </c>
      <c r="Z356" s="94">
        <v>172845.74</v>
      </c>
      <c r="AA356" s="94">
        <v>233797.36000000002</v>
      </c>
      <c r="AB356" s="94">
        <v>177948.31</v>
      </c>
      <c r="AC356" s="94">
        <v>204398.36000000002</v>
      </c>
    </row>
    <row r="357" spans="1:29" s="14" customFormat="1" ht="12.75" hidden="1" outlineLevel="2">
      <c r="A357" s="14" t="s">
        <v>968</v>
      </c>
      <c r="B357" s="14" t="s">
        <v>969</v>
      </c>
      <c r="C357" s="48" t="s">
        <v>1416</v>
      </c>
      <c r="D357" s="15"/>
      <c r="E357" s="15"/>
      <c r="F357" s="94">
        <v>46493.6</v>
      </c>
      <c r="G357" s="94">
        <v>81539.51</v>
      </c>
      <c r="H357" s="94">
        <v>31119.93</v>
      </c>
      <c r="I357" s="94">
        <v>25743.95</v>
      </c>
      <c r="J357" s="94">
        <v>69836.47</v>
      </c>
      <c r="K357" s="94">
        <v>23875.05</v>
      </c>
      <c r="L357" s="94">
        <v>67407.04000000001</v>
      </c>
      <c r="M357" s="94">
        <v>58724.25</v>
      </c>
      <c r="N357" s="94">
        <v>60974.75</v>
      </c>
      <c r="O357" s="94">
        <v>65364.74</v>
      </c>
      <c r="P357" s="94">
        <v>70798.831</v>
      </c>
      <c r="Q357" s="94">
        <v>118328.72</v>
      </c>
      <c r="R357" s="94">
        <v>198621.56</v>
      </c>
      <c r="S357" s="94">
        <v>30320.600000000002</v>
      </c>
      <c r="T357" s="94">
        <v>67199.39</v>
      </c>
      <c r="U357" s="94">
        <v>138097.7</v>
      </c>
      <c r="V357" s="94">
        <v>152421.96</v>
      </c>
      <c r="W357" s="94">
        <v>89870.47</v>
      </c>
      <c r="X357" s="94">
        <v>63975.99</v>
      </c>
      <c r="Y357" s="94">
        <v>113034.36</v>
      </c>
      <c r="Z357" s="94">
        <v>43653.520000000004</v>
      </c>
      <c r="AA357" s="94">
        <v>36165.3</v>
      </c>
      <c r="AB357" s="94">
        <v>82830.2</v>
      </c>
      <c r="AC357" s="94">
        <v>213444.51</v>
      </c>
    </row>
    <row r="358" spans="1:29" s="14" customFormat="1" ht="12.75" hidden="1" outlineLevel="2">
      <c r="A358" s="14" t="s">
        <v>970</v>
      </c>
      <c r="B358" s="14" t="s">
        <v>971</v>
      </c>
      <c r="C358" s="48" t="s">
        <v>1417</v>
      </c>
      <c r="D358" s="15"/>
      <c r="E358" s="15"/>
      <c r="F358" s="94">
        <v>480646.43</v>
      </c>
      <c r="G358" s="94">
        <v>441352.08</v>
      </c>
      <c r="H358" s="94">
        <v>1178029.75</v>
      </c>
      <c r="I358" s="94">
        <v>1021556.76</v>
      </c>
      <c r="J358" s="94">
        <v>2681851.94</v>
      </c>
      <c r="K358" s="94">
        <v>179416.78</v>
      </c>
      <c r="L358" s="94">
        <v>490475.4</v>
      </c>
      <c r="M358" s="94">
        <v>453481.94</v>
      </c>
      <c r="N358" s="94">
        <v>486940.61</v>
      </c>
      <c r="O358" s="94">
        <v>913818.68</v>
      </c>
      <c r="P358" s="94">
        <v>444019.123</v>
      </c>
      <c r="Q358" s="94">
        <v>1649754.6600000001</v>
      </c>
      <c r="R358" s="94">
        <v>210437.24</v>
      </c>
      <c r="S358" s="94">
        <v>265224.93</v>
      </c>
      <c r="T358" s="94">
        <v>851143.67</v>
      </c>
      <c r="U358" s="94">
        <v>545183.88</v>
      </c>
      <c r="V358" s="94">
        <v>474805.69</v>
      </c>
      <c r="W358" s="94">
        <v>549295.02</v>
      </c>
      <c r="X358" s="94">
        <v>580555.83</v>
      </c>
      <c r="Y358" s="94">
        <v>709339.15</v>
      </c>
      <c r="Z358" s="94">
        <v>385025.60000000003</v>
      </c>
      <c r="AA358" s="94">
        <v>492690.04000000004</v>
      </c>
      <c r="AB358" s="94">
        <v>278322.31</v>
      </c>
      <c r="AC358" s="94">
        <v>627175.9500000001</v>
      </c>
    </row>
    <row r="359" spans="1:29" s="14" customFormat="1" ht="12.75" hidden="1" outlineLevel="2">
      <c r="A359" s="14" t="s">
        <v>972</v>
      </c>
      <c r="B359" s="14" t="s">
        <v>973</v>
      </c>
      <c r="C359" s="48" t="s">
        <v>1418</v>
      </c>
      <c r="D359" s="15"/>
      <c r="E359" s="15"/>
      <c r="F359" s="94">
        <v>64956.15</v>
      </c>
      <c r="G359" s="94">
        <v>73414.32</v>
      </c>
      <c r="H359" s="94">
        <v>522015.75</v>
      </c>
      <c r="I359" s="94">
        <v>1206175.98</v>
      </c>
      <c r="J359" s="94">
        <v>523498.65</v>
      </c>
      <c r="K359" s="94">
        <v>1134596.78</v>
      </c>
      <c r="L359" s="94">
        <v>165218.72</v>
      </c>
      <c r="M359" s="94">
        <v>120785.69</v>
      </c>
      <c r="N359" s="94">
        <v>249133.39</v>
      </c>
      <c r="O359" s="94">
        <v>606694.23</v>
      </c>
      <c r="P359" s="94">
        <v>199842.475</v>
      </c>
      <c r="Q359" s="94">
        <v>232354.29</v>
      </c>
      <c r="R359" s="94">
        <v>96615.13</v>
      </c>
      <c r="S359" s="94">
        <v>69473.65</v>
      </c>
      <c r="T359" s="94">
        <v>94710.48</v>
      </c>
      <c r="U359" s="94">
        <v>81866.56</v>
      </c>
      <c r="V359" s="94">
        <v>114181.07</v>
      </c>
      <c r="W359" s="94">
        <v>142771.24</v>
      </c>
      <c r="X359" s="94">
        <v>116510.15000000001</v>
      </c>
      <c r="Y359" s="94">
        <v>133627.04</v>
      </c>
      <c r="Z359" s="94">
        <v>85411.93000000001</v>
      </c>
      <c r="AA359" s="94">
        <v>81722.31</v>
      </c>
      <c r="AB359" s="94">
        <v>37756.71</v>
      </c>
      <c r="AC359" s="94">
        <v>72013.41</v>
      </c>
    </row>
    <row r="360" spans="1:29" s="14" customFormat="1" ht="12.75" hidden="1" outlineLevel="2">
      <c r="A360" s="14" t="s">
        <v>974</v>
      </c>
      <c r="B360" s="14" t="s">
        <v>975</v>
      </c>
      <c r="C360" s="48" t="s">
        <v>1419</v>
      </c>
      <c r="D360" s="15"/>
      <c r="E360" s="15"/>
      <c r="F360" s="94">
        <v>33662.47</v>
      </c>
      <c r="G360" s="94">
        <v>59020.79</v>
      </c>
      <c r="H360" s="94">
        <v>44820.1</v>
      </c>
      <c r="I360" s="94">
        <v>38535.49</v>
      </c>
      <c r="J360" s="94">
        <v>51095.33</v>
      </c>
      <c r="K360" s="94">
        <v>55023.5</v>
      </c>
      <c r="L360" s="94">
        <v>26840.24</v>
      </c>
      <c r="M360" s="94">
        <v>75227.73</v>
      </c>
      <c r="N360" s="94">
        <v>79058.56</v>
      </c>
      <c r="O360" s="94">
        <v>76540.90000000001</v>
      </c>
      <c r="P360" s="94">
        <v>57960.887</v>
      </c>
      <c r="Q360" s="94">
        <v>93855.86</v>
      </c>
      <c r="R360" s="94">
        <v>63647.770000000004</v>
      </c>
      <c r="S360" s="94">
        <v>106276.97</v>
      </c>
      <c r="T360" s="94">
        <v>78203.82</v>
      </c>
      <c r="U360" s="94">
        <v>83370.11</v>
      </c>
      <c r="V360" s="94">
        <v>128697.99</v>
      </c>
      <c r="W360" s="94">
        <v>88838.53</v>
      </c>
      <c r="X360" s="94">
        <v>90542.86</v>
      </c>
      <c r="Y360" s="94">
        <v>170787.96</v>
      </c>
      <c r="Z360" s="94">
        <v>37127.17</v>
      </c>
      <c r="AA360" s="94">
        <v>52098.19</v>
      </c>
      <c r="AB360" s="94">
        <v>55077.3</v>
      </c>
      <c r="AC360" s="94">
        <v>53008.450000000004</v>
      </c>
    </row>
    <row r="361" spans="1:29" s="14" customFormat="1" ht="12.75" hidden="1" outlineLevel="2">
      <c r="A361" s="14" t="s">
        <v>976</v>
      </c>
      <c r="B361" s="14" t="s">
        <v>977</v>
      </c>
      <c r="C361" s="48" t="s">
        <v>1415</v>
      </c>
      <c r="D361" s="15"/>
      <c r="E361" s="15"/>
      <c r="F361" s="94">
        <v>9639.56</v>
      </c>
      <c r="G361" s="94">
        <v>11230.12</v>
      </c>
      <c r="H361" s="94">
        <v>10405.15</v>
      </c>
      <c r="I361" s="94">
        <v>10207.19</v>
      </c>
      <c r="J361" s="94">
        <v>9152.51</v>
      </c>
      <c r="K361" s="94">
        <v>7348.400000000001</v>
      </c>
      <c r="L361" s="94">
        <v>12708.89</v>
      </c>
      <c r="M361" s="94">
        <v>9614.49</v>
      </c>
      <c r="N361" s="94">
        <v>13831.51</v>
      </c>
      <c r="O361" s="94">
        <v>12413.16</v>
      </c>
      <c r="P361" s="94">
        <v>8963.48</v>
      </c>
      <c r="Q361" s="94">
        <v>11940.01</v>
      </c>
      <c r="R361" s="94">
        <v>10624.83</v>
      </c>
      <c r="S361" s="94">
        <v>11974.98</v>
      </c>
      <c r="T361" s="94">
        <v>10441.85</v>
      </c>
      <c r="U361" s="94">
        <v>14148.7</v>
      </c>
      <c r="V361" s="94">
        <v>10439.7</v>
      </c>
      <c r="W361" s="94">
        <v>12652.220000000001</v>
      </c>
      <c r="X361" s="94">
        <v>12296.29</v>
      </c>
      <c r="Y361" s="94">
        <v>12908.33</v>
      </c>
      <c r="Z361" s="94">
        <v>12806.18</v>
      </c>
      <c r="AA361" s="94">
        <v>14577.460000000001</v>
      </c>
      <c r="AB361" s="94">
        <v>8213.05</v>
      </c>
      <c r="AC361" s="94">
        <v>14504.94</v>
      </c>
    </row>
    <row r="362" spans="1:29" s="14" customFormat="1" ht="12.75" hidden="1" outlineLevel="2">
      <c r="A362" s="14" t="s">
        <v>978</v>
      </c>
      <c r="B362" s="14" t="s">
        <v>979</v>
      </c>
      <c r="C362" s="48" t="s">
        <v>1416</v>
      </c>
      <c r="D362" s="15"/>
      <c r="E362" s="15"/>
      <c r="F362" s="94">
        <v>1526.79</v>
      </c>
      <c r="G362" s="94">
        <v>4368.02</v>
      </c>
      <c r="H362" s="94">
        <v>1439.55</v>
      </c>
      <c r="I362" s="94">
        <v>8277.53</v>
      </c>
      <c r="J362" s="94">
        <v>-906.1</v>
      </c>
      <c r="K362" s="94">
        <v>-157.08</v>
      </c>
      <c r="L362" s="94">
        <v>214</v>
      </c>
      <c r="M362" s="94">
        <v>3622.2200000000003</v>
      </c>
      <c r="N362" s="94">
        <v>1641.49</v>
      </c>
      <c r="O362" s="94">
        <v>3694.03</v>
      </c>
      <c r="P362" s="94">
        <v>8336.210000000001</v>
      </c>
      <c r="Q362" s="94">
        <v>816.5500000000001</v>
      </c>
      <c r="R362" s="94">
        <v>2555.39</v>
      </c>
      <c r="S362" s="94">
        <v>-131.92000000000002</v>
      </c>
      <c r="T362" s="94">
        <v>1287.24</v>
      </c>
      <c r="U362" s="94">
        <v>0.49</v>
      </c>
      <c r="V362" s="94">
        <v>2876.68</v>
      </c>
      <c r="W362" s="94">
        <v>-686.48</v>
      </c>
      <c r="X362" s="94">
        <v>698.29</v>
      </c>
      <c r="Y362" s="94">
        <v>701.86</v>
      </c>
      <c r="Z362" s="94">
        <v>524.84</v>
      </c>
      <c r="AA362" s="94">
        <v>1568.23</v>
      </c>
      <c r="AB362" s="94">
        <v>2258.55</v>
      </c>
      <c r="AC362" s="94">
        <v>2313.44</v>
      </c>
    </row>
    <row r="363" spans="1:29" s="14" customFormat="1" ht="12.75" hidden="1" outlineLevel="2">
      <c r="A363" s="14" t="s">
        <v>980</v>
      </c>
      <c r="B363" s="14" t="s">
        <v>981</v>
      </c>
      <c r="C363" s="48" t="s">
        <v>1420</v>
      </c>
      <c r="D363" s="15"/>
      <c r="E363" s="15"/>
      <c r="F363" s="94">
        <v>4097.05</v>
      </c>
      <c r="G363" s="94">
        <v>4280.55</v>
      </c>
      <c r="H363" s="94">
        <v>4125.3</v>
      </c>
      <c r="I363" s="94">
        <v>3733.27</v>
      </c>
      <c r="J363" s="94">
        <v>3247.7400000000002</v>
      </c>
      <c r="K363" s="94">
        <v>3309.51</v>
      </c>
      <c r="L363" s="94">
        <v>3200.6</v>
      </c>
      <c r="M363" s="94">
        <v>3056.89</v>
      </c>
      <c r="N363" s="94">
        <v>2932.02</v>
      </c>
      <c r="O363" s="94">
        <v>4084.21</v>
      </c>
      <c r="P363" s="94">
        <v>3517.5</v>
      </c>
      <c r="Q363" s="94">
        <v>8076.22</v>
      </c>
      <c r="R363" s="94">
        <v>4193.57</v>
      </c>
      <c r="S363" s="94">
        <v>4953.7300000000005</v>
      </c>
      <c r="T363" s="94">
        <v>4389.35</v>
      </c>
      <c r="U363" s="94">
        <v>4523.46</v>
      </c>
      <c r="V363" s="94">
        <v>3811.83</v>
      </c>
      <c r="W363" s="94">
        <v>4367.65</v>
      </c>
      <c r="X363" s="94">
        <v>4585.33</v>
      </c>
      <c r="Y363" s="94">
        <v>3707.06</v>
      </c>
      <c r="Z363" s="94">
        <v>4616.29</v>
      </c>
      <c r="AA363" s="94">
        <v>5018.67</v>
      </c>
      <c r="AB363" s="94">
        <v>4199.3</v>
      </c>
      <c r="AC363" s="94">
        <v>4493.31</v>
      </c>
    </row>
    <row r="364" spans="1:29" s="14" customFormat="1" ht="12.75" hidden="1" outlineLevel="2">
      <c r="A364" s="14" t="s">
        <v>982</v>
      </c>
      <c r="B364" s="14" t="s">
        <v>983</v>
      </c>
      <c r="C364" s="48" t="s">
        <v>1421</v>
      </c>
      <c r="D364" s="15"/>
      <c r="E364" s="15"/>
      <c r="F364" s="94">
        <v>19441.14</v>
      </c>
      <c r="G364" s="94">
        <v>17962.48</v>
      </c>
      <c r="H364" s="94">
        <v>17730.23</v>
      </c>
      <c r="I364" s="94">
        <v>15708.79</v>
      </c>
      <c r="J364" s="94">
        <v>19529.43</v>
      </c>
      <c r="K364" s="94">
        <v>15969.970000000001</v>
      </c>
      <c r="L364" s="94">
        <v>17099.33</v>
      </c>
      <c r="M364" s="94">
        <v>17250.77</v>
      </c>
      <c r="N364" s="94">
        <v>27707.21</v>
      </c>
      <c r="O364" s="94">
        <v>26043.260000000002</v>
      </c>
      <c r="P364" s="94">
        <v>21990.9</v>
      </c>
      <c r="Q364" s="94">
        <v>35912.42</v>
      </c>
      <c r="R364" s="94">
        <v>23261.32</v>
      </c>
      <c r="S364" s="94">
        <v>22892.54</v>
      </c>
      <c r="T364" s="94">
        <v>17224.64</v>
      </c>
      <c r="U364" s="94">
        <v>19165.74</v>
      </c>
      <c r="V364" s="94">
        <v>18829.41</v>
      </c>
      <c r="W364" s="94">
        <v>23129.07</v>
      </c>
      <c r="X364" s="94">
        <v>17636.55</v>
      </c>
      <c r="Y364" s="94">
        <v>15316.16</v>
      </c>
      <c r="Z364" s="94">
        <v>12866.86</v>
      </c>
      <c r="AA364" s="94">
        <v>18204.8</v>
      </c>
      <c r="AB364" s="94">
        <v>13039.26</v>
      </c>
      <c r="AC364" s="94">
        <v>29183.3</v>
      </c>
    </row>
    <row r="365" spans="1:29" s="14" customFormat="1" ht="12.75" hidden="1" outlineLevel="2">
      <c r="A365" s="14" t="s">
        <v>984</v>
      </c>
      <c r="B365" s="14" t="s">
        <v>985</v>
      </c>
      <c r="C365" s="48" t="s">
        <v>1422</v>
      </c>
      <c r="D365" s="15"/>
      <c r="E365" s="15"/>
      <c r="F365" s="94">
        <v>16939.6</v>
      </c>
      <c r="G365" s="94">
        <v>14848.210000000001</v>
      </c>
      <c r="H365" s="94">
        <v>16760.98</v>
      </c>
      <c r="I365" s="94">
        <v>17728.420000000002</v>
      </c>
      <c r="J365" s="94">
        <v>16215.74</v>
      </c>
      <c r="K365" s="94">
        <v>18704.64</v>
      </c>
      <c r="L365" s="94">
        <v>20741.23</v>
      </c>
      <c r="M365" s="94">
        <v>13451.14</v>
      </c>
      <c r="N365" s="94">
        <v>13957.43</v>
      </c>
      <c r="O365" s="94">
        <v>13247.41</v>
      </c>
      <c r="P365" s="94">
        <v>20336.54</v>
      </c>
      <c r="Q365" s="94">
        <v>26459.39</v>
      </c>
      <c r="R365" s="94">
        <v>19769.510000000002</v>
      </c>
      <c r="S365" s="94">
        <v>21905.600000000002</v>
      </c>
      <c r="T365" s="94">
        <v>21319.55</v>
      </c>
      <c r="U365" s="94">
        <v>23349.98</v>
      </c>
      <c r="V365" s="94">
        <v>19141.83</v>
      </c>
      <c r="W365" s="94">
        <v>26362.7</v>
      </c>
      <c r="X365" s="94">
        <v>29658.600000000002</v>
      </c>
      <c r="Y365" s="94">
        <v>10565.69</v>
      </c>
      <c r="Z365" s="94">
        <v>7827.03</v>
      </c>
      <c r="AA365" s="94">
        <v>9151.62</v>
      </c>
      <c r="AB365" s="94">
        <v>10430.130000000001</v>
      </c>
      <c r="AC365" s="94">
        <v>12223.78</v>
      </c>
    </row>
    <row r="366" spans="1:29" s="14" customFormat="1" ht="12.75" hidden="1" outlineLevel="2">
      <c r="A366" s="14" t="s">
        <v>986</v>
      </c>
      <c r="B366" s="14" t="s">
        <v>987</v>
      </c>
      <c r="C366" s="48" t="s">
        <v>1423</v>
      </c>
      <c r="D366" s="15"/>
      <c r="E366" s="15"/>
      <c r="F366" s="94">
        <v>37481.74</v>
      </c>
      <c r="G366" s="94">
        <v>62059.76</v>
      </c>
      <c r="H366" s="94">
        <v>61556.96</v>
      </c>
      <c r="I366" s="94">
        <v>58509.15</v>
      </c>
      <c r="J366" s="94">
        <v>22221.12</v>
      </c>
      <c r="K366" s="94">
        <v>60967.31</v>
      </c>
      <c r="L366" s="94">
        <v>48035.450000000004</v>
      </c>
      <c r="M366" s="94">
        <v>34574.25</v>
      </c>
      <c r="N366" s="94">
        <v>66470.32</v>
      </c>
      <c r="O366" s="94">
        <v>31243.87</v>
      </c>
      <c r="P366" s="94">
        <v>37884.554000000004</v>
      </c>
      <c r="Q366" s="94">
        <v>90232.78</v>
      </c>
      <c r="R366" s="94">
        <v>77363.68000000001</v>
      </c>
      <c r="S366" s="94">
        <v>102413.07</v>
      </c>
      <c r="T366" s="94">
        <v>26111.5</v>
      </c>
      <c r="U366" s="94">
        <v>133888.59</v>
      </c>
      <c r="V366" s="94">
        <v>288172.4</v>
      </c>
      <c r="W366" s="94">
        <v>-253470.86000000002</v>
      </c>
      <c r="X366" s="94">
        <v>21540.08</v>
      </c>
      <c r="Y366" s="94">
        <v>64651.96</v>
      </c>
      <c r="Z366" s="94">
        <v>97245.75</v>
      </c>
      <c r="AA366" s="94">
        <v>134472.85</v>
      </c>
      <c r="AB366" s="94">
        <v>34808.270000000004</v>
      </c>
      <c r="AC366" s="94">
        <v>87419.98</v>
      </c>
    </row>
    <row r="367" spans="1:29" s="14" customFormat="1" ht="12.75" hidden="1" outlineLevel="2">
      <c r="A367" s="14" t="s">
        <v>988</v>
      </c>
      <c r="B367" s="14" t="s">
        <v>989</v>
      </c>
      <c r="C367" s="48" t="s">
        <v>1424</v>
      </c>
      <c r="D367" s="15"/>
      <c r="E367" s="15"/>
      <c r="F367" s="94">
        <v>395927.88</v>
      </c>
      <c r="G367" s="94">
        <v>-104782.87</v>
      </c>
      <c r="H367" s="94">
        <v>93421.96</v>
      </c>
      <c r="I367" s="94">
        <v>129398.14</v>
      </c>
      <c r="J367" s="94">
        <v>89716.75</v>
      </c>
      <c r="K367" s="94">
        <v>74345.92</v>
      </c>
      <c r="L367" s="94">
        <v>47514.48</v>
      </c>
      <c r="M367" s="94">
        <v>277142.3</v>
      </c>
      <c r="N367" s="94">
        <v>134194.27</v>
      </c>
      <c r="O367" s="94">
        <v>-11964.82</v>
      </c>
      <c r="P367" s="94">
        <v>143332.08000000002</v>
      </c>
      <c r="Q367" s="94">
        <v>243501.91</v>
      </c>
      <c r="R367" s="94">
        <v>119925.09</v>
      </c>
      <c r="S367" s="94">
        <v>67682.18000000001</v>
      </c>
      <c r="T367" s="94">
        <v>165578.89</v>
      </c>
      <c r="U367" s="94">
        <v>17597.170000000002</v>
      </c>
      <c r="V367" s="94">
        <v>91340.54000000001</v>
      </c>
      <c r="W367" s="94">
        <v>121171.09</v>
      </c>
      <c r="X367" s="94">
        <v>104775.04000000001</v>
      </c>
      <c r="Y367" s="94">
        <v>264907.8</v>
      </c>
      <c r="Z367" s="94">
        <v>306686.9</v>
      </c>
      <c r="AA367" s="94">
        <v>90480.23</v>
      </c>
      <c r="AB367" s="94">
        <v>185933.09</v>
      </c>
      <c r="AC367" s="94">
        <v>218640.78</v>
      </c>
    </row>
    <row r="368" spans="1:29" s="14" customFormat="1" ht="12.75" hidden="1" outlineLevel="2">
      <c r="A368" s="14" t="s">
        <v>990</v>
      </c>
      <c r="B368" s="14" t="s">
        <v>991</v>
      </c>
      <c r="C368" s="48" t="s">
        <v>1425</v>
      </c>
      <c r="D368" s="15"/>
      <c r="E368" s="15"/>
      <c r="F368" s="94">
        <v>1.1500000000000001</v>
      </c>
      <c r="G368" s="94">
        <v>2.44</v>
      </c>
      <c r="H368" s="94">
        <v>-5.45</v>
      </c>
      <c r="I368" s="94">
        <v>84.91</v>
      </c>
      <c r="J368" s="94">
        <v>-84.91</v>
      </c>
      <c r="K368" s="94">
        <v>0</v>
      </c>
      <c r="L368" s="94">
        <v>0</v>
      </c>
      <c r="M368" s="94">
        <v>0</v>
      </c>
      <c r="N368" s="94">
        <v>0</v>
      </c>
      <c r="O368" s="94">
        <v>0</v>
      </c>
      <c r="P368" s="94">
        <v>0</v>
      </c>
      <c r="Q368" s="94">
        <v>0</v>
      </c>
      <c r="R368" s="94">
        <v>0</v>
      </c>
      <c r="S368" s="94">
        <v>0</v>
      </c>
      <c r="T368" s="94">
        <v>0</v>
      </c>
      <c r="U368" s="94">
        <v>0</v>
      </c>
      <c r="V368" s="94">
        <v>0</v>
      </c>
      <c r="W368" s="94">
        <v>0</v>
      </c>
      <c r="X368" s="94">
        <v>0</v>
      </c>
      <c r="Y368" s="94">
        <v>0</v>
      </c>
      <c r="Z368" s="94">
        <v>0</v>
      </c>
      <c r="AA368" s="94">
        <v>0</v>
      </c>
      <c r="AB368" s="94">
        <v>0</v>
      </c>
      <c r="AC368" s="94">
        <v>0</v>
      </c>
    </row>
    <row r="369" spans="1:29" s="14" customFormat="1" ht="12.75" hidden="1" outlineLevel="2">
      <c r="A369" s="14" t="s">
        <v>992</v>
      </c>
      <c r="B369" s="14" t="s">
        <v>993</v>
      </c>
      <c r="C369" s="48" t="s">
        <v>1426</v>
      </c>
      <c r="D369" s="15"/>
      <c r="E369" s="15"/>
      <c r="F369" s="94">
        <v>0</v>
      </c>
      <c r="G369" s="94">
        <v>0</v>
      </c>
      <c r="H369" s="94">
        <v>0</v>
      </c>
      <c r="I369" s="94">
        <v>0</v>
      </c>
      <c r="J369" s="94">
        <v>0</v>
      </c>
      <c r="K369" s="94">
        <v>0</v>
      </c>
      <c r="L369" s="94">
        <v>257.83</v>
      </c>
      <c r="M369" s="94">
        <v>-14.59</v>
      </c>
      <c r="N369" s="94">
        <v>0</v>
      </c>
      <c r="O369" s="94">
        <v>4143.83</v>
      </c>
      <c r="P369" s="94">
        <v>-596.88</v>
      </c>
      <c r="Q369" s="94">
        <v>0</v>
      </c>
      <c r="R369" s="94">
        <v>0</v>
      </c>
      <c r="S369" s="94">
        <v>0</v>
      </c>
      <c r="T369" s="94">
        <v>24878.920000000002</v>
      </c>
      <c r="U369" s="94">
        <v>-2966.86</v>
      </c>
      <c r="V369" s="94">
        <v>0</v>
      </c>
      <c r="W369" s="94">
        <v>0</v>
      </c>
      <c r="X369" s="94">
        <v>0</v>
      </c>
      <c r="Y369" s="94">
        <v>29.54</v>
      </c>
      <c r="Z369" s="94">
        <v>0</v>
      </c>
      <c r="AA369" s="94">
        <v>0</v>
      </c>
      <c r="AB369" s="94">
        <v>0</v>
      </c>
      <c r="AC369" s="94">
        <v>0</v>
      </c>
    </row>
    <row r="370" spans="1:29" s="14" customFormat="1" ht="12.75" hidden="1" outlineLevel="2">
      <c r="A370" s="14" t="s">
        <v>994</v>
      </c>
      <c r="B370" s="14" t="s">
        <v>995</v>
      </c>
      <c r="C370" s="48" t="s">
        <v>1415</v>
      </c>
      <c r="D370" s="15"/>
      <c r="E370" s="15"/>
      <c r="F370" s="94">
        <v>260.49</v>
      </c>
      <c r="G370" s="94">
        <v>331.88</v>
      </c>
      <c r="H370" s="94">
        <v>1007.3100000000001</v>
      </c>
      <c r="I370" s="94">
        <v>278.75</v>
      </c>
      <c r="J370" s="94">
        <v>-104.38</v>
      </c>
      <c r="K370" s="94">
        <v>278.72</v>
      </c>
      <c r="L370" s="94">
        <v>289.76</v>
      </c>
      <c r="M370" s="94">
        <v>242.99</v>
      </c>
      <c r="N370" s="94">
        <v>-42.71</v>
      </c>
      <c r="O370" s="94">
        <v>139.57</v>
      </c>
      <c r="P370" s="94">
        <v>-159.86</v>
      </c>
      <c r="Q370" s="94">
        <v>-42.660000000000004</v>
      </c>
      <c r="R370" s="94">
        <v>9.64</v>
      </c>
      <c r="S370" s="94">
        <v>39.35</v>
      </c>
      <c r="T370" s="94">
        <v>-35.89</v>
      </c>
      <c r="U370" s="94">
        <v>63.09</v>
      </c>
      <c r="V370" s="94">
        <v>-2.58</v>
      </c>
      <c r="W370" s="94">
        <v>9.950000000000001</v>
      </c>
      <c r="X370" s="94">
        <v>-36.62</v>
      </c>
      <c r="Y370" s="94">
        <v>23.25</v>
      </c>
      <c r="Z370" s="94">
        <v>-16.98</v>
      </c>
      <c r="AA370" s="94">
        <v>4.86</v>
      </c>
      <c r="AB370" s="94">
        <v>1.85</v>
      </c>
      <c r="AC370" s="94">
        <v>-13.18</v>
      </c>
    </row>
    <row r="371" spans="1:29" s="14" customFormat="1" ht="12.75" hidden="1" outlineLevel="2">
      <c r="A371" s="14" t="s">
        <v>996</v>
      </c>
      <c r="B371" s="14" t="s">
        <v>997</v>
      </c>
      <c r="C371" s="48" t="s">
        <v>1416</v>
      </c>
      <c r="D371" s="15"/>
      <c r="E371" s="15"/>
      <c r="F371" s="94">
        <v>431.37</v>
      </c>
      <c r="G371" s="94">
        <v>-106.47</v>
      </c>
      <c r="H371" s="94">
        <v>4918.55</v>
      </c>
      <c r="I371" s="94">
        <v>-194.72</v>
      </c>
      <c r="J371" s="94">
        <v>24.07</v>
      </c>
      <c r="K371" s="94">
        <v>1394.25</v>
      </c>
      <c r="L371" s="94">
        <v>46.34</v>
      </c>
      <c r="M371" s="94">
        <v>1579.38</v>
      </c>
      <c r="N371" s="94">
        <v>1232.68</v>
      </c>
      <c r="O371" s="94">
        <v>2033.04</v>
      </c>
      <c r="P371" s="94">
        <v>27.53</v>
      </c>
      <c r="Q371" s="94">
        <v>845.02</v>
      </c>
      <c r="R371" s="94">
        <v>384.02</v>
      </c>
      <c r="S371" s="94">
        <v>122.85000000000001</v>
      </c>
      <c r="T371" s="94">
        <v>989.22</v>
      </c>
      <c r="U371" s="94">
        <v>174.19</v>
      </c>
      <c r="V371" s="94">
        <v>1935.96</v>
      </c>
      <c r="W371" s="94">
        <v>-175</v>
      </c>
      <c r="X371" s="94">
        <v>497.64</v>
      </c>
      <c r="Y371" s="94">
        <v>353.99</v>
      </c>
      <c r="Z371" s="94">
        <v>600.25</v>
      </c>
      <c r="AA371" s="94">
        <v>448.05</v>
      </c>
      <c r="AB371" s="94">
        <v>2367.63</v>
      </c>
      <c r="AC371" s="94">
        <v>1178.45</v>
      </c>
    </row>
    <row r="372" spans="1:29" s="14" customFormat="1" ht="12.75" hidden="1" outlineLevel="2">
      <c r="A372" s="14" t="s">
        <v>998</v>
      </c>
      <c r="B372" s="14" t="s">
        <v>999</v>
      </c>
      <c r="C372" s="48" t="s">
        <v>1423</v>
      </c>
      <c r="D372" s="15"/>
      <c r="E372" s="15"/>
      <c r="F372" s="94">
        <v>70454.44</v>
      </c>
      <c r="G372" s="94">
        <v>86122.43000000001</v>
      </c>
      <c r="H372" s="94">
        <v>76759.34</v>
      </c>
      <c r="I372" s="94">
        <v>28987.96</v>
      </c>
      <c r="J372" s="94">
        <v>30604.07</v>
      </c>
      <c r="K372" s="94">
        <v>65180.340000000004</v>
      </c>
      <c r="L372" s="94">
        <v>35223.62</v>
      </c>
      <c r="M372" s="94">
        <v>24756.24</v>
      </c>
      <c r="N372" s="94">
        <v>40092.17</v>
      </c>
      <c r="O372" s="94">
        <v>28398.86</v>
      </c>
      <c r="P372" s="94">
        <v>30173.81</v>
      </c>
      <c r="Q372" s="94">
        <v>36136.82</v>
      </c>
      <c r="R372" s="94">
        <v>60518.840000000004</v>
      </c>
      <c r="S372" s="94">
        <v>42863.79</v>
      </c>
      <c r="T372" s="94">
        <v>30351.28</v>
      </c>
      <c r="U372" s="94">
        <v>50006.48</v>
      </c>
      <c r="V372" s="94">
        <v>94852.79000000001</v>
      </c>
      <c r="W372" s="94">
        <v>151450.63</v>
      </c>
      <c r="X372" s="94">
        <v>101878.72</v>
      </c>
      <c r="Y372" s="94">
        <v>118440.17</v>
      </c>
      <c r="Z372" s="94">
        <v>109363.37</v>
      </c>
      <c r="AA372" s="94">
        <v>94406.46</v>
      </c>
      <c r="AB372" s="94">
        <v>130661.16</v>
      </c>
      <c r="AC372" s="94">
        <v>35206.090000000004</v>
      </c>
    </row>
    <row r="373" spans="1:29" s="14" customFormat="1" ht="12.75" hidden="1" outlineLevel="2">
      <c r="A373" s="14" t="s">
        <v>1000</v>
      </c>
      <c r="B373" s="14" t="s">
        <v>1001</v>
      </c>
      <c r="C373" s="48" t="s">
        <v>1424</v>
      </c>
      <c r="D373" s="15"/>
      <c r="E373" s="15"/>
      <c r="F373" s="94">
        <v>719768.17</v>
      </c>
      <c r="G373" s="94">
        <v>1461897.95</v>
      </c>
      <c r="H373" s="94">
        <v>1235154.73</v>
      </c>
      <c r="I373" s="94">
        <v>349880.99</v>
      </c>
      <c r="J373" s="94">
        <v>959621.14</v>
      </c>
      <c r="K373" s="94">
        <v>1219061.28</v>
      </c>
      <c r="L373" s="94">
        <v>2268965.96</v>
      </c>
      <c r="M373" s="94">
        <v>3540479.33</v>
      </c>
      <c r="N373" s="94">
        <v>1938105.04</v>
      </c>
      <c r="O373" s="94">
        <v>1932906.35</v>
      </c>
      <c r="P373" s="94">
        <v>1961380.8599999999</v>
      </c>
      <c r="Q373" s="94">
        <v>2671865.16</v>
      </c>
      <c r="R373" s="94">
        <v>1865464.12</v>
      </c>
      <c r="S373" s="94">
        <v>1711547.3399999999</v>
      </c>
      <c r="T373" s="94">
        <v>2201359.6</v>
      </c>
      <c r="U373" s="94">
        <v>2858596.45</v>
      </c>
      <c r="V373" s="94">
        <v>3618236.35</v>
      </c>
      <c r="W373" s="94">
        <v>3120441.69</v>
      </c>
      <c r="X373" s="94">
        <v>2395157.27</v>
      </c>
      <c r="Y373" s="94">
        <v>2819614.34</v>
      </c>
      <c r="Z373" s="94">
        <v>2218096.37</v>
      </c>
      <c r="AA373" s="94">
        <v>1889301.8399999999</v>
      </c>
      <c r="AB373" s="94">
        <v>1783729.4500000002</v>
      </c>
      <c r="AC373" s="94">
        <v>2024051.85</v>
      </c>
    </row>
    <row r="374" spans="1:29" s="14" customFormat="1" ht="12.75" hidden="1" outlineLevel="2">
      <c r="A374" s="14" t="s">
        <v>1002</v>
      </c>
      <c r="B374" s="14" t="s">
        <v>1003</v>
      </c>
      <c r="C374" s="48" t="s">
        <v>1427</v>
      </c>
      <c r="D374" s="15"/>
      <c r="E374" s="15"/>
      <c r="F374" s="94">
        <v>15587.050000000001</v>
      </c>
      <c r="G374" s="94">
        <v>18147.94</v>
      </c>
      <c r="H374" s="94">
        <v>22181.89</v>
      </c>
      <c r="I374" s="94">
        <v>17840.93</v>
      </c>
      <c r="J374" s="94">
        <v>17474.03</v>
      </c>
      <c r="K374" s="94">
        <v>14390.43</v>
      </c>
      <c r="L374" s="94">
        <v>17642.75</v>
      </c>
      <c r="M374" s="94">
        <v>21135.25</v>
      </c>
      <c r="N374" s="94">
        <v>23682.18</v>
      </c>
      <c r="O374" s="94">
        <v>20867.510000000002</v>
      </c>
      <c r="P374" s="94">
        <v>21082.79</v>
      </c>
      <c r="Q374" s="94">
        <v>23754.04</v>
      </c>
      <c r="R374" s="94">
        <v>21269.03</v>
      </c>
      <c r="S374" s="94">
        <v>17922.9</v>
      </c>
      <c r="T374" s="94">
        <v>20783.12</v>
      </c>
      <c r="U374" s="94">
        <v>17429.25</v>
      </c>
      <c r="V374" s="94">
        <v>16878.71</v>
      </c>
      <c r="W374" s="94">
        <v>19453.18</v>
      </c>
      <c r="X374" s="94">
        <v>20067.36</v>
      </c>
      <c r="Y374" s="94">
        <v>20843.9</v>
      </c>
      <c r="Z374" s="94">
        <v>20852.670000000002</v>
      </c>
      <c r="AA374" s="94">
        <v>22679.61</v>
      </c>
      <c r="AB374" s="94">
        <v>21631.47</v>
      </c>
      <c r="AC374" s="94">
        <v>23329.15</v>
      </c>
    </row>
    <row r="375" spans="1:29" s="14" customFormat="1" ht="12.75" hidden="1" outlineLevel="2">
      <c r="A375" s="14" t="s">
        <v>1004</v>
      </c>
      <c r="B375" s="14" t="s">
        <v>1005</v>
      </c>
      <c r="C375" s="48" t="s">
        <v>1428</v>
      </c>
      <c r="D375" s="15"/>
      <c r="E375" s="15"/>
      <c r="F375" s="94">
        <v>0</v>
      </c>
      <c r="G375" s="94">
        <v>0</v>
      </c>
      <c r="H375" s="94">
        <v>0</v>
      </c>
      <c r="I375" s="94">
        <v>0</v>
      </c>
      <c r="J375" s="94">
        <v>0</v>
      </c>
      <c r="K375" s="94">
        <v>0</v>
      </c>
      <c r="L375" s="94">
        <v>391537</v>
      </c>
      <c r="M375" s="94">
        <v>391523</v>
      </c>
      <c r="N375" s="94">
        <v>391537</v>
      </c>
      <c r="O375" s="94">
        <v>391537</v>
      </c>
      <c r="P375" s="94">
        <v>391537</v>
      </c>
      <c r="Q375" s="94">
        <v>391537</v>
      </c>
      <c r="R375" s="94">
        <v>391537</v>
      </c>
      <c r="S375" s="94">
        <v>391537</v>
      </c>
      <c r="T375" s="94">
        <v>391537</v>
      </c>
      <c r="U375" s="94">
        <v>391537</v>
      </c>
      <c r="V375" s="94">
        <v>391537</v>
      </c>
      <c r="W375" s="94">
        <v>391537</v>
      </c>
      <c r="X375" s="94">
        <v>391537</v>
      </c>
      <c r="Y375" s="94">
        <v>391537</v>
      </c>
      <c r="Z375" s="94">
        <v>391537</v>
      </c>
      <c r="AA375" s="94">
        <v>391537</v>
      </c>
      <c r="AB375" s="94">
        <v>391537</v>
      </c>
      <c r="AC375" s="94">
        <v>391537</v>
      </c>
    </row>
    <row r="376" spans="1:29" s="14" customFormat="1" ht="12.75" hidden="1" outlineLevel="2">
      <c r="A376" s="14" t="s">
        <v>1006</v>
      </c>
      <c r="B376" s="14" t="s">
        <v>1007</v>
      </c>
      <c r="C376" s="48" t="s">
        <v>1429</v>
      </c>
      <c r="D376" s="15"/>
      <c r="E376" s="15"/>
      <c r="F376" s="94">
        <v>0</v>
      </c>
      <c r="G376" s="94">
        <v>0</v>
      </c>
      <c r="H376" s="94">
        <v>0</v>
      </c>
      <c r="I376" s="94">
        <v>0</v>
      </c>
      <c r="J376" s="94">
        <v>0</v>
      </c>
      <c r="K376" s="94">
        <v>0</v>
      </c>
      <c r="L376" s="94">
        <v>0</v>
      </c>
      <c r="M376" s="94">
        <v>0</v>
      </c>
      <c r="N376" s="94">
        <v>0</v>
      </c>
      <c r="O376" s="94">
        <v>13301.09</v>
      </c>
      <c r="P376" s="94">
        <v>0</v>
      </c>
      <c r="Q376" s="94">
        <v>16805.54</v>
      </c>
      <c r="R376" s="94">
        <v>0</v>
      </c>
      <c r="S376" s="94">
        <v>0</v>
      </c>
      <c r="T376" s="94">
        <v>0</v>
      </c>
      <c r="U376" s="94">
        <v>0</v>
      </c>
      <c r="V376" s="94">
        <v>0</v>
      </c>
      <c r="W376" s="94">
        <v>0</v>
      </c>
      <c r="X376" s="94">
        <v>0</v>
      </c>
      <c r="Y376" s="94">
        <v>0</v>
      </c>
      <c r="Z376" s="94">
        <v>0</v>
      </c>
      <c r="AA376" s="94">
        <v>0</v>
      </c>
      <c r="AB376" s="94">
        <v>0</v>
      </c>
      <c r="AC376" s="94">
        <v>0</v>
      </c>
    </row>
    <row r="377" spans="1:29" s="14" customFormat="1" ht="12.75" hidden="1" outlineLevel="2">
      <c r="A377" s="14" t="s">
        <v>1008</v>
      </c>
      <c r="B377" s="14" t="s">
        <v>1009</v>
      </c>
      <c r="C377" s="48" t="s">
        <v>1425</v>
      </c>
      <c r="D377" s="15"/>
      <c r="E377" s="15"/>
      <c r="F377" s="94">
        <v>15277.66</v>
      </c>
      <c r="G377" s="94">
        <v>11487.39</v>
      </c>
      <c r="H377" s="94">
        <v>21266.24</v>
      </c>
      <c r="I377" s="94">
        <v>18900.96</v>
      </c>
      <c r="J377" s="94">
        <v>11711.45</v>
      </c>
      <c r="K377" s="94">
        <v>3748.52</v>
      </c>
      <c r="L377" s="94">
        <v>1839.68</v>
      </c>
      <c r="M377" s="94">
        <v>9609.09</v>
      </c>
      <c r="N377" s="94">
        <v>5710.95</v>
      </c>
      <c r="O377" s="94">
        <v>3458.11</v>
      </c>
      <c r="P377" s="94">
        <v>8489.74</v>
      </c>
      <c r="Q377" s="94">
        <v>2608.11</v>
      </c>
      <c r="R377" s="94">
        <v>8289.74</v>
      </c>
      <c r="S377" s="94">
        <v>6187.6</v>
      </c>
      <c r="T377" s="94">
        <v>6938.45</v>
      </c>
      <c r="U377" s="94">
        <v>1254.98</v>
      </c>
      <c r="V377" s="94">
        <v>2629.4700000000003</v>
      </c>
      <c r="W377" s="94">
        <v>10740.210000000001</v>
      </c>
      <c r="X377" s="94">
        <v>11114.02</v>
      </c>
      <c r="Y377" s="94">
        <v>15220.34</v>
      </c>
      <c r="Z377" s="94">
        <v>1607.3400000000001</v>
      </c>
      <c r="AA377" s="94">
        <v>7667.66</v>
      </c>
      <c r="AB377" s="94">
        <v>-1983.97</v>
      </c>
      <c r="AC377" s="94">
        <v>-162.83</v>
      </c>
    </row>
    <row r="378" spans="1:29" s="14" customFormat="1" ht="12.75" hidden="1" outlineLevel="2">
      <c r="A378" s="14" t="s">
        <v>1010</v>
      </c>
      <c r="B378" s="14" t="s">
        <v>1011</v>
      </c>
      <c r="C378" s="48" t="s">
        <v>1430</v>
      </c>
      <c r="D378" s="15"/>
      <c r="E378" s="15"/>
      <c r="F378" s="94">
        <v>8306.24</v>
      </c>
      <c r="G378" s="94">
        <v>2057.42</v>
      </c>
      <c r="H378" s="94">
        <v>4673.29</v>
      </c>
      <c r="I378" s="94">
        <v>8257.87</v>
      </c>
      <c r="J378" s="94">
        <v>13283.550000000001</v>
      </c>
      <c r="K378" s="94">
        <v>19686.11</v>
      </c>
      <c r="L378" s="94">
        <v>18923.77</v>
      </c>
      <c r="M378" s="94">
        <v>9126.51</v>
      </c>
      <c r="N378" s="94">
        <v>-14742.86</v>
      </c>
      <c r="O378" s="94">
        <v>24044.32</v>
      </c>
      <c r="P378" s="94">
        <v>4369.4400000000005</v>
      </c>
      <c r="Q378" s="94">
        <v>10847.960000000001</v>
      </c>
      <c r="R378" s="94">
        <v>9708.800000000001</v>
      </c>
      <c r="S378" s="94">
        <v>9303.69</v>
      </c>
      <c r="T378" s="94">
        <v>9864.06</v>
      </c>
      <c r="U378" s="94">
        <v>7225.79</v>
      </c>
      <c r="V378" s="94">
        <v>14889.62</v>
      </c>
      <c r="W378" s="94">
        <v>17006</v>
      </c>
      <c r="X378" s="94">
        <v>11441.08</v>
      </c>
      <c r="Y378" s="94">
        <v>16390.27</v>
      </c>
      <c r="Z378" s="94">
        <v>7712.52</v>
      </c>
      <c r="AA378" s="94">
        <v>6820.29</v>
      </c>
      <c r="AB378" s="94">
        <v>5009.43</v>
      </c>
      <c r="AC378" s="94">
        <v>5099.8</v>
      </c>
    </row>
    <row r="379" spans="1:29" s="14" customFormat="1" ht="12.75" hidden="1" outlineLevel="2">
      <c r="A379" s="14" t="s">
        <v>1012</v>
      </c>
      <c r="B379" s="14" t="s">
        <v>1013</v>
      </c>
      <c r="C379" s="48" t="s">
        <v>1431</v>
      </c>
      <c r="D379" s="15"/>
      <c r="E379" s="15"/>
      <c r="F379" s="94">
        <v>3602.03</v>
      </c>
      <c r="G379" s="94">
        <v>5975.03</v>
      </c>
      <c r="H379" s="94">
        <v>9255.23</v>
      </c>
      <c r="I379" s="94">
        <v>5146.97</v>
      </c>
      <c r="J379" s="94">
        <v>2204.85</v>
      </c>
      <c r="K379" s="94">
        <v>-1514.08</v>
      </c>
      <c r="L379" s="94">
        <v>2033.02</v>
      </c>
      <c r="M379" s="94">
        <v>2090.77</v>
      </c>
      <c r="N379" s="94">
        <v>5422.84</v>
      </c>
      <c r="O379" s="94">
        <v>5543.37</v>
      </c>
      <c r="P379" s="94">
        <v>7893.22</v>
      </c>
      <c r="Q379" s="94">
        <v>3828.25</v>
      </c>
      <c r="R379" s="94">
        <v>7846.54</v>
      </c>
      <c r="S379" s="94">
        <v>5570.2</v>
      </c>
      <c r="T379" s="94">
        <v>5674.71</v>
      </c>
      <c r="U379" s="94">
        <v>2169.41</v>
      </c>
      <c r="V379" s="94">
        <v>2265.4900000000002</v>
      </c>
      <c r="W379" s="94">
        <v>3096.38</v>
      </c>
      <c r="X379" s="94">
        <v>3418.85</v>
      </c>
      <c r="Y379" s="94">
        <v>6817.27</v>
      </c>
      <c r="Z379" s="94">
        <v>9778.7</v>
      </c>
      <c r="AA379" s="94">
        <v>3361.87</v>
      </c>
      <c r="AB379" s="94">
        <v>3460.9</v>
      </c>
      <c r="AC379" s="94">
        <v>8770.73</v>
      </c>
    </row>
    <row r="380" spans="1:29" s="14" customFormat="1" ht="12.75" hidden="1" outlineLevel="2">
      <c r="A380" s="14" t="s">
        <v>1014</v>
      </c>
      <c r="B380" s="14" t="s">
        <v>1015</v>
      </c>
      <c r="C380" s="48" t="s">
        <v>1432</v>
      </c>
      <c r="D380" s="15"/>
      <c r="E380" s="15"/>
      <c r="F380" s="94">
        <v>5408.39</v>
      </c>
      <c r="G380" s="94">
        <v>5837.88</v>
      </c>
      <c r="H380" s="94">
        <v>9083.4</v>
      </c>
      <c r="I380" s="94">
        <v>6565.400000000001</v>
      </c>
      <c r="J380" s="94">
        <v>4017.19</v>
      </c>
      <c r="K380" s="94">
        <v>5225.07</v>
      </c>
      <c r="L380" s="94">
        <v>5930.47</v>
      </c>
      <c r="M380" s="94">
        <v>4576.83</v>
      </c>
      <c r="N380" s="94">
        <v>5118.85</v>
      </c>
      <c r="O380" s="94">
        <v>6970.05</v>
      </c>
      <c r="P380" s="94">
        <v>5545.34</v>
      </c>
      <c r="Q380" s="94">
        <v>6785.93</v>
      </c>
      <c r="R380" s="94">
        <v>6933.99</v>
      </c>
      <c r="S380" s="94">
        <v>4166.22</v>
      </c>
      <c r="T380" s="94">
        <v>4877.78</v>
      </c>
      <c r="U380" s="94">
        <v>2456.58</v>
      </c>
      <c r="V380" s="94">
        <v>5079.38</v>
      </c>
      <c r="W380" s="94">
        <v>3720.77</v>
      </c>
      <c r="X380" s="94">
        <v>5094.42</v>
      </c>
      <c r="Y380" s="94">
        <v>4381.4400000000005</v>
      </c>
      <c r="Z380" s="94">
        <v>3982.4100000000003</v>
      </c>
      <c r="AA380" s="94">
        <v>5125.85</v>
      </c>
      <c r="AB380" s="94">
        <v>5143.06</v>
      </c>
      <c r="AC380" s="94">
        <v>5220.08</v>
      </c>
    </row>
    <row r="381" spans="1:29" s="14" customFormat="1" ht="12.75" hidden="1" outlineLevel="2">
      <c r="A381" s="14" t="s">
        <v>1016</v>
      </c>
      <c r="B381" s="14" t="s">
        <v>1017</v>
      </c>
      <c r="C381" s="48" t="s">
        <v>1433</v>
      </c>
      <c r="D381" s="15"/>
      <c r="E381" s="15"/>
      <c r="F381" s="94">
        <v>67460.33</v>
      </c>
      <c r="G381" s="94">
        <v>76768.93000000001</v>
      </c>
      <c r="H381" s="94">
        <v>44538.950000000004</v>
      </c>
      <c r="I381" s="94">
        <v>33533.4</v>
      </c>
      <c r="J381" s="94">
        <v>39993.97</v>
      </c>
      <c r="K381" s="94">
        <v>14144.85</v>
      </c>
      <c r="L381" s="94">
        <v>4590.68</v>
      </c>
      <c r="M381" s="94">
        <v>10974.79</v>
      </c>
      <c r="N381" s="94">
        <v>14940.210000000001</v>
      </c>
      <c r="O381" s="94">
        <v>15000.44</v>
      </c>
      <c r="P381" s="94">
        <v>6952.25</v>
      </c>
      <c r="Q381" s="94">
        <v>17964.850000000002</v>
      </c>
      <c r="R381" s="94">
        <v>13970.89</v>
      </c>
      <c r="S381" s="94">
        <v>10270.64</v>
      </c>
      <c r="T381" s="94">
        <v>18978.24</v>
      </c>
      <c r="U381" s="94">
        <v>9453.47</v>
      </c>
      <c r="V381" s="94">
        <v>9889.14</v>
      </c>
      <c r="W381" s="94">
        <v>13690.62</v>
      </c>
      <c r="X381" s="94">
        <v>5607.26</v>
      </c>
      <c r="Y381" s="94">
        <v>11942.69</v>
      </c>
      <c r="Z381" s="94">
        <v>7875.1</v>
      </c>
      <c r="AA381" s="94">
        <v>15021.94</v>
      </c>
      <c r="AB381" s="94">
        <v>14410.57</v>
      </c>
      <c r="AC381" s="94">
        <v>7891.62</v>
      </c>
    </row>
    <row r="382" spans="1:29" s="14" customFormat="1" ht="12.75" hidden="1" outlineLevel="2">
      <c r="A382" s="14" t="s">
        <v>1018</v>
      </c>
      <c r="B382" s="14" t="s">
        <v>1019</v>
      </c>
      <c r="C382" s="48" t="s">
        <v>1434</v>
      </c>
      <c r="D382" s="15"/>
      <c r="E382" s="15"/>
      <c r="F382" s="94">
        <v>65.19</v>
      </c>
      <c r="G382" s="94">
        <v>356.96</v>
      </c>
      <c r="H382" s="94">
        <v>0</v>
      </c>
      <c r="I382" s="94">
        <v>0</v>
      </c>
      <c r="J382" s="94">
        <v>16.87</v>
      </c>
      <c r="K382" s="94">
        <v>0</v>
      </c>
      <c r="L382" s="94">
        <v>0</v>
      </c>
      <c r="M382" s="94">
        <v>0</v>
      </c>
      <c r="N382" s="94">
        <v>0</v>
      </c>
      <c r="O382" s="94">
        <v>0</v>
      </c>
      <c r="P382" s="94">
        <v>0</v>
      </c>
      <c r="Q382" s="94">
        <v>0</v>
      </c>
      <c r="R382" s="94">
        <v>0</v>
      </c>
      <c r="S382" s="94">
        <v>0</v>
      </c>
      <c r="T382" s="94">
        <v>0</v>
      </c>
      <c r="U382" s="94">
        <v>0</v>
      </c>
      <c r="V382" s="94">
        <v>0</v>
      </c>
      <c r="W382" s="94">
        <v>0</v>
      </c>
      <c r="X382" s="94">
        <v>0</v>
      </c>
      <c r="Y382" s="94">
        <v>0</v>
      </c>
      <c r="Z382" s="94">
        <v>0</v>
      </c>
      <c r="AA382" s="94">
        <v>0</v>
      </c>
      <c r="AB382" s="94">
        <v>0</v>
      </c>
      <c r="AC382" s="94">
        <v>0</v>
      </c>
    </row>
    <row r="383" spans="1:29" s="14" customFormat="1" ht="12.75" hidden="1" outlineLevel="2">
      <c r="A383" s="14" t="s">
        <v>1020</v>
      </c>
      <c r="B383" s="14" t="s">
        <v>1021</v>
      </c>
      <c r="C383" s="48" t="s">
        <v>1435</v>
      </c>
      <c r="D383" s="15"/>
      <c r="E383" s="15"/>
      <c r="F383" s="94">
        <v>19141.82</v>
      </c>
      <c r="G383" s="94">
        <v>18470.2</v>
      </c>
      <c r="H383" s="94">
        <v>27400.850000000002</v>
      </c>
      <c r="I383" s="94">
        <v>18008.760000000002</v>
      </c>
      <c r="J383" s="94">
        <v>31209.43</v>
      </c>
      <c r="K383" s="94">
        <v>30255.59</v>
      </c>
      <c r="L383" s="94">
        <v>43285.72</v>
      </c>
      <c r="M383" s="94">
        <v>53628.28</v>
      </c>
      <c r="N383" s="94">
        <v>27825.83</v>
      </c>
      <c r="O383" s="94">
        <v>19595.05</v>
      </c>
      <c r="P383" s="94">
        <v>17625.670000000002</v>
      </c>
      <c r="Q383" s="94">
        <v>214770.13</v>
      </c>
      <c r="R383" s="94">
        <v>35323.39</v>
      </c>
      <c r="S383" s="94">
        <v>50812.04</v>
      </c>
      <c r="T383" s="94">
        <v>114761.77</v>
      </c>
      <c r="U383" s="94">
        <v>72590.85</v>
      </c>
      <c r="V383" s="94">
        <v>-7779.4400000000005</v>
      </c>
      <c r="W383" s="94">
        <v>43485.67</v>
      </c>
      <c r="X383" s="94">
        <v>15967.82</v>
      </c>
      <c r="Y383" s="94">
        <v>39952.24</v>
      </c>
      <c r="Z383" s="94">
        <v>20714.68</v>
      </c>
      <c r="AA383" s="94">
        <v>85342.69</v>
      </c>
      <c r="AB383" s="94">
        <v>74287.83</v>
      </c>
      <c r="AC383" s="94">
        <v>76705.28</v>
      </c>
    </row>
    <row r="384" spans="1:29" s="14" customFormat="1" ht="12.75" hidden="1" outlineLevel="2">
      <c r="A384" s="14" t="s">
        <v>1022</v>
      </c>
      <c r="B384" s="14" t="s">
        <v>1023</v>
      </c>
      <c r="C384" s="48" t="s">
        <v>1436</v>
      </c>
      <c r="D384" s="15"/>
      <c r="E384" s="15"/>
      <c r="F384" s="94">
        <v>1818.41</v>
      </c>
      <c r="G384" s="94">
        <v>6522.96</v>
      </c>
      <c r="H384" s="94">
        <v>3845.67</v>
      </c>
      <c r="I384" s="94">
        <v>5789.650000000001</v>
      </c>
      <c r="J384" s="94">
        <v>2308.36</v>
      </c>
      <c r="K384" s="94">
        <v>4110.91</v>
      </c>
      <c r="L384" s="94">
        <v>4162.4800000000005</v>
      </c>
      <c r="M384" s="94">
        <v>11547.73</v>
      </c>
      <c r="N384" s="94">
        <v>492.44</v>
      </c>
      <c r="O384" s="94">
        <v>2838.12</v>
      </c>
      <c r="P384" s="94">
        <v>4304.93</v>
      </c>
      <c r="Q384" s="94">
        <v>33772.11</v>
      </c>
      <c r="R384" s="94">
        <v>4391.43</v>
      </c>
      <c r="S384" s="94">
        <v>2971.83</v>
      </c>
      <c r="T384" s="94">
        <v>10880.67</v>
      </c>
      <c r="U384" s="94">
        <v>19188.25</v>
      </c>
      <c r="V384" s="94">
        <v>4703.04</v>
      </c>
      <c r="W384" s="94">
        <v>16366.56</v>
      </c>
      <c r="X384" s="94">
        <v>2462.75</v>
      </c>
      <c r="Y384" s="94">
        <v>4152.55</v>
      </c>
      <c r="Z384" s="94">
        <v>4632.150000000001</v>
      </c>
      <c r="AA384" s="94">
        <v>11646.16</v>
      </c>
      <c r="AB384" s="94">
        <v>21603.21</v>
      </c>
      <c r="AC384" s="94">
        <v>3723.13</v>
      </c>
    </row>
    <row r="385" spans="1:29" s="14" customFormat="1" ht="12.75" hidden="1" outlineLevel="2">
      <c r="A385" s="14" t="s">
        <v>1024</v>
      </c>
      <c r="B385" s="14" t="s">
        <v>1025</v>
      </c>
      <c r="C385" s="48" t="s">
        <v>1437</v>
      </c>
      <c r="D385" s="15"/>
      <c r="E385" s="15"/>
      <c r="F385" s="94">
        <v>0</v>
      </c>
      <c r="G385" s="94">
        <v>0</v>
      </c>
      <c r="H385" s="94">
        <v>0</v>
      </c>
      <c r="I385" s="94">
        <v>0</v>
      </c>
      <c r="J385" s="94">
        <v>0</v>
      </c>
      <c r="K385" s="94">
        <v>0</v>
      </c>
      <c r="L385" s="94">
        <v>0</v>
      </c>
      <c r="M385" s="94">
        <v>0</v>
      </c>
      <c r="N385" s="94">
        <v>0</v>
      </c>
      <c r="O385" s="94">
        <v>0</v>
      </c>
      <c r="P385" s="94">
        <v>0</v>
      </c>
      <c r="Q385" s="94">
        <v>0</v>
      </c>
      <c r="R385" s="94">
        <v>0</v>
      </c>
      <c r="S385" s="94">
        <v>0</v>
      </c>
      <c r="T385" s="94">
        <v>0</v>
      </c>
      <c r="U385" s="94">
        <v>0</v>
      </c>
      <c r="V385" s="94">
        <v>0</v>
      </c>
      <c r="W385" s="94">
        <v>101.21000000000001</v>
      </c>
      <c r="X385" s="94">
        <v>-31.42</v>
      </c>
      <c r="Y385" s="94">
        <v>0</v>
      </c>
      <c r="Z385" s="94">
        <v>0</v>
      </c>
      <c r="AA385" s="94">
        <v>0</v>
      </c>
      <c r="AB385" s="94">
        <v>0</v>
      </c>
      <c r="AC385" s="94">
        <v>0</v>
      </c>
    </row>
    <row r="386" spans="1:29" s="14" customFormat="1" ht="12.75" hidden="1" outlineLevel="2">
      <c r="A386" s="14" t="s">
        <v>1026</v>
      </c>
      <c r="B386" s="14" t="s">
        <v>1027</v>
      </c>
      <c r="C386" s="48" t="s">
        <v>1438</v>
      </c>
      <c r="D386" s="15"/>
      <c r="E386" s="15"/>
      <c r="F386" s="94">
        <v>0</v>
      </c>
      <c r="G386" s="94">
        <v>0</v>
      </c>
      <c r="H386" s="94">
        <v>0</v>
      </c>
      <c r="I386" s="94">
        <v>0</v>
      </c>
      <c r="J386" s="94">
        <v>0</v>
      </c>
      <c r="K386" s="94">
        <v>0</v>
      </c>
      <c r="L386" s="94">
        <v>0</v>
      </c>
      <c r="M386" s="94">
        <v>0</v>
      </c>
      <c r="N386" s="94">
        <v>0</v>
      </c>
      <c r="O386" s="94">
        <v>0</v>
      </c>
      <c r="P386" s="94">
        <v>0</v>
      </c>
      <c r="Q386" s="94">
        <v>113.23</v>
      </c>
      <c r="R386" s="94">
        <v>0</v>
      </c>
      <c r="S386" s="94">
        <v>0</v>
      </c>
      <c r="T386" s="94">
        <v>0</v>
      </c>
      <c r="U386" s="94">
        <v>0</v>
      </c>
      <c r="V386" s="94">
        <v>0</v>
      </c>
      <c r="W386" s="94">
        <v>0</v>
      </c>
      <c r="X386" s="94">
        <v>0</v>
      </c>
      <c r="Y386" s="94">
        <v>0</v>
      </c>
      <c r="Z386" s="94">
        <v>0</v>
      </c>
      <c r="AA386" s="94">
        <v>0</v>
      </c>
      <c r="AB386" s="94">
        <v>0</v>
      </c>
      <c r="AC386" s="94">
        <v>0</v>
      </c>
    </row>
    <row r="387" spans="1:29" s="14" customFormat="1" ht="12.75" hidden="1" outlineLevel="2">
      <c r="A387" s="14" t="s">
        <v>1028</v>
      </c>
      <c r="B387" s="14" t="s">
        <v>1029</v>
      </c>
      <c r="C387" s="48" t="s">
        <v>1439</v>
      </c>
      <c r="D387" s="15"/>
      <c r="E387" s="15"/>
      <c r="F387" s="94">
        <v>88612.42</v>
      </c>
      <c r="G387" s="94">
        <v>81802.13</v>
      </c>
      <c r="H387" s="94">
        <v>95354.14</v>
      </c>
      <c r="I387" s="94">
        <v>94059.38</v>
      </c>
      <c r="J387" s="94">
        <v>76192.33</v>
      </c>
      <c r="K387" s="94">
        <v>94042.93000000001</v>
      </c>
      <c r="L387" s="94">
        <v>95405.85</v>
      </c>
      <c r="M387" s="94">
        <v>60201.1</v>
      </c>
      <c r="N387" s="94">
        <v>85014.23</v>
      </c>
      <c r="O387" s="94">
        <v>72122.83</v>
      </c>
      <c r="P387" s="94">
        <v>104654.93000000001</v>
      </c>
      <c r="Q387" s="94">
        <v>147238.02</v>
      </c>
      <c r="R387" s="94">
        <v>81493.51</v>
      </c>
      <c r="S387" s="94">
        <v>81252.24</v>
      </c>
      <c r="T387" s="94">
        <v>100239.44</v>
      </c>
      <c r="U387" s="94">
        <v>94635.99</v>
      </c>
      <c r="V387" s="94">
        <v>74474.54000000001</v>
      </c>
      <c r="W387" s="94">
        <v>101491.56</v>
      </c>
      <c r="X387" s="94">
        <v>111888.49</v>
      </c>
      <c r="Y387" s="94">
        <v>93092.26</v>
      </c>
      <c r="Z387" s="94">
        <v>91074.61</v>
      </c>
      <c r="AA387" s="94">
        <v>85693.85</v>
      </c>
      <c r="AB387" s="94">
        <v>67432.33</v>
      </c>
      <c r="AC387" s="94">
        <v>87123.7</v>
      </c>
    </row>
    <row r="388" spans="1:29" s="14" customFormat="1" ht="12.75" hidden="1" outlineLevel="2">
      <c r="A388" s="14" t="s">
        <v>1030</v>
      </c>
      <c r="B388" s="14" t="s">
        <v>1031</v>
      </c>
      <c r="C388" s="48" t="s">
        <v>1440</v>
      </c>
      <c r="D388" s="15"/>
      <c r="E388" s="15"/>
      <c r="F388" s="94">
        <v>0</v>
      </c>
      <c r="G388" s="94">
        <v>0</v>
      </c>
      <c r="H388" s="94">
        <v>0</v>
      </c>
      <c r="I388" s="94">
        <v>0</v>
      </c>
      <c r="J388" s="94">
        <v>0</v>
      </c>
      <c r="K388" s="94">
        <v>0</v>
      </c>
      <c r="L388" s="94">
        <v>0</v>
      </c>
      <c r="M388" s="94">
        <v>0</v>
      </c>
      <c r="N388" s="94">
        <v>0</v>
      </c>
      <c r="O388" s="94">
        <v>0</v>
      </c>
      <c r="P388" s="94">
        <v>0</v>
      </c>
      <c r="Q388" s="94">
        <v>227951.66</v>
      </c>
      <c r="R388" s="94">
        <v>0</v>
      </c>
      <c r="S388" s="94">
        <v>0</v>
      </c>
      <c r="T388" s="94">
        <v>0</v>
      </c>
      <c r="U388" s="94">
        <v>0</v>
      </c>
      <c r="V388" s="94">
        <v>156.63</v>
      </c>
      <c r="W388" s="94">
        <v>0</v>
      </c>
      <c r="X388" s="94">
        <v>0</v>
      </c>
      <c r="Y388" s="94">
        <v>2029.8</v>
      </c>
      <c r="Z388" s="94">
        <v>0</v>
      </c>
      <c r="AA388" s="94">
        <v>0</v>
      </c>
      <c r="AB388" s="94">
        <v>0</v>
      </c>
      <c r="AC388" s="94">
        <v>0</v>
      </c>
    </row>
    <row r="389" spans="1:29" s="14" customFormat="1" ht="12.75" hidden="1" outlineLevel="2">
      <c r="A389" s="14" t="s">
        <v>1032</v>
      </c>
      <c r="B389" s="14" t="s">
        <v>1033</v>
      </c>
      <c r="C389" s="48" t="s">
        <v>1441</v>
      </c>
      <c r="D389" s="15"/>
      <c r="E389" s="15"/>
      <c r="F389" s="94">
        <v>0</v>
      </c>
      <c r="G389" s="94">
        <v>0</v>
      </c>
      <c r="H389" s="94">
        <v>0</v>
      </c>
      <c r="I389" s="94">
        <v>0</v>
      </c>
      <c r="J389" s="94">
        <v>0</v>
      </c>
      <c r="K389" s="94">
        <v>0</v>
      </c>
      <c r="L389" s="94">
        <v>0</v>
      </c>
      <c r="M389" s="94">
        <v>0</v>
      </c>
      <c r="N389" s="94">
        <v>0</v>
      </c>
      <c r="O389" s="94">
        <v>0</v>
      </c>
      <c r="P389" s="94">
        <v>0</v>
      </c>
      <c r="Q389" s="94">
        <v>0</v>
      </c>
      <c r="R389" s="94">
        <v>0</v>
      </c>
      <c r="S389" s="94">
        <v>0</v>
      </c>
      <c r="T389" s="94">
        <v>0</v>
      </c>
      <c r="U389" s="94">
        <v>0</v>
      </c>
      <c r="V389" s="94">
        <v>0</v>
      </c>
      <c r="W389" s="94">
        <v>0</v>
      </c>
      <c r="X389" s="94">
        <v>0</v>
      </c>
      <c r="Y389" s="94">
        <v>183.23</v>
      </c>
      <c r="Z389" s="94">
        <v>0</v>
      </c>
      <c r="AA389" s="94">
        <v>0</v>
      </c>
      <c r="AB389" s="94">
        <v>0</v>
      </c>
      <c r="AC389" s="94">
        <v>0</v>
      </c>
    </row>
    <row r="390" spans="1:29" s="13" customFormat="1" ht="12.75" collapsed="1">
      <c r="A390" s="13" t="s">
        <v>54</v>
      </c>
      <c r="B390" s="11"/>
      <c r="C390" s="50" t="s">
        <v>96</v>
      </c>
      <c r="D390" s="23"/>
      <c r="E390" s="23"/>
      <c r="F390" s="86">
        <v>2156055.14</v>
      </c>
      <c r="G390" s="86">
        <v>2486870.6399999997</v>
      </c>
      <c r="H390" s="86">
        <v>3572571.0500000007</v>
      </c>
      <c r="I390" s="86">
        <v>3157887.7899999996</v>
      </c>
      <c r="J390" s="86">
        <v>4721750.59</v>
      </c>
      <c r="K390" s="86">
        <v>3075897.1399999997</v>
      </c>
      <c r="L390" s="86">
        <v>3836582.380000001</v>
      </c>
      <c r="M390" s="86">
        <v>5241801.64</v>
      </c>
      <c r="N390" s="86">
        <v>3699160.3700000006</v>
      </c>
      <c r="O390" s="86">
        <v>4323962.67</v>
      </c>
      <c r="P390" s="86">
        <v>3606725.5250000004</v>
      </c>
      <c r="Q390" s="86">
        <v>6343846.48</v>
      </c>
      <c r="R390" s="86">
        <v>3398538.49</v>
      </c>
      <c r="S390" s="86">
        <v>3148365.7500000005</v>
      </c>
      <c r="T390" s="86">
        <v>4449920.170000001</v>
      </c>
      <c r="U390" s="86">
        <v>4768139.66</v>
      </c>
      <c r="V390" s="86">
        <v>5697955.409999999</v>
      </c>
      <c r="W390" s="86">
        <v>4873216.909999998</v>
      </c>
      <c r="X390" s="86">
        <v>4306780.83</v>
      </c>
      <c r="Y390" s="86">
        <v>5249332.88</v>
      </c>
      <c r="Z390" s="86">
        <v>4054448.0000000005</v>
      </c>
      <c r="AA390" s="86">
        <v>3789005.1900000004</v>
      </c>
      <c r="AB390" s="86">
        <v>3410108.4000000004</v>
      </c>
      <c r="AC390" s="86">
        <v>4208481.079999999</v>
      </c>
    </row>
    <row r="391" spans="1:29" s="13" customFormat="1" ht="12.75">
      <c r="A391" s="13" t="s">
        <v>55</v>
      </c>
      <c r="B391" s="11"/>
      <c r="C391" s="46" t="s">
        <v>113</v>
      </c>
      <c r="D391" s="23"/>
      <c r="E391" s="23"/>
      <c r="F391" s="87">
        <v>51667794.29099999</v>
      </c>
      <c r="G391" s="87">
        <v>47586462.655</v>
      </c>
      <c r="H391" s="87">
        <v>41029721.40399996</v>
      </c>
      <c r="I391" s="87">
        <v>35886860.56299999</v>
      </c>
      <c r="J391" s="87">
        <v>36987610.473000005</v>
      </c>
      <c r="K391" s="87">
        <v>56756664.965</v>
      </c>
      <c r="L391" s="87">
        <v>57275508.573</v>
      </c>
      <c r="M391" s="87">
        <v>52138478.059</v>
      </c>
      <c r="N391" s="87">
        <v>39376579.02500001</v>
      </c>
      <c r="O391" s="87">
        <v>42542865.09799998</v>
      </c>
      <c r="P391" s="87">
        <v>42377245.696</v>
      </c>
      <c r="Q391" s="87">
        <v>54390181.082000025</v>
      </c>
      <c r="R391" s="87">
        <v>54853317.341</v>
      </c>
      <c r="S391" s="87">
        <v>48119492.45399999</v>
      </c>
      <c r="T391" s="87">
        <v>44679876.125</v>
      </c>
      <c r="U391" s="87">
        <v>45802041.185000025</v>
      </c>
      <c r="V391" s="87">
        <v>47767199.228000015</v>
      </c>
      <c r="W391" s="87">
        <v>52989804.41400003</v>
      </c>
      <c r="X391" s="87">
        <v>56021970.10499999</v>
      </c>
      <c r="Y391" s="87">
        <v>49207420.43099997</v>
      </c>
      <c r="Z391" s="87">
        <v>42169410.720000006</v>
      </c>
      <c r="AA391" s="87">
        <v>44626716.24199997</v>
      </c>
      <c r="AB391" s="87">
        <v>42280923.73700004</v>
      </c>
      <c r="AC391" s="87">
        <v>46362188.76099998</v>
      </c>
    </row>
    <row r="392" spans="2:29" s="24" customFormat="1" ht="4.5" customHeight="1" hidden="1" outlineLevel="1">
      <c r="B392" s="25"/>
      <c r="C392" s="52"/>
      <c r="D392" s="27"/>
      <c r="E392" s="27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</row>
    <row r="393" spans="1:29" s="14" customFormat="1" ht="12.75" hidden="1" outlineLevel="2">
      <c r="A393" s="14" t="s">
        <v>1034</v>
      </c>
      <c r="B393" s="14" t="s">
        <v>1035</v>
      </c>
      <c r="C393" s="48" t="s">
        <v>1442</v>
      </c>
      <c r="D393" s="15"/>
      <c r="E393" s="15"/>
      <c r="F393" s="94">
        <v>4012755.17</v>
      </c>
      <c r="G393" s="94">
        <v>4030975.51</v>
      </c>
      <c r="H393" s="94">
        <v>4056447.71</v>
      </c>
      <c r="I393" s="94">
        <v>4045520.78</v>
      </c>
      <c r="J393" s="94">
        <v>4040459.46</v>
      </c>
      <c r="K393" s="94">
        <v>4056529.25</v>
      </c>
      <c r="L393" s="94">
        <v>4061434.53</v>
      </c>
      <c r="M393" s="94">
        <v>4068387.88</v>
      </c>
      <c r="N393" s="94">
        <v>4078273.3</v>
      </c>
      <c r="O393" s="94">
        <v>4081706.59</v>
      </c>
      <c r="P393" s="94">
        <v>4088882.52</v>
      </c>
      <c r="Q393" s="94">
        <v>4101090.26</v>
      </c>
      <c r="R393" s="94">
        <v>4099316.04</v>
      </c>
      <c r="S393" s="94">
        <v>4117409.32</v>
      </c>
      <c r="T393" s="94">
        <v>4134007.34</v>
      </c>
      <c r="U393" s="94">
        <v>4128686.36</v>
      </c>
      <c r="V393" s="94">
        <v>4135644.02</v>
      </c>
      <c r="W393" s="94">
        <v>4159141.33</v>
      </c>
      <c r="X393" s="94">
        <v>4146860.43</v>
      </c>
      <c r="Y393" s="94">
        <v>4154281.8</v>
      </c>
      <c r="Z393" s="94">
        <v>4218774.62</v>
      </c>
      <c r="AA393" s="94">
        <v>4165474.09</v>
      </c>
      <c r="AB393" s="94">
        <v>4172625.69</v>
      </c>
      <c r="AC393" s="94">
        <v>4200059.33</v>
      </c>
    </row>
    <row r="394" spans="1:29" ht="12.75" hidden="1" outlineLevel="1">
      <c r="A394" s="9" t="s">
        <v>223</v>
      </c>
      <c r="C394" s="59" t="s">
        <v>171</v>
      </c>
      <c r="D394" s="22"/>
      <c r="E394" s="22"/>
      <c r="F394" s="80">
        <v>4012755.17</v>
      </c>
      <c r="G394" s="80">
        <v>4030975.51</v>
      </c>
      <c r="H394" s="80">
        <v>4056447.71</v>
      </c>
      <c r="I394" s="80">
        <v>4045520.78</v>
      </c>
      <c r="J394" s="80">
        <v>4040459.46</v>
      </c>
      <c r="K394" s="80">
        <v>4056529.25</v>
      </c>
      <c r="L394" s="80">
        <v>4061434.53</v>
      </c>
      <c r="M394" s="80">
        <v>4068387.88</v>
      </c>
      <c r="N394" s="80">
        <v>4078273.3</v>
      </c>
      <c r="O394" s="80">
        <v>4081706.59</v>
      </c>
      <c r="P394" s="80">
        <v>4088882.52</v>
      </c>
      <c r="Q394" s="80">
        <v>4101090.26</v>
      </c>
      <c r="R394" s="80">
        <v>4099316.04</v>
      </c>
      <c r="S394" s="80">
        <v>4117409.32</v>
      </c>
      <c r="T394" s="80">
        <v>4134007.34</v>
      </c>
      <c r="U394" s="80">
        <v>4128686.36</v>
      </c>
      <c r="V394" s="80">
        <v>4135644.02</v>
      </c>
      <c r="W394" s="80">
        <v>4159141.33</v>
      </c>
      <c r="X394" s="80">
        <v>4146860.43</v>
      </c>
      <c r="Y394" s="80">
        <v>4154281.8</v>
      </c>
      <c r="Z394" s="80">
        <v>4218774.62</v>
      </c>
      <c r="AA394" s="80">
        <v>4165474.09</v>
      </c>
      <c r="AB394" s="80">
        <v>4172625.69</v>
      </c>
      <c r="AC394" s="80">
        <v>4200059.33</v>
      </c>
    </row>
    <row r="395" spans="1:29" s="14" customFormat="1" ht="12.75" hidden="1" outlineLevel="2">
      <c r="A395" s="14" t="s">
        <v>1036</v>
      </c>
      <c r="B395" s="14" t="s">
        <v>1037</v>
      </c>
      <c r="C395" s="48" t="s">
        <v>1443</v>
      </c>
      <c r="D395" s="15"/>
      <c r="E395" s="15"/>
      <c r="F395" s="94">
        <v>296668.99</v>
      </c>
      <c r="G395" s="94">
        <v>303276.36</v>
      </c>
      <c r="H395" s="94">
        <v>307344.96</v>
      </c>
      <c r="I395" s="94">
        <v>309055.81</v>
      </c>
      <c r="J395" s="94">
        <v>310945.78</v>
      </c>
      <c r="K395" s="94">
        <v>313113.51</v>
      </c>
      <c r="L395" s="94">
        <v>313962.75</v>
      </c>
      <c r="M395" s="94">
        <v>329742.08</v>
      </c>
      <c r="N395" s="94">
        <v>331489.04</v>
      </c>
      <c r="O395" s="94">
        <v>333484.89</v>
      </c>
      <c r="P395" s="94">
        <v>334913.94</v>
      </c>
      <c r="Q395" s="94">
        <v>310680.94</v>
      </c>
      <c r="R395" s="94">
        <v>314815.27</v>
      </c>
      <c r="S395" s="94">
        <v>315874.59</v>
      </c>
      <c r="T395" s="94">
        <v>317061.74</v>
      </c>
      <c r="U395" s="94">
        <v>319228.42</v>
      </c>
      <c r="V395" s="94">
        <v>320977.42</v>
      </c>
      <c r="W395" s="94">
        <v>322195.02</v>
      </c>
      <c r="X395" s="94">
        <v>324735.87</v>
      </c>
      <c r="Y395" s="94">
        <v>326647.57</v>
      </c>
      <c r="Z395" s="94">
        <v>258234.86000000002</v>
      </c>
      <c r="AA395" s="94">
        <v>238979</v>
      </c>
      <c r="AB395" s="94">
        <v>262294.06</v>
      </c>
      <c r="AC395" s="94">
        <v>252456.4</v>
      </c>
    </row>
    <row r="396" spans="1:29" ht="12.75" hidden="1" outlineLevel="1">
      <c r="A396" s="67" t="s">
        <v>183</v>
      </c>
      <c r="C396" s="68" t="s">
        <v>189</v>
      </c>
      <c r="D396" s="22"/>
      <c r="E396" s="22"/>
      <c r="F396" s="80">
        <v>296668.99</v>
      </c>
      <c r="G396" s="80">
        <v>303276.36</v>
      </c>
      <c r="H396" s="80">
        <v>307344.96</v>
      </c>
      <c r="I396" s="80">
        <v>309055.81</v>
      </c>
      <c r="J396" s="80">
        <v>310945.78</v>
      </c>
      <c r="K396" s="80">
        <v>313113.51</v>
      </c>
      <c r="L396" s="80">
        <v>313962.75</v>
      </c>
      <c r="M396" s="80">
        <v>329742.08</v>
      </c>
      <c r="N396" s="80">
        <v>331489.04</v>
      </c>
      <c r="O396" s="80">
        <v>333484.89</v>
      </c>
      <c r="P396" s="80">
        <v>334913.94</v>
      </c>
      <c r="Q396" s="80">
        <v>310680.94</v>
      </c>
      <c r="R396" s="80">
        <v>314815.27</v>
      </c>
      <c r="S396" s="80">
        <v>315874.59</v>
      </c>
      <c r="T396" s="80">
        <v>317061.74</v>
      </c>
      <c r="U396" s="80">
        <v>319228.42</v>
      </c>
      <c r="V396" s="80">
        <v>320977.42</v>
      </c>
      <c r="W396" s="80">
        <v>322195.02</v>
      </c>
      <c r="X396" s="80">
        <v>324735.87</v>
      </c>
      <c r="Y396" s="80">
        <v>326647.57</v>
      </c>
      <c r="Z396" s="80">
        <v>258234.86000000002</v>
      </c>
      <c r="AA396" s="80">
        <v>238979</v>
      </c>
      <c r="AB396" s="80">
        <v>262294.06</v>
      </c>
      <c r="AC396" s="80">
        <v>252456.4</v>
      </c>
    </row>
    <row r="397" spans="1:29" ht="12.75" hidden="1" outlineLevel="1">
      <c r="A397" s="67" t="s">
        <v>184</v>
      </c>
      <c r="C397" s="68" t="s">
        <v>188</v>
      </c>
      <c r="D397" s="22"/>
      <c r="E397" s="22"/>
      <c r="F397" s="80">
        <v>0</v>
      </c>
      <c r="G397" s="80">
        <v>0</v>
      </c>
      <c r="H397" s="80">
        <v>0</v>
      </c>
      <c r="I397" s="80">
        <v>0</v>
      </c>
      <c r="J397" s="80">
        <v>0</v>
      </c>
      <c r="K397" s="80">
        <v>0</v>
      </c>
      <c r="L397" s="80">
        <v>0</v>
      </c>
      <c r="M397" s="80">
        <v>0</v>
      </c>
      <c r="N397" s="80">
        <v>0</v>
      </c>
      <c r="O397" s="80">
        <v>0</v>
      </c>
      <c r="P397" s="80">
        <v>0</v>
      </c>
      <c r="Q397" s="80">
        <v>0</v>
      </c>
      <c r="R397" s="80">
        <v>0</v>
      </c>
      <c r="S397" s="80">
        <v>0</v>
      </c>
      <c r="T397" s="80">
        <v>0</v>
      </c>
      <c r="U397" s="80">
        <v>0</v>
      </c>
      <c r="V397" s="80">
        <v>0</v>
      </c>
      <c r="W397" s="80">
        <v>0</v>
      </c>
      <c r="X397" s="80">
        <v>0</v>
      </c>
      <c r="Y397" s="80">
        <v>0</v>
      </c>
      <c r="Z397" s="80">
        <v>0</v>
      </c>
      <c r="AA397" s="80">
        <v>0</v>
      </c>
      <c r="AB397" s="80">
        <v>0</v>
      </c>
      <c r="AC397" s="80">
        <v>0</v>
      </c>
    </row>
    <row r="398" spans="1:29" s="14" customFormat="1" ht="12.75" hidden="1" outlineLevel="2">
      <c r="A398" s="14" t="s">
        <v>1038</v>
      </c>
      <c r="B398" s="14" t="s">
        <v>1039</v>
      </c>
      <c r="C398" s="48" t="s">
        <v>1444</v>
      </c>
      <c r="D398" s="15"/>
      <c r="E398" s="15"/>
      <c r="F398" s="94">
        <v>3218</v>
      </c>
      <c r="G398" s="94">
        <v>3218</v>
      </c>
      <c r="H398" s="94">
        <v>3218</v>
      </c>
      <c r="I398" s="94">
        <v>3218</v>
      </c>
      <c r="J398" s="94">
        <v>3218</v>
      </c>
      <c r="K398" s="94">
        <v>3218</v>
      </c>
      <c r="L398" s="94">
        <v>3218</v>
      </c>
      <c r="M398" s="94">
        <v>3218</v>
      </c>
      <c r="N398" s="94">
        <v>3218</v>
      </c>
      <c r="O398" s="94">
        <v>3218</v>
      </c>
      <c r="P398" s="94">
        <v>3218</v>
      </c>
      <c r="Q398" s="94">
        <v>3218</v>
      </c>
      <c r="R398" s="94">
        <v>3218</v>
      </c>
      <c r="S398" s="94">
        <v>3218</v>
      </c>
      <c r="T398" s="94">
        <v>3218</v>
      </c>
      <c r="U398" s="94">
        <v>3218</v>
      </c>
      <c r="V398" s="94">
        <v>3218</v>
      </c>
      <c r="W398" s="94">
        <v>3218</v>
      </c>
      <c r="X398" s="94">
        <v>3218</v>
      </c>
      <c r="Y398" s="94">
        <v>3218</v>
      </c>
      <c r="Z398" s="94">
        <v>3218</v>
      </c>
      <c r="AA398" s="94">
        <v>3218</v>
      </c>
      <c r="AB398" s="94">
        <v>3218</v>
      </c>
      <c r="AC398" s="94">
        <v>3218</v>
      </c>
    </row>
    <row r="399" spans="1:29" ht="12.75" hidden="1" outlineLevel="1">
      <c r="A399" s="67" t="s">
        <v>185</v>
      </c>
      <c r="C399" s="68" t="s">
        <v>190</v>
      </c>
      <c r="D399" s="22"/>
      <c r="E399" s="22"/>
      <c r="F399" s="80">
        <v>3218</v>
      </c>
      <c r="G399" s="80">
        <v>3218</v>
      </c>
      <c r="H399" s="80">
        <v>3218</v>
      </c>
      <c r="I399" s="80">
        <v>3218</v>
      </c>
      <c r="J399" s="80">
        <v>3218</v>
      </c>
      <c r="K399" s="80">
        <v>3218</v>
      </c>
      <c r="L399" s="80">
        <v>3218</v>
      </c>
      <c r="M399" s="80">
        <v>3218</v>
      </c>
      <c r="N399" s="80">
        <v>3218</v>
      </c>
      <c r="O399" s="80">
        <v>3218</v>
      </c>
      <c r="P399" s="80">
        <v>3218</v>
      </c>
      <c r="Q399" s="80">
        <v>3218</v>
      </c>
      <c r="R399" s="80">
        <v>3218</v>
      </c>
      <c r="S399" s="80">
        <v>3218</v>
      </c>
      <c r="T399" s="80">
        <v>3218</v>
      </c>
      <c r="U399" s="80">
        <v>3218</v>
      </c>
      <c r="V399" s="80">
        <v>3218</v>
      </c>
      <c r="W399" s="80">
        <v>3218</v>
      </c>
      <c r="X399" s="80">
        <v>3218</v>
      </c>
      <c r="Y399" s="80">
        <v>3218</v>
      </c>
      <c r="Z399" s="80">
        <v>3218</v>
      </c>
      <c r="AA399" s="80">
        <v>3218</v>
      </c>
      <c r="AB399" s="80">
        <v>3218</v>
      </c>
      <c r="AC399" s="80">
        <v>3218</v>
      </c>
    </row>
    <row r="400" spans="1:29" ht="12.75" hidden="1" outlineLevel="1">
      <c r="A400" s="67" t="s">
        <v>186</v>
      </c>
      <c r="C400" s="68" t="s">
        <v>191</v>
      </c>
      <c r="D400" s="22"/>
      <c r="E400" s="22"/>
      <c r="F400" s="80">
        <v>0</v>
      </c>
      <c r="G400" s="80">
        <v>0</v>
      </c>
      <c r="H400" s="80">
        <v>0</v>
      </c>
      <c r="I400" s="80">
        <v>0</v>
      </c>
      <c r="J400" s="80">
        <v>0</v>
      </c>
      <c r="K400" s="80">
        <v>0</v>
      </c>
      <c r="L400" s="80">
        <v>0</v>
      </c>
      <c r="M400" s="80">
        <v>0</v>
      </c>
      <c r="N400" s="80">
        <v>0</v>
      </c>
      <c r="O400" s="80">
        <v>0</v>
      </c>
      <c r="P400" s="80">
        <v>0</v>
      </c>
      <c r="Q400" s="80">
        <v>0</v>
      </c>
      <c r="R400" s="80">
        <v>0</v>
      </c>
      <c r="S400" s="80">
        <v>0</v>
      </c>
      <c r="T400" s="80">
        <v>0</v>
      </c>
      <c r="U400" s="80">
        <v>0</v>
      </c>
      <c r="V400" s="80">
        <v>0</v>
      </c>
      <c r="W400" s="80">
        <v>0</v>
      </c>
      <c r="X400" s="80">
        <v>0</v>
      </c>
      <c r="Y400" s="80">
        <v>0</v>
      </c>
      <c r="Z400" s="80">
        <v>0</v>
      </c>
      <c r="AA400" s="80">
        <v>0</v>
      </c>
      <c r="AB400" s="80">
        <v>0</v>
      </c>
      <c r="AC400" s="80">
        <v>0</v>
      </c>
    </row>
    <row r="401" spans="1:29" s="14" customFormat="1" ht="12.75" hidden="1" outlineLevel="2">
      <c r="A401" s="14" t="s">
        <v>1040</v>
      </c>
      <c r="B401" s="14" t="s">
        <v>1041</v>
      </c>
      <c r="C401" s="48" t="s">
        <v>1445</v>
      </c>
      <c r="D401" s="15"/>
      <c r="E401" s="15"/>
      <c r="F401" s="94">
        <v>25959.56</v>
      </c>
      <c r="G401" s="94">
        <v>25959.56</v>
      </c>
      <c r="H401" s="94">
        <v>25959.56</v>
      </c>
      <c r="I401" s="94">
        <v>25959.56</v>
      </c>
      <c r="J401" s="94">
        <v>25959.56</v>
      </c>
      <c r="K401" s="94">
        <v>25959.56</v>
      </c>
      <c r="L401" s="94">
        <v>25959.56</v>
      </c>
      <c r="M401" s="94">
        <v>25959.56</v>
      </c>
      <c r="N401" s="94">
        <v>25959.56</v>
      </c>
      <c r="O401" s="94">
        <v>25959.56</v>
      </c>
      <c r="P401" s="94">
        <v>25959.56</v>
      </c>
      <c r="Q401" s="94">
        <v>25959.56</v>
      </c>
      <c r="R401" s="94">
        <v>25959.56</v>
      </c>
      <c r="S401" s="94">
        <v>25959.56</v>
      </c>
      <c r="T401" s="94">
        <v>25959.56</v>
      </c>
      <c r="U401" s="94">
        <v>25959.56</v>
      </c>
      <c r="V401" s="94">
        <v>25959.56</v>
      </c>
      <c r="W401" s="94">
        <v>25959.56</v>
      </c>
      <c r="X401" s="94">
        <v>25959.56</v>
      </c>
      <c r="Y401" s="94">
        <v>25959.56</v>
      </c>
      <c r="Z401" s="94">
        <v>25959.56</v>
      </c>
      <c r="AA401" s="94">
        <v>25959.56</v>
      </c>
      <c r="AB401" s="94">
        <v>25959.56</v>
      </c>
      <c r="AC401" s="94">
        <v>25959.56</v>
      </c>
    </row>
    <row r="402" spans="1:29" ht="12.75" hidden="1" outlineLevel="1">
      <c r="A402" s="67" t="s">
        <v>187</v>
      </c>
      <c r="C402" s="68" t="s">
        <v>192</v>
      </c>
      <c r="D402" s="22"/>
      <c r="E402" s="22"/>
      <c r="F402" s="80">
        <v>25959.56</v>
      </c>
      <c r="G402" s="80">
        <v>25959.56</v>
      </c>
      <c r="H402" s="80">
        <v>25959.56</v>
      </c>
      <c r="I402" s="80">
        <v>25959.56</v>
      </c>
      <c r="J402" s="80">
        <v>25959.56</v>
      </c>
      <c r="K402" s="80">
        <v>25959.56</v>
      </c>
      <c r="L402" s="80">
        <v>25959.56</v>
      </c>
      <c r="M402" s="80">
        <v>25959.56</v>
      </c>
      <c r="N402" s="80">
        <v>25959.56</v>
      </c>
      <c r="O402" s="80">
        <v>25959.56</v>
      </c>
      <c r="P402" s="80">
        <v>25959.56</v>
      </c>
      <c r="Q402" s="80">
        <v>25959.56</v>
      </c>
      <c r="R402" s="80">
        <v>25959.56</v>
      </c>
      <c r="S402" s="80">
        <v>25959.56</v>
      </c>
      <c r="T402" s="80">
        <v>25959.56</v>
      </c>
      <c r="U402" s="80">
        <v>25959.56</v>
      </c>
      <c r="V402" s="80">
        <v>25959.56</v>
      </c>
      <c r="W402" s="80">
        <v>25959.56</v>
      </c>
      <c r="X402" s="80">
        <v>25959.56</v>
      </c>
      <c r="Y402" s="80">
        <v>25959.56</v>
      </c>
      <c r="Z402" s="80">
        <v>25959.56</v>
      </c>
      <c r="AA402" s="80">
        <v>25959.56</v>
      </c>
      <c r="AB402" s="80">
        <v>25959.56</v>
      </c>
      <c r="AC402" s="80">
        <v>25959.56</v>
      </c>
    </row>
    <row r="403" spans="1:29" ht="12.75" hidden="1" outlineLevel="1">
      <c r="A403" s="9" t="s">
        <v>224</v>
      </c>
      <c r="C403" s="59" t="s">
        <v>172</v>
      </c>
      <c r="D403" s="22"/>
      <c r="E403" s="22"/>
      <c r="F403" s="80">
        <v>325846.55</v>
      </c>
      <c r="G403" s="80">
        <v>332453.92</v>
      </c>
      <c r="H403" s="80">
        <v>336522.52</v>
      </c>
      <c r="I403" s="80">
        <v>338233.37</v>
      </c>
      <c r="J403" s="80">
        <v>340123.34</v>
      </c>
      <c r="K403" s="80">
        <v>342291.07</v>
      </c>
      <c r="L403" s="80">
        <v>343140.31</v>
      </c>
      <c r="M403" s="80">
        <v>358919.64</v>
      </c>
      <c r="N403" s="80">
        <v>360666.6</v>
      </c>
      <c r="O403" s="80">
        <v>362662.45</v>
      </c>
      <c r="P403" s="80">
        <v>364091.5</v>
      </c>
      <c r="Q403" s="80">
        <v>339858.5</v>
      </c>
      <c r="R403" s="80">
        <v>343992.83</v>
      </c>
      <c r="S403" s="80">
        <v>345052.15</v>
      </c>
      <c r="T403" s="80">
        <v>346239.3</v>
      </c>
      <c r="U403" s="80">
        <v>348405.98</v>
      </c>
      <c r="V403" s="80">
        <v>350154.98</v>
      </c>
      <c r="W403" s="80">
        <v>351372.58</v>
      </c>
      <c r="X403" s="80">
        <v>353913.43</v>
      </c>
      <c r="Y403" s="80">
        <v>355825.13</v>
      </c>
      <c r="Z403" s="80">
        <v>287412.42000000004</v>
      </c>
      <c r="AA403" s="80">
        <v>268156.56</v>
      </c>
      <c r="AB403" s="80">
        <v>291471.62</v>
      </c>
      <c r="AC403" s="80">
        <v>281633.96</v>
      </c>
    </row>
    <row r="404" spans="1:29" s="13" customFormat="1" ht="12.75" collapsed="1">
      <c r="A404" s="13" t="s">
        <v>181</v>
      </c>
      <c r="B404" s="11"/>
      <c r="C404" s="46" t="s">
        <v>97</v>
      </c>
      <c r="D404" s="23"/>
      <c r="E404" s="23"/>
      <c r="F404" s="87">
        <v>4338601.72</v>
      </c>
      <c r="G404" s="87">
        <v>4363429.43</v>
      </c>
      <c r="H404" s="87">
        <v>4392970.2299999995</v>
      </c>
      <c r="I404" s="87">
        <v>4383754.149999999</v>
      </c>
      <c r="J404" s="87">
        <v>4380582.8</v>
      </c>
      <c r="K404" s="87">
        <v>4398820.319999999</v>
      </c>
      <c r="L404" s="87">
        <v>4404574.839999999</v>
      </c>
      <c r="M404" s="87">
        <v>4427307.52</v>
      </c>
      <c r="N404" s="87">
        <v>4438939.899999999</v>
      </c>
      <c r="O404" s="87">
        <v>4444369.039999999</v>
      </c>
      <c r="P404" s="87">
        <v>4452974.02</v>
      </c>
      <c r="Q404" s="87">
        <v>4440948.76</v>
      </c>
      <c r="R404" s="87">
        <v>4443308.87</v>
      </c>
      <c r="S404" s="87">
        <v>4462461.47</v>
      </c>
      <c r="T404" s="87">
        <v>4480246.64</v>
      </c>
      <c r="U404" s="87">
        <v>4477092.34</v>
      </c>
      <c r="V404" s="87">
        <v>4485799</v>
      </c>
      <c r="W404" s="87">
        <v>4510513.909999999</v>
      </c>
      <c r="X404" s="87">
        <v>4500773.859999999</v>
      </c>
      <c r="Y404" s="87">
        <v>4510106.93</v>
      </c>
      <c r="Z404" s="87">
        <v>4506187.04</v>
      </c>
      <c r="AA404" s="87">
        <v>4433630.649999999</v>
      </c>
      <c r="AB404" s="87">
        <v>4464097.31</v>
      </c>
      <c r="AC404" s="87">
        <v>4481693.29</v>
      </c>
    </row>
    <row r="405" spans="2:29" s="24" customFormat="1" ht="4.5" customHeight="1" hidden="1" outlineLevel="1">
      <c r="B405" s="25"/>
      <c r="C405" s="52"/>
      <c r="D405" s="27"/>
      <c r="E405" s="27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</row>
    <row r="406" spans="1:29" s="14" customFormat="1" ht="12.75" hidden="1" outlineLevel="2">
      <c r="A406" s="14" t="s">
        <v>1042</v>
      </c>
      <c r="B406" s="14" t="s">
        <v>1043</v>
      </c>
      <c r="C406" s="48" t="s">
        <v>1446</v>
      </c>
      <c r="D406" s="15"/>
      <c r="E406" s="15"/>
      <c r="F406" s="94">
        <v>225842.91</v>
      </c>
      <c r="G406" s="94">
        <v>204748.06</v>
      </c>
      <c r="H406" s="94">
        <v>203440.44</v>
      </c>
      <c r="I406" s="94">
        <v>211698.94</v>
      </c>
      <c r="J406" s="94">
        <v>220969.5</v>
      </c>
      <c r="K406" s="94">
        <v>692142.31</v>
      </c>
      <c r="L406" s="94">
        <v>237475.11000000002</v>
      </c>
      <c r="M406" s="94">
        <v>231899.438</v>
      </c>
      <c r="N406" s="94">
        <v>187542.857</v>
      </c>
      <c r="O406" s="94">
        <v>213114.89</v>
      </c>
      <c r="P406" s="94">
        <v>222157.71</v>
      </c>
      <c r="Q406" s="94">
        <v>349104.765</v>
      </c>
      <c r="R406" s="94">
        <v>184327.335</v>
      </c>
      <c r="S406" s="94">
        <v>185601.37</v>
      </c>
      <c r="T406" s="94">
        <v>218173.12</v>
      </c>
      <c r="U406" s="94">
        <v>231785.121</v>
      </c>
      <c r="V406" s="94">
        <v>238111.02000000002</v>
      </c>
      <c r="W406" s="94">
        <v>215324.47</v>
      </c>
      <c r="X406" s="94">
        <v>220262.83000000002</v>
      </c>
      <c r="Y406" s="94">
        <v>230223.85</v>
      </c>
      <c r="Z406" s="94">
        <v>235195.34</v>
      </c>
      <c r="AA406" s="94">
        <v>196216.91</v>
      </c>
      <c r="AB406" s="94">
        <v>199550.31</v>
      </c>
      <c r="AC406" s="94">
        <v>158982.174</v>
      </c>
    </row>
    <row r="407" spans="1:29" s="14" customFormat="1" ht="12.75" hidden="1" outlineLevel="2">
      <c r="A407" s="14" t="s">
        <v>1044</v>
      </c>
      <c r="B407" s="14" t="s">
        <v>1045</v>
      </c>
      <c r="C407" s="48" t="s">
        <v>1447</v>
      </c>
      <c r="D407" s="15"/>
      <c r="E407" s="15"/>
      <c r="F407" s="94">
        <v>20764.32</v>
      </c>
      <c r="G407" s="94">
        <v>1457.71</v>
      </c>
      <c r="H407" s="94">
        <v>44.53</v>
      </c>
      <c r="I407" s="94">
        <v>43.86</v>
      </c>
      <c r="J407" s="94">
        <v>115.36</v>
      </c>
      <c r="K407" s="94">
        <v>677.65</v>
      </c>
      <c r="L407" s="94">
        <v>50.69</v>
      </c>
      <c r="M407" s="94">
        <v>652.77</v>
      </c>
      <c r="N407" s="94">
        <v>120.84</v>
      </c>
      <c r="O407" s="94">
        <v>135.22</v>
      </c>
      <c r="P407" s="94">
        <v>172.70000000000002</v>
      </c>
      <c r="Q407" s="94">
        <v>6793.82</v>
      </c>
      <c r="R407" s="94">
        <v>15723.82</v>
      </c>
      <c r="S407" s="94">
        <v>1427.96</v>
      </c>
      <c r="T407" s="94">
        <v>652.0600000000001</v>
      </c>
      <c r="U407" s="94">
        <v>107.24000000000001</v>
      </c>
      <c r="V407" s="94">
        <v>107.41</v>
      </c>
      <c r="W407" s="94">
        <v>65.87</v>
      </c>
      <c r="X407" s="94">
        <v>48.14</v>
      </c>
      <c r="Y407" s="94">
        <v>7.87</v>
      </c>
      <c r="Z407" s="94">
        <v>0</v>
      </c>
      <c r="AA407" s="94">
        <v>0</v>
      </c>
      <c r="AB407" s="94">
        <v>0</v>
      </c>
      <c r="AC407" s="94">
        <v>13888.65</v>
      </c>
    </row>
    <row r="408" spans="1:29" s="14" customFormat="1" ht="12.75" hidden="1" outlineLevel="2">
      <c r="A408" s="14" t="s">
        <v>1046</v>
      </c>
      <c r="B408" s="14" t="s">
        <v>1047</v>
      </c>
      <c r="C408" s="48" t="s">
        <v>1448</v>
      </c>
      <c r="D408" s="15"/>
      <c r="E408" s="15"/>
      <c r="F408" s="94">
        <v>0</v>
      </c>
      <c r="G408" s="94">
        <v>0</v>
      </c>
      <c r="H408" s="94">
        <v>0</v>
      </c>
      <c r="I408" s="94">
        <v>0</v>
      </c>
      <c r="J408" s="94">
        <v>0</v>
      </c>
      <c r="K408" s="94">
        <v>0</v>
      </c>
      <c r="L408" s="94">
        <v>0</v>
      </c>
      <c r="M408" s="94">
        <v>0</v>
      </c>
      <c r="N408" s="94">
        <v>0</v>
      </c>
      <c r="O408" s="94">
        <v>0</v>
      </c>
      <c r="P408" s="94">
        <v>0</v>
      </c>
      <c r="Q408" s="94">
        <v>0</v>
      </c>
      <c r="R408" s="94">
        <v>0</v>
      </c>
      <c r="S408" s="94">
        <v>0</v>
      </c>
      <c r="T408" s="94">
        <v>0</v>
      </c>
      <c r="U408" s="94">
        <v>0</v>
      </c>
      <c r="V408" s="94">
        <v>0</v>
      </c>
      <c r="W408" s="94">
        <v>0</v>
      </c>
      <c r="X408" s="94">
        <v>832</v>
      </c>
      <c r="Y408" s="94">
        <v>0</v>
      </c>
      <c r="Z408" s="94">
        <v>0</v>
      </c>
      <c r="AA408" s="94">
        <v>0</v>
      </c>
      <c r="AB408" s="94">
        <v>0</v>
      </c>
      <c r="AC408" s="94">
        <v>0</v>
      </c>
    </row>
    <row r="409" spans="1:29" s="14" customFormat="1" ht="12.75" hidden="1" outlineLevel="2">
      <c r="A409" s="14" t="s">
        <v>1048</v>
      </c>
      <c r="B409" s="14" t="s">
        <v>1049</v>
      </c>
      <c r="C409" s="48" t="s">
        <v>1448</v>
      </c>
      <c r="D409" s="15"/>
      <c r="E409" s="15"/>
      <c r="F409" s="94">
        <v>0</v>
      </c>
      <c r="G409" s="94">
        <v>0</v>
      </c>
      <c r="H409" s="94">
        <v>0</v>
      </c>
      <c r="I409" s="94">
        <v>0</v>
      </c>
      <c r="J409" s="94">
        <v>0</v>
      </c>
      <c r="K409" s="94">
        <v>0</v>
      </c>
      <c r="L409" s="94">
        <v>0</v>
      </c>
      <c r="M409" s="94">
        <v>0</v>
      </c>
      <c r="N409" s="94">
        <v>0</v>
      </c>
      <c r="O409" s="94">
        <v>0</v>
      </c>
      <c r="P409" s="94">
        <v>0</v>
      </c>
      <c r="Q409" s="94">
        <v>0</v>
      </c>
      <c r="R409" s="94">
        <v>0</v>
      </c>
      <c r="S409" s="94">
        <v>0</v>
      </c>
      <c r="T409" s="94">
        <v>0</v>
      </c>
      <c r="U409" s="94">
        <v>0</v>
      </c>
      <c r="V409" s="94">
        <v>0</v>
      </c>
      <c r="W409" s="94">
        <v>0</v>
      </c>
      <c r="X409" s="94">
        <v>984.57</v>
      </c>
      <c r="Y409" s="94">
        <v>0</v>
      </c>
      <c r="Z409" s="94">
        <v>0</v>
      </c>
      <c r="AA409" s="94">
        <v>0</v>
      </c>
      <c r="AB409" s="94">
        <v>0</v>
      </c>
      <c r="AC409" s="94">
        <v>0</v>
      </c>
    </row>
    <row r="410" spans="1:29" s="14" customFormat="1" ht="12.75" hidden="1" outlineLevel="2">
      <c r="A410" s="14" t="s">
        <v>1050</v>
      </c>
      <c r="B410" s="14" t="s">
        <v>1051</v>
      </c>
      <c r="C410" s="48" t="s">
        <v>1448</v>
      </c>
      <c r="D410" s="15"/>
      <c r="E410" s="15"/>
      <c r="F410" s="94">
        <v>0</v>
      </c>
      <c r="G410" s="94">
        <v>0</v>
      </c>
      <c r="H410" s="94">
        <v>1016.27</v>
      </c>
      <c r="I410" s="94">
        <v>0</v>
      </c>
      <c r="J410" s="94">
        <v>0</v>
      </c>
      <c r="K410" s="94">
        <v>0</v>
      </c>
      <c r="L410" s="94">
        <v>0</v>
      </c>
      <c r="M410" s="94">
        <v>0</v>
      </c>
      <c r="N410" s="94">
        <v>-1479052.95</v>
      </c>
      <c r="O410" s="94">
        <v>0</v>
      </c>
      <c r="P410" s="94">
        <v>0</v>
      </c>
      <c r="Q410" s="94">
        <v>0</v>
      </c>
      <c r="R410" s="94">
        <v>0</v>
      </c>
      <c r="S410" s="94">
        <v>0</v>
      </c>
      <c r="T410" s="94">
        <v>0</v>
      </c>
      <c r="U410" s="94">
        <v>0</v>
      </c>
      <c r="V410" s="94">
        <v>0</v>
      </c>
      <c r="W410" s="94">
        <v>0</v>
      </c>
      <c r="X410" s="94">
        <v>0.12</v>
      </c>
      <c r="Y410" s="94">
        <v>0</v>
      </c>
      <c r="Z410" s="94">
        <v>-60000</v>
      </c>
      <c r="AA410" s="94">
        <v>0</v>
      </c>
      <c r="AB410" s="94">
        <v>0</v>
      </c>
      <c r="AC410" s="94">
        <v>-9267.44</v>
      </c>
    </row>
    <row r="411" spans="1:29" s="14" customFormat="1" ht="12.75" hidden="1" outlineLevel="2">
      <c r="A411" s="14" t="s">
        <v>1052</v>
      </c>
      <c r="B411" s="14" t="s">
        <v>1053</v>
      </c>
      <c r="C411" s="48" t="s">
        <v>1448</v>
      </c>
      <c r="D411" s="15"/>
      <c r="E411" s="15"/>
      <c r="F411" s="94">
        <v>748818</v>
      </c>
      <c r="G411" s="94">
        <v>748818</v>
      </c>
      <c r="H411" s="94">
        <v>748818</v>
      </c>
      <c r="I411" s="94">
        <v>748818</v>
      </c>
      <c r="J411" s="94">
        <v>748818</v>
      </c>
      <c r="K411" s="94">
        <v>748818</v>
      </c>
      <c r="L411" s="94">
        <v>748818</v>
      </c>
      <c r="M411" s="94">
        <v>748818</v>
      </c>
      <c r="N411" s="94">
        <v>748818</v>
      </c>
      <c r="O411" s="94">
        <v>748818</v>
      </c>
      <c r="P411" s="94">
        <v>748818</v>
      </c>
      <c r="Q411" s="94">
        <v>748802</v>
      </c>
      <c r="R411" s="94">
        <v>0</v>
      </c>
      <c r="S411" s="94">
        <v>-823500</v>
      </c>
      <c r="T411" s="94">
        <v>0</v>
      </c>
      <c r="U411" s="94">
        <v>0</v>
      </c>
      <c r="V411" s="94">
        <v>0</v>
      </c>
      <c r="W411" s="94">
        <v>0</v>
      </c>
      <c r="X411" s="94">
        <v>0</v>
      </c>
      <c r="Y411" s="94">
        <v>290000</v>
      </c>
      <c r="Z411" s="94">
        <v>0</v>
      </c>
      <c r="AA411" s="94">
        <v>0</v>
      </c>
      <c r="AB411" s="94">
        <v>0</v>
      </c>
      <c r="AC411" s="94">
        <v>0</v>
      </c>
    </row>
    <row r="412" spans="1:29" s="14" customFormat="1" ht="12.75" hidden="1" outlineLevel="2">
      <c r="A412" s="14" t="s">
        <v>1054</v>
      </c>
      <c r="B412" s="14" t="s">
        <v>1055</v>
      </c>
      <c r="C412" s="48" t="s">
        <v>1449</v>
      </c>
      <c r="D412" s="15"/>
      <c r="E412" s="15"/>
      <c r="F412" s="94">
        <v>0</v>
      </c>
      <c r="G412" s="94">
        <v>0</v>
      </c>
      <c r="H412" s="94">
        <v>0</v>
      </c>
      <c r="I412" s="94">
        <v>0</v>
      </c>
      <c r="J412" s="94">
        <v>0</v>
      </c>
      <c r="K412" s="94">
        <v>0</v>
      </c>
      <c r="L412" s="94">
        <v>0</v>
      </c>
      <c r="M412" s="94">
        <v>0</v>
      </c>
      <c r="N412" s="94">
        <v>0</v>
      </c>
      <c r="O412" s="94">
        <v>0</v>
      </c>
      <c r="P412" s="94">
        <v>198.39000000000001</v>
      </c>
      <c r="Q412" s="94">
        <v>0</v>
      </c>
      <c r="R412" s="94">
        <v>638831</v>
      </c>
      <c r="S412" s="94">
        <v>734241.59</v>
      </c>
      <c r="T412" s="94">
        <v>698923</v>
      </c>
      <c r="U412" s="94">
        <v>698923</v>
      </c>
      <c r="V412" s="94">
        <v>698923</v>
      </c>
      <c r="W412" s="94">
        <v>723697.0700000001</v>
      </c>
      <c r="X412" s="94">
        <v>698923</v>
      </c>
      <c r="Y412" s="94">
        <v>698923</v>
      </c>
      <c r="Z412" s="94">
        <v>700999.14</v>
      </c>
      <c r="AA412" s="94">
        <v>1574383</v>
      </c>
      <c r="AB412" s="94">
        <v>786469</v>
      </c>
      <c r="AC412" s="94">
        <v>786487.34</v>
      </c>
    </row>
    <row r="413" spans="1:29" s="14" customFormat="1" ht="12.75" hidden="1" outlineLevel="2">
      <c r="A413" s="14" t="s">
        <v>1056</v>
      </c>
      <c r="B413" s="14" t="s">
        <v>1057</v>
      </c>
      <c r="C413" s="48" t="s">
        <v>1449</v>
      </c>
      <c r="D413" s="15"/>
      <c r="E413" s="15"/>
      <c r="F413" s="94">
        <v>0</v>
      </c>
      <c r="G413" s="94">
        <v>0</v>
      </c>
      <c r="H413" s="94">
        <v>0</v>
      </c>
      <c r="I413" s="94">
        <v>0</v>
      </c>
      <c r="J413" s="94">
        <v>0</v>
      </c>
      <c r="K413" s="94">
        <v>0</v>
      </c>
      <c r="L413" s="94">
        <v>0</v>
      </c>
      <c r="M413" s="94">
        <v>0</v>
      </c>
      <c r="N413" s="94">
        <v>0</v>
      </c>
      <c r="O413" s="94">
        <v>0</v>
      </c>
      <c r="P413" s="94">
        <v>0</v>
      </c>
      <c r="Q413" s="94">
        <v>0</v>
      </c>
      <c r="R413" s="94">
        <v>0</v>
      </c>
      <c r="S413" s="94">
        <v>0</v>
      </c>
      <c r="T413" s="94">
        <v>0</v>
      </c>
      <c r="U413" s="94">
        <v>0</v>
      </c>
      <c r="V413" s="94">
        <v>0</v>
      </c>
      <c r="W413" s="94">
        <v>0</v>
      </c>
      <c r="X413" s="94">
        <v>0</v>
      </c>
      <c r="Y413" s="94">
        <v>0</v>
      </c>
      <c r="Z413" s="94">
        <v>0</v>
      </c>
      <c r="AA413" s="94">
        <v>0</v>
      </c>
      <c r="AB413" s="94">
        <v>197.47</v>
      </c>
      <c r="AC413" s="94">
        <v>0</v>
      </c>
    </row>
    <row r="414" spans="1:29" s="14" customFormat="1" ht="12.75" hidden="1" outlineLevel="2">
      <c r="A414" s="14" t="s">
        <v>1058</v>
      </c>
      <c r="B414" s="14" t="s">
        <v>1059</v>
      </c>
      <c r="C414" s="48" t="s">
        <v>1450</v>
      </c>
      <c r="D414" s="15"/>
      <c r="E414" s="15"/>
      <c r="F414" s="94">
        <v>0</v>
      </c>
      <c r="G414" s="94">
        <v>-54754</v>
      </c>
      <c r="H414" s="94">
        <v>0</v>
      </c>
      <c r="I414" s="94">
        <v>0</v>
      </c>
      <c r="J414" s="94">
        <v>0</v>
      </c>
      <c r="K414" s="94">
        <v>0</v>
      </c>
      <c r="L414" s="94">
        <v>0</v>
      </c>
      <c r="M414" s="94">
        <v>0</v>
      </c>
      <c r="N414" s="94">
        <v>0</v>
      </c>
      <c r="O414" s="94">
        <v>0</v>
      </c>
      <c r="P414" s="94">
        <v>0</v>
      </c>
      <c r="Q414" s="94">
        <v>0</v>
      </c>
      <c r="R414" s="94">
        <v>0</v>
      </c>
      <c r="S414" s="94">
        <v>0</v>
      </c>
      <c r="T414" s="94">
        <v>0</v>
      </c>
      <c r="U414" s="94">
        <v>0</v>
      </c>
      <c r="V414" s="94">
        <v>0</v>
      </c>
      <c r="W414" s="94">
        <v>0</v>
      </c>
      <c r="X414" s="94">
        <v>0</v>
      </c>
      <c r="Y414" s="94">
        <v>0</v>
      </c>
      <c r="Z414" s="94">
        <v>0</v>
      </c>
      <c r="AA414" s="94">
        <v>0</v>
      </c>
      <c r="AB414" s="94">
        <v>0</v>
      </c>
      <c r="AC414" s="94">
        <v>0</v>
      </c>
    </row>
    <row r="415" spans="1:29" s="14" customFormat="1" ht="12.75" hidden="1" outlineLevel="2">
      <c r="A415" s="14" t="s">
        <v>1060</v>
      </c>
      <c r="B415" s="14" t="s">
        <v>1061</v>
      </c>
      <c r="C415" s="48" t="s">
        <v>1450</v>
      </c>
      <c r="D415" s="15"/>
      <c r="E415" s="15"/>
      <c r="F415" s="94">
        <v>21572</v>
      </c>
      <c r="G415" s="94">
        <v>21572</v>
      </c>
      <c r="H415" s="94">
        <v>21572</v>
      </c>
      <c r="I415" s="94">
        <v>21572</v>
      </c>
      <c r="J415" s="94">
        <v>44676</v>
      </c>
      <c r="K415" s="94">
        <v>21572</v>
      </c>
      <c r="L415" s="94">
        <v>21572</v>
      </c>
      <c r="M415" s="94">
        <v>-683</v>
      </c>
      <c r="N415" s="94">
        <v>21572</v>
      </c>
      <c r="O415" s="94">
        <v>21572</v>
      </c>
      <c r="P415" s="94">
        <v>30017</v>
      </c>
      <c r="Q415" s="94">
        <v>21572</v>
      </c>
      <c r="R415" s="94">
        <v>0</v>
      </c>
      <c r="S415" s="94">
        <v>-565</v>
      </c>
      <c r="T415" s="94">
        <v>0</v>
      </c>
      <c r="U415" s="94">
        <v>0</v>
      </c>
      <c r="V415" s="94">
        <v>0</v>
      </c>
      <c r="W415" s="94">
        <v>0</v>
      </c>
      <c r="X415" s="94">
        <v>0</v>
      </c>
      <c r="Y415" s="94">
        <v>0</v>
      </c>
      <c r="Z415" s="94">
        <v>0</v>
      </c>
      <c r="AA415" s="94">
        <v>0</v>
      </c>
      <c r="AB415" s="94">
        <v>0</v>
      </c>
      <c r="AC415" s="94">
        <v>0</v>
      </c>
    </row>
    <row r="416" spans="1:29" s="14" customFormat="1" ht="12.75" hidden="1" outlineLevel="2">
      <c r="A416" s="14" t="s">
        <v>1062</v>
      </c>
      <c r="B416" s="14" t="s">
        <v>1063</v>
      </c>
      <c r="C416" s="48" t="s">
        <v>1450</v>
      </c>
      <c r="D416" s="15"/>
      <c r="E416" s="15"/>
      <c r="F416" s="94">
        <v>0</v>
      </c>
      <c r="G416" s="94">
        <v>0</v>
      </c>
      <c r="H416" s="94">
        <v>0</v>
      </c>
      <c r="I416" s="94">
        <v>0</v>
      </c>
      <c r="J416" s="94">
        <v>0</v>
      </c>
      <c r="K416" s="94">
        <v>0</v>
      </c>
      <c r="L416" s="94">
        <v>0</v>
      </c>
      <c r="M416" s="94">
        <v>0</v>
      </c>
      <c r="N416" s="94">
        <v>0</v>
      </c>
      <c r="O416" s="94">
        <v>0</v>
      </c>
      <c r="P416" s="94">
        <v>0</v>
      </c>
      <c r="Q416" s="94">
        <v>0</v>
      </c>
      <c r="R416" s="94">
        <v>16000</v>
      </c>
      <c r="S416" s="94">
        <v>16000</v>
      </c>
      <c r="T416" s="94">
        <v>16000</v>
      </c>
      <c r="U416" s="94">
        <v>16000</v>
      </c>
      <c r="V416" s="94">
        <v>78029</v>
      </c>
      <c r="W416" s="94">
        <v>16000</v>
      </c>
      <c r="X416" s="94">
        <v>16000</v>
      </c>
      <c r="Y416" s="94">
        <v>4780</v>
      </c>
      <c r="Z416" s="94">
        <v>16000</v>
      </c>
      <c r="AA416" s="94">
        <v>16000</v>
      </c>
      <c r="AB416" s="94">
        <v>17135</v>
      </c>
      <c r="AC416" s="94">
        <v>16000</v>
      </c>
    </row>
    <row r="417" spans="1:29" s="14" customFormat="1" ht="12.75" hidden="1" outlineLevel="2">
      <c r="A417" s="14" t="s">
        <v>1064</v>
      </c>
      <c r="B417" s="14" t="s">
        <v>1065</v>
      </c>
      <c r="C417" s="48" t="s">
        <v>1451</v>
      </c>
      <c r="D417" s="15"/>
      <c r="E417" s="15"/>
      <c r="F417" s="94">
        <v>30850.07</v>
      </c>
      <c r="G417" s="94">
        <v>4278.2300000000005</v>
      </c>
      <c r="H417" s="94">
        <v>-47.160000000000004</v>
      </c>
      <c r="I417" s="94">
        <v>61.07</v>
      </c>
      <c r="J417" s="94">
        <v>167.65</v>
      </c>
      <c r="K417" s="94">
        <v>982.97</v>
      </c>
      <c r="L417" s="94">
        <v>61.44</v>
      </c>
      <c r="M417" s="94">
        <v>895.01</v>
      </c>
      <c r="N417" s="94">
        <v>235.24</v>
      </c>
      <c r="O417" s="94">
        <v>149.35</v>
      </c>
      <c r="P417" s="94">
        <v>260.07</v>
      </c>
      <c r="Q417" s="94">
        <v>9006.08</v>
      </c>
      <c r="R417" s="94">
        <v>21477.54</v>
      </c>
      <c r="S417" s="94">
        <v>4241.4</v>
      </c>
      <c r="T417" s="94">
        <v>822.75</v>
      </c>
      <c r="U417" s="94">
        <v>150.98</v>
      </c>
      <c r="V417" s="94">
        <v>213.08</v>
      </c>
      <c r="W417" s="94">
        <v>105.18</v>
      </c>
      <c r="X417" s="94">
        <v>60.160000000000004</v>
      </c>
      <c r="Y417" s="94">
        <v>19.84</v>
      </c>
      <c r="Z417" s="94">
        <v>0</v>
      </c>
      <c r="AA417" s="94">
        <v>0</v>
      </c>
      <c r="AB417" s="94">
        <v>0</v>
      </c>
      <c r="AC417" s="94">
        <v>6243.68</v>
      </c>
    </row>
    <row r="418" spans="1:29" s="14" customFormat="1" ht="12.75" hidden="1" outlineLevel="2">
      <c r="A418" s="14" t="s">
        <v>1066</v>
      </c>
      <c r="B418" s="14" t="s">
        <v>1067</v>
      </c>
      <c r="C418" s="48" t="s">
        <v>1452</v>
      </c>
      <c r="D418" s="15"/>
      <c r="E418" s="15"/>
      <c r="F418" s="94">
        <v>0</v>
      </c>
      <c r="G418" s="94">
        <v>0</v>
      </c>
      <c r="H418" s="94">
        <v>0</v>
      </c>
      <c r="I418" s="94">
        <v>0</v>
      </c>
      <c r="J418" s="94">
        <v>0</v>
      </c>
      <c r="K418" s="94">
        <v>-43982</v>
      </c>
      <c r="L418" s="94">
        <v>0</v>
      </c>
      <c r="M418" s="94">
        <v>0</v>
      </c>
      <c r="N418" s="94">
        <v>0</v>
      </c>
      <c r="O418" s="94">
        <v>0</v>
      </c>
      <c r="P418" s="94">
        <v>0</v>
      </c>
      <c r="Q418" s="94">
        <v>0</v>
      </c>
      <c r="R418" s="94">
        <v>0</v>
      </c>
      <c r="S418" s="94">
        <v>0</v>
      </c>
      <c r="T418" s="94">
        <v>0</v>
      </c>
      <c r="U418" s="94">
        <v>0</v>
      </c>
      <c r="V418" s="94">
        <v>0</v>
      </c>
      <c r="W418" s="94">
        <v>0</v>
      </c>
      <c r="X418" s="94">
        <v>0</v>
      </c>
      <c r="Y418" s="94">
        <v>0</v>
      </c>
      <c r="Z418" s="94">
        <v>0</v>
      </c>
      <c r="AA418" s="94">
        <v>0</v>
      </c>
      <c r="AB418" s="94">
        <v>0</v>
      </c>
      <c r="AC418" s="94">
        <v>0</v>
      </c>
    </row>
    <row r="419" spans="1:29" s="14" customFormat="1" ht="12.75" hidden="1" outlineLevel="2">
      <c r="A419" s="14" t="s">
        <v>1068</v>
      </c>
      <c r="B419" s="14" t="s">
        <v>1069</v>
      </c>
      <c r="C419" s="48" t="s">
        <v>1452</v>
      </c>
      <c r="D419" s="15"/>
      <c r="E419" s="15"/>
      <c r="F419" s="94">
        <v>0</v>
      </c>
      <c r="G419" s="94">
        <v>0</v>
      </c>
      <c r="H419" s="94">
        <v>0</v>
      </c>
      <c r="I419" s="94">
        <v>0</v>
      </c>
      <c r="J419" s="94">
        <v>0</v>
      </c>
      <c r="K419" s="94">
        <v>0</v>
      </c>
      <c r="L419" s="94">
        <v>0</v>
      </c>
      <c r="M419" s="94">
        <v>0</v>
      </c>
      <c r="N419" s="94">
        <v>0</v>
      </c>
      <c r="O419" s="94">
        <v>0</v>
      </c>
      <c r="P419" s="94">
        <v>-16547</v>
      </c>
      <c r="Q419" s="94">
        <v>0</v>
      </c>
      <c r="R419" s="94">
        <v>0</v>
      </c>
      <c r="S419" s="94">
        <v>0</v>
      </c>
      <c r="T419" s="94">
        <v>0</v>
      </c>
      <c r="U419" s="94">
        <v>0</v>
      </c>
      <c r="V419" s="94">
        <v>0</v>
      </c>
      <c r="W419" s="94">
        <v>0</v>
      </c>
      <c r="X419" s="94">
        <v>0</v>
      </c>
      <c r="Y419" s="94">
        <v>0</v>
      </c>
      <c r="Z419" s="94">
        <v>0</v>
      </c>
      <c r="AA419" s="94">
        <v>0</v>
      </c>
      <c r="AB419" s="94">
        <v>0</v>
      </c>
      <c r="AC419" s="94">
        <v>0</v>
      </c>
    </row>
    <row r="420" spans="1:29" s="14" customFormat="1" ht="12.75" hidden="1" outlineLevel="2">
      <c r="A420" s="14" t="s">
        <v>1070</v>
      </c>
      <c r="B420" s="14" t="s">
        <v>1071</v>
      </c>
      <c r="C420" s="48" t="s">
        <v>1452</v>
      </c>
      <c r="D420" s="15"/>
      <c r="E420" s="15"/>
      <c r="F420" s="94">
        <v>0</v>
      </c>
      <c r="G420" s="94">
        <v>0</v>
      </c>
      <c r="H420" s="94">
        <v>80100</v>
      </c>
      <c r="I420" s="94">
        <v>0</v>
      </c>
      <c r="J420" s="94">
        <v>0</v>
      </c>
      <c r="K420" s="94">
        <v>0</v>
      </c>
      <c r="L420" s="94">
        <v>0</v>
      </c>
      <c r="M420" s="94">
        <v>0</v>
      </c>
      <c r="N420" s="94">
        <v>0</v>
      </c>
      <c r="O420" s="94">
        <v>0</v>
      </c>
      <c r="P420" s="94">
        <v>0</v>
      </c>
      <c r="Q420" s="94">
        <v>-41800</v>
      </c>
      <c r="R420" s="94">
        <v>0</v>
      </c>
      <c r="S420" s="94">
        <v>0</v>
      </c>
      <c r="T420" s="94">
        <v>0</v>
      </c>
      <c r="U420" s="94">
        <v>0</v>
      </c>
      <c r="V420" s="94">
        <v>0</v>
      </c>
      <c r="W420" s="94">
        <v>0</v>
      </c>
      <c r="X420" s="94">
        <v>0</v>
      </c>
      <c r="Y420" s="94">
        <v>0</v>
      </c>
      <c r="Z420" s="94">
        <v>0</v>
      </c>
      <c r="AA420" s="94">
        <v>0</v>
      </c>
      <c r="AB420" s="94">
        <v>-23315</v>
      </c>
      <c r="AC420" s="94">
        <v>0</v>
      </c>
    </row>
    <row r="421" spans="1:29" s="14" customFormat="1" ht="12.75" hidden="1" outlineLevel="2">
      <c r="A421" s="14" t="s">
        <v>1072</v>
      </c>
      <c r="B421" s="14" t="s">
        <v>1073</v>
      </c>
      <c r="C421" s="48" t="s">
        <v>1452</v>
      </c>
      <c r="D421" s="15"/>
      <c r="E421" s="15"/>
      <c r="F421" s="94">
        <v>0</v>
      </c>
      <c r="G421" s="94">
        <v>0</v>
      </c>
      <c r="H421" s="94">
        <v>0</v>
      </c>
      <c r="I421" s="94">
        <v>0</v>
      </c>
      <c r="J421" s="94">
        <v>0</v>
      </c>
      <c r="K421" s="94">
        <v>0</v>
      </c>
      <c r="L421" s="94">
        <v>0</v>
      </c>
      <c r="M421" s="94">
        <v>0</v>
      </c>
      <c r="N421" s="94">
        <v>0</v>
      </c>
      <c r="O421" s="94">
        <v>0</v>
      </c>
      <c r="P421" s="94">
        <v>0</v>
      </c>
      <c r="Q421" s="94">
        <v>0</v>
      </c>
      <c r="R421" s="94">
        <v>0</v>
      </c>
      <c r="S421" s="94">
        <v>38153</v>
      </c>
      <c r="T421" s="94">
        <v>0</v>
      </c>
      <c r="U421" s="94">
        <v>0</v>
      </c>
      <c r="V421" s="94">
        <v>-8761</v>
      </c>
      <c r="W421" s="94">
        <v>0</v>
      </c>
      <c r="X421" s="94">
        <v>0</v>
      </c>
      <c r="Y421" s="94">
        <v>0</v>
      </c>
      <c r="Z421" s="94">
        <v>0</v>
      </c>
      <c r="AA421" s="94">
        <v>0</v>
      </c>
      <c r="AB421" s="94">
        <v>0</v>
      </c>
      <c r="AC421" s="94">
        <v>0</v>
      </c>
    </row>
    <row r="422" spans="1:29" s="14" customFormat="1" ht="12.75" hidden="1" outlineLevel="2">
      <c r="A422" s="14" t="s">
        <v>1074</v>
      </c>
      <c r="B422" s="14" t="s">
        <v>1075</v>
      </c>
      <c r="C422" s="48" t="s">
        <v>1453</v>
      </c>
      <c r="D422" s="15"/>
      <c r="E422" s="15"/>
      <c r="F422" s="94">
        <v>0</v>
      </c>
      <c r="G422" s="94">
        <v>0</v>
      </c>
      <c r="H422" s="94">
        <v>0</v>
      </c>
      <c r="I422" s="94">
        <v>0</v>
      </c>
      <c r="J422" s="94">
        <v>0</v>
      </c>
      <c r="K422" s="94">
        <v>0</v>
      </c>
      <c r="L422" s="94">
        <v>786.4</v>
      </c>
      <c r="M422" s="94">
        <v>0</v>
      </c>
      <c r="N422" s="94">
        <v>0</v>
      </c>
      <c r="O422" s="94">
        <v>1312</v>
      </c>
      <c r="P422" s="94">
        <v>0</v>
      </c>
      <c r="Q422" s="94">
        <v>0</v>
      </c>
      <c r="R422" s="94">
        <v>0</v>
      </c>
      <c r="S422" s="94">
        <v>0</v>
      </c>
      <c r="T422" s="94">
        <v>0</v>
      </c>
      <c r="U422" s="94">
        <v>0</v>
      </c>
      <c r="V422" s="94">
        <v>0</v>
      </c>
      <c r="W422" s="94">
        <v>0</v>
      </c>
      <c r="X422" s="94">
        <v>0</v>
      </c>
      <c r="Y422" s="94">
        <v>0</v>
      </c>
      <c r="Z422" s="94">
        <v>0</v>
      </c>
      <c r="AA422" s="94">
        <v>0</v>
      </c>
      <c r="AB422" s="94">
        <v>0</v>
      </c>
      <c r="AC422" s="94">
        <v>0</v>
      </c>
    </row>
    <row r="423" spans="1:29" s="14" customFormat="1" ht="12.75" hidden="1" outlineLevel="2">
      <c r="A423" s="14" t="s">
        <v>1076</v>
      </c>
      <c r="B423" s="14" t="s">
        <v>1077</v>
      </c>
      <c r="C423" s="48" t="s">
        <v>1453</v>
      </c>
      <c r="D423" s="15"/>
      <c r="E423" s="15"/>
      <c r="F423" s="94">
        <v>0</v>
      </c>
      <c r="G423" s="94">
        <v>0</v>
      </c>
      <c r="H423" s="94">
        <v>0</v>
      </c>
      <c r="I423" s="94">
        <v>0</v>
      </c>
      <c r="J423" s="94">
        <v>0</v>
      </c>
      <c r="K423" s="94">
        <v>0</v>
      </c>
      <c r="L423" s="94">
        <v>0</v>
      </c>
      <c r="M423" s="94">
        <v>0</v>
      </c>
      <c r="N423" s="94">
        <v>0</v>
      </c>
      <c r="O423" s="94">
        <v>0</v>
      </c>
      <c r="P423" s="94">
        <v>0</v>
      </c>
      <c r="Q423" s="94">
        <v>0</v>
      </c>
      <c r="R423" s="94">
        <v>0</v>
      </c>
      <c r="S423" s="94">
        <v>0</v>
      </c>
      <c r="T423" s="94">
        <v>285</v>
      </c>
      <c r="U423" s="94">
        <v>15</v>
      </c>
      <c r="V423" s="94">
        <v>0</v>
      </c>
      <c r="W423" s="94">
        <v>0</v>
      </c>
      <c r="X423" s="94">
        <v>0</v>
      </c>
      <c r="Y423" s="94">
        <v>2015.26</v>
      </c>
      <c r="Z423" s="94">
        <v>0</v>
      </c>
      <c r="AA423" s="94">
        <v>0</v>
      </c>
      <c r="AB423" s="94">
        <v>0</v>
      </c>
      <c r="AC423" s="94">
        <v>0</v>
      </c>
    </row>
    <row r="424" spans="1:29" s="14" customFormat="1" ht="12.75" hidden="1" outlineLevel="2">
      <c r="A424" s="14" t="s">
        <v>1078</v>
      </c>
      <c r="B424" s="14" t="s">
        <v>1079</v>
      </c>
      <c r="C424" s="48" t="s">
        <v>1454</v>
      </c>
      <c r="D424" s="15"/>
      <c r="E424" s="15"/>
      <c r="F424" s="94">
        <v>0</v>
      </c>
      <c r="G424" s="94">
        <v>0</v>
      </c>
      <c r="H424" s="94">
        <v>0</v>
      </c>
      <c r="I424" s="94">
        <v>114.25</v>
      </c>
      <c r="J424" s="94">
        <v>100</v>
      </c>
      <c r="K424" s="94">
        <v>-100</v>
      </c>
      <c r="L424" s="94">
        <v>141</v>
      </c>
      <c r="M424" s="94">
        <v>0</v>
      </c>
      <c r="N424" s="94">
        <v>0</v>
      </c>
      <c r="O424" s="94">
        <v>0</v>
      </c>
      <c r="P424" s="94">
        <v>0</v>
      </c>
      <c r="Q424" s="94">
        <v>0</v>
      </c>
      <c r="R424" s="94">
        <v>0</v>
      </c>
      <c r="S424" s="94">
        <v>0</v>
      </c>
      <c r="T424" s="94">
        <v>0</v>
      </c>
      <c r="U424" s="94">
        <v>0</v>
      </c>
      <c r="V424" s="94">
        <v>0</v>
      </c>
      <c r="W424" s="94">
        <v>0</v>
      </c>
      <c r="X424" s="94">
        <v>0</v>
      </c>
      <c r="Y424" s="94">
        <v>0</v>
      </c>
      <c r="Z424" s="94">
        <v>0</v>
      </c>
      <c r="AA424" s="94">
        <v>0</v>
      </c>
      <c r="AB424" s="94">
        <v>0</v>
      </c>
      <c r="AC424" s="94">
        <v>0</v>
      </c>
    </row>
    <row r="425" spans="1:29" s="14" customFormat="1" ht="12.75" hidden="1" outlineLevel="2">
      <c r="A425" s="14" t="s">
        <v>1080</v>
      </c>
      <c r="B425" s="14" t="s">
        <v>1081</v>
      </c>
      <c r="C425" s="48" t="s">
        <v>1454</v>
      </c>
      <c r="D425" s="15"/>
      <c r="E425" s="15"/>
      <c r="F425" s="94">
        <v>0</v>
      </c>
      <c r="G425" s="94">
        <v>0</v>
      </c>
      <c r="H425" s="94">
        <v>0</v>
      </c>
      <c r="I425" s="94">
        <v>0</v>
      </c>
      <c r="J425" s="94">
        <v>0</v>
      </c>
      <c r="K425" s="94">
        <v>0</v>
      </c>
      <c r="L425" s="94">
        <v>0</v>
      </c>
      <c r="M425" s="94">
        <v>0</v>
      </c>
      <c r="N425" s="94">
        <v>0</v>
      </c>
      <c r="O425" s="94">
        <v>0</v>
      </c>
      <c r="P425" s="94">
        <v>0</v>
      </c>
      <c r="Q425" s="94">
        <v>0</v>
      </c>
      <c r="R425" s="94">
        <v>0</v>
      </c>
      <c r="S425" s="94">
        <v>0</v>
      </c>
      <c r="T425" s="94">
        <v>0</v>
      </c>
      <c r="U425" s="94">
        <v>0</v>
      </c>
      <c r="V425" s="94">
        <v>0</v>
      </c>
      <c r="W425" s="94">
        <v>202.25</v>
      </c>
      <c r="X425" s="94">
        <v>70</v>
      </c>
      <c r="Y425" s="94">
        <v>0</v>
      </c>
      <c r="Z425" s="94">
        <v>0</v>
      </c>
      <c r="AA425" s="94">
        <v>0</v>
      </c>
      <c r="AB425" s="94">
        <v>0</v>
      </c>
      <c r="AC425" s="94">
        <v>0</v>
      </c>
    </row>
    <row r="426" spans="1:29" s="14" customFormat="1" ht="12.75" hidden="1" outlineLevel="2">
      <c r="A426" s="14" t="s">
        <v>1082</v>
      </c>
      <c r="B426" s="14" t="s">
        <v>1083</v>
      </c>
      <c r="C426" s="48" t="s">
        <v>1455</v>
      </c>
      <c r="D426" s="15"/>
      <c r="E426" s="15"/>
      <c r="F426" s="94">
        <v>62479.56</v>
      </c>
      <c r="G426" s="94">
        <v>62479.56</v>
      </c>
      <c r="H426" s="94">
        <v>62479.56</v>
      </c>
      <c r="I426" s="94">
        <v>62479.56</v>
      </c>
      <c r="J426" s="94">
        <v>62479.56</v>
      </c>
      <c r="K426" s="94">
        <v>62479.61</v>
      </c>
      <c r="L426" s="94">
        <v>0</v>
      </c>
      <c r="M426" s="94">
        <v>0</v>
      </c>
      <c r="N426" s="94">
        <v>0</v>
      </c>
      <c r="O426" s="94">
        <v>0</v>
      </c>
      <c r="P426" s="94">
        <v>0</v>
      </c>
      <c r="Q426" s="94">
        <v>0</v>
      </c>
      <c r="R426" s="94">
        <v>0</v>
      </c>
      <c r="S426" s="94">
        <v>0</v>
      </c>
      <c r="T426" s="94">
        <v>0</v>
      </c>
      <c r="U426" s="94">
        <v>0</v>
      </c>
      <c r="V426" s="94">
        <v>0</v>
      </c>
      <c r="W426" s="94">
        <v>0</v>
      </c>
      <c r="X426" s="94">
        <v>0</v>
      </c>
      <c r="Y426" s="94">
        <v>0</v>
      </c>
      <c r="Z426" s="94">
        <v>0</v>
      </c>
      <c r="AA426" s="94">
        <v>0</v>
      </c>
      <c r="AB426" s="94">
        <v>0</v>
      </c>
      <c r="AC426" s="94">
        <v>0</v>
      </c>
    </row>
    <row r="427" spans="1:29" s="14" customFormat="1" ht="12.75" hidden="1" outlineLevel="2">
      <c r="A427" s="14" t="s">
        <v>1084</v>
      </c>
      <c r="B427" s="14" t="s">
        <v>1085</v>
      </c>
      <c r="C427" s="48" t="s">
        <v>1456</v>
      </c>
      <c r="D427" s="15"/>
      <c r="E427" s="15"/>
      <c r="F427" s="94">
        <v>0</v>
      </c>
      <c r="G427" s="94">
        <v>0</v>
      </c>
      <c r="H427" s="94">
        <v>0</v>
      </c>
      <c r="I427" s="94">
        <v>0</v>
      </c>
      <c r="J427" s="94">
        <v>0</v>
      </c>
      <c r="K427" s="94">
        <v>0</v>
      </c>
      <c r="L427" s="94">
        <v>66612.46</v>
      </c>
      <c r="M427" s="94">
        <v>66612.46</v>
      </c>
      <c r="N427" s="94">
        <v>66612.46</v>
      </c>
      <c r="O427" s="94">
        <v>66612.46</v>
      </c>
      <c r="P427" s="94">
        <v>66612.46</v>
      </c>
      <c r="Q427" s="94">
        <v>66612.46</v>
      </c>
      <c r="R427" s="94">
        <v>66612.46</v>
      </c>
      <c r="S427" s="94">
        <v>66612.46</v>
      </c>
      <c r="T427" s="94">
        <v>66612.46</v>
      </c>
      <c r="U427" s="94">
        <v>66612.46</v>
      </c>
      <c r="V427" s="94">
        <v>66612.46</v>
      </c>
      <c r="W427" s="94">
        <v>66612.48</v>
      </c>
      <c r="X427" s="94">
        <v>0</v>
      </c>
      <c r="Y427" s="94">
        <v>0</v>
      </c>
      <c r="Z427" s="94">
        <v>0</v>
      </c>
      <c r="AA427" s="94">
        <v>0</v>
      </c>
      <c r="AB427" s="94">
        <v>0</v>
      </c>
      <c r="AC427" s="94">
        <v>0</v>
      </c>
    </row>
    <row r="428" spans="1:29" s="14" customFormat="1" ht="12.75" hidden="1" outlineLevel="2">
      <c r="A428" s="14" t="s">
        <v>1086</v>
      </c>
      <c r="B428" s="14" t="s">
        <v>1087</v>
      </c>
      <c r="C428" s="48" t="s">
        <v>1456</v>
      </c>
      <c r="D428" s="15"/>
      <c r="E428" s="15"/>
      <c r="F428" s="94">
        <v>0</v>
      </c>
      <c r="G428" s="94">
        <v>0</v>
      </c>
      <c r="H428" s="94">
        <v>0</v>
      </c>
      <c r="I428" s="94">
        <v>0</v>
      </c>
      <c r="J428" s="94">
        <v>0</v>
      </c>
      <c r="K428" s="94">
        <v>0</v>
      </c>
      <c r="L428" s="94">
        <v>0</v>
      </c>
      <c r="M428" s="94">
        <v>0</v>
      </c>
      <c r="N428" s="94">
        <v>0</v>
      </c>
      <c r="O428" s="94">
        <v>0</v>
      </c>
      <c r="P428" s="94">
        <v>0</v>
      </c>
      <c r="Q428" s="94">
        <v>0</v>
      </c>
      <c r="R428" s="94">
        <v>0</v>
      </c>
      <c r="S428" s="94">
        <v>0</v>
      </c>
      <c r="T428" s="94">
        <v>0</v>
      </c>
      <c r="U428" s="94">
        <v>0</v>
      </c>
      <c r="V428" s="94">
        <v>0</v>
      </c>
      <c r="W428" s="94">
        <v>0</v>
      </c>
      <c r="X428" s="94">
        <v>68810.2</v>
      </c>
      <c r="Y428" s="94">
        <v>68810.2</v>
      </c>
      <c r="Z428" s="94">
        <v>68810.2</v>
      </c>
      <c r="AA428" s="94">
        <v>68810.2</v>
      </c>
      <c r="AB428" s="94">
        <v>68810.2</v>
      </c>
      <c r="AC428" s="94">
        <v>68810.2</v>
      </c>
    </row>
    <row r="429" spans="1:29" s="14" customFormat="1" ht="12.75" hidden="1" outlineLevel="2">
      <c r="A429" s="14" t="s">
        <v>1088</v>
      </c>
      <c r="B429" s="14" t="s">
        <v>1089</v>
      </c>
      <c r="C429" s="48" t="s">
        <v>1457</v>
      </c>
      <c r="D429" s="15"/>
      <c r="E429" s="15"/>
      <c r="F429" s="94">
        <v>1513.34</v>
      </c>
      <c r="G429" s="94">
        <v>0</v>
      </c>
      <c r="H429" s="94">
        <v>0</v>
      </c>
      <c r="I429" s="94">
        <v>0</v>
      </c>
      <c r="J429" s="94">
        <v>0</v>
      </c>
      <c r="K429" s="94">
        <v>0</v>
      </c>
      <c r="L429" s="94">
        <v>0</v>
      </c>
      <c r="M429" s="94">
        <v>0</v>
      </c>
      <c r="N429" s="94">
        <v>0</v>
      </c>
      <c r="O429" s="94">
        <v>0</v>
      </c>
      <c r="P429" s="94">
        <v>0</v>
      </c>
      <c r="Q429" s="94">
        <v>0</v>
      </c>
      <c r="R429" s="94">
        <v>0</v>
      </c>
      <c r="S429" s="94">
        <v>0</v>
      </c>
      <c r="T429" s="94">
        <v>0</v>
      </c>
      <c r="U429" s="94">
        <v>0</v>
      </c>
      <c r="V429" s="94">
        <v>0</v>
      </c>
      <c r="W429" s="94">
        <v>0</v>
      </c>
      <c r="X429" s="94">
        <v>0</v>
      </c>
      <c r="Y429" s="94">
        <v>0</v>
      </c>
      <c r="Z429" s="94">
        <v>0</v>
      </c>
      <c r="AA429" s="94">
        <v>0</v>
      </c>
      <c r="AB429" s="94">
        <v>0</v>
      </c>
      <c r="AC429" s="94">
        <v>0</v>
      </c>
    </row>
    <row r="430" spans="1:29" s="14" customFormat="1" ht="12.75" hidden="1" outlineLevel="2">
      <c r="A430" s="14" t="s">
        <v>1090</v>
      </c>
      <c r="B430" s="14" t="s">
        <v>1091</v>
      </c>
      <c r="C430" s="48" t="s">
        <v>1457</v>
      </c>
      <c r="D430" s="15"/>
      <c r="E430" s="15"/>
      <c r="F430" s="94">
        <v>0</v>
      </c>
      <c r="G430" s="94">
        <v>1993.13</v>
      </c>
      <c r="H430" s="94">
        <v>1111.01</v>
      </c>
      <c r="I430" s="94">
        <v>2268.54</v>
      </c>
      <c r="J430" s="94">
        <v>1034.78</v>
      </c>
      <c r="K430" s="94">
        <v>983.0500000000001</v>
      </c>
      <c r="L430" s="94">
        <v>992.23</v>
      </c>
      <c r="M430" s="94">
        <v>1260.38</v>
      </c>
      <c r="N430" s="94">
        <v>1376.65</v>
      </c>
      <c r="O430" s="94">
        <v>1113.8</v>
      </c>
      <c r="P430" s="94">
        <v>954.9200000000001</v>
      </c>
      <c r="Q430" s="94">
        <v>1121.79</v>
      </c>
      <c r="R430" s="94">
        <v>1779.68</v>
      </c>
      <c r="S430" s="94">
        <v>0</v>
      </c>
      <c r="T430" s="94">
        <v>0</v>
      </c>
      <c r="U430" s="94">
        <v>0</v>
      </c>
      <c r="V430" s="94">
        <v>0</v>
      </c>
      <c r="W430" s="94">
        <v>0</v>
      </c>
      <c r="X430" s="94">
        <v>0</v>
      </c>
      <c r="Y430" s="94">
        <v>0</v>
      </c>
      <c r="Z430" s="94">
        <v>0</v>
      </c>
      <c r="AA430" s="94">
        <v>0</v>
      </c>
      <c r="AB430" s="94">
        <v>0</v>
      </c>
      <c r="AC430" s="94">
        <v>0</v>
      </c>
    </row>
    <row r="431" spans="1:29" s="14" customFormat="1" ht="12.75" hidden="1" outlineLevel="2">
      <c r="A431" s="14" t="s">
        <v>1092</v>
      </c>
      <c r="B431" s="14" t="s">
        <v>1093</v>
      </c>
      <c r="C431" s="48" t="s">
        <v>1457</v>
      </c>
      <c r="D431" s="15"/>
      <c r="E431" s="15"/>
      <c r="F431" s="94">
        <v>0</v>
      </c>
      <c r="G431" s="94">
        <v>0</v>
      </c>
      <c r="H431" s="94">
        <v>0</v>
      </c>
      <c r="I431" s="94">
        <v>0</v>
      </c>
      <c r="J431" s="94">
        <v>0</v>
      </c>
      <c r="K431" s="94">
        <v>0</v>
      </c>
      <c r="L431" s="94">
        <v>0</v>
      </c>
      <c r="M431" s="94">
        <v>0</v>
      </c>
      <c r="N431" s="94">
        <v>0</v>
      </c>
      <c r="O431" s="94">
        <v>0</v>
      </c>
      <c r="P431" s="94">
        <v>0</v>
      </c>
      <c r="Q431" s="94">
        <v>0</v>
      </c>
      <c r="R431" s="94">
        <v>0</v>
      </c>
      <c r="S431" s="94">
        <v>1958.79</v>
      </c>
      <c r="T431" s="94">
        <v>1847.25</v>
      </c>
      <c r="U431" s="94">
        <v>1373.46</v>
      </c>
      <c r="V431" s="94">
        <v>1164.05</v>
      </c>
      <c r="W431" s="94">
        <v>1214.28</v>
      </c>
      <c r="X431" s="94">
        <v>1133.8</v>
      </c>
      <c r="Y431" s="94">
        <v>1262.63</v>
      </c>
      <c r="Z431" s="94">
        <v>1244.97</v>
      </c>
      <c r="AA431" s="94">
        <v>1044.46</v>
      </c>
      <c r="AB431" s="94">
        <v>896.44</v>
      </c>
      <c r="AC431" s="94">
        <v>1155.69</v>
      </c>
    </row>
    <row r="432" spans="1:29" s="14" customFormat="1" ht="12.75" hidden="1" outlineLevel="2">
      <c r="A432" s="14" t="s">
        <v>1094</v>
      </c>
      <c r="B432" s="14" t="s">
        <v>1095</v>
      </c>
      <c r="C432" s="48" t="s">
        <v>1458</v>
      </c>
      <c r="D432" s="15"/>
      <c r="E432" s="15"/>
      <c r="F432" s="94">
        <v>0</v>
      </c>
      <c r="G432" s="94">
        <v>0</v>
      </c>
      <c r="H432" s="94">
        <v>0</v>
      </c>
      <c r="I432" s="94">
        <v>0</v>
      </c>
      <c r="J432" s="94">
        <v>0</v>
      </c>
      <c r="K432" s="94">
        <v>100</v>
      </c>
      <c r="L432" s="94">
        <v>0</v>
      </c>
      <c r="M432" s="94">
        <v>0</v>
      </c>
      <c r="N432" s="94">
        <v>0</v>
      </c>
      <c r="O432" s="94">
        <v>0</v>
      </c>
      <c r="P432" s="94">
        <v>0</v>
      </c>
      <c r="Q432" s="94">
        <v>0</v>
      </c>
      <c r="R432" s="94">
        <v>0</v>
      </c>
      <c r="S432" s="94">
        <v>0</v>
      </c>
      <c r="T432" s="94">
        <v>0</v>
      </c>
      <c r="U432" s="94">
        <v>0</v>
      </c>
      <c r="V432" s="94">
        <v>0</v>
      </c>
      <c r="W432" s="94">
        <v>0</v>
      </c>
      <c r="X432" s="94">
        <v>0</v>
      </c>
      <c r="Y432" s="94">
        <v>0</v>
      </c>
      <c r="Z432" s="94">
        <v>0</v>
      </c>
      <c r="AA432" s="94">
        <v>0</v>
      </c>
      <c r="AB432" s="94">
        <v>0</v>
      </c>
      <c r="AC432" s="94">
        <v>0</v>
      </c>
    </row>
    <row r="433" spans="1:29" s="14" customFormat="1" ht="12.75" hidden="1" outlineLevel="2">
      <c r="A433" s="14" t="s">
        <v>1096</v>
      </c>
      <c r="B433" s="14" t="s">
        <v>1097</v>
      </c>
      <c r="C433" s="48" t="s">
        <v>1458</v>
      </c>
      <c r="D433" s="15"/>
      <c r="E433" s="15"/>
      <c r="F433" s="94">
        <v>0</v>
      </c>
      <c r="G433" s="94">
        <v>0</v>
      </c>
      <c r="H433" s="94">
        <v>0</v>
      </c>
      <c r="I433" s="94">
        <v>0</v>
      </c>
      <c r="J433" s="94">
        <v>0</v>
      </c>
      <c r="K433" s="94">
        <v>0</v>
      </c>
      <c r="L433" s="94">
        <v>0</v>
      </c>
      <c r="M433" s="94">
        <v>0</v>
      </c>
      <c r="N433" s="94">
        <v>0</v>
      </c>
      <c r="O433" s="94">
        <v>0</v>
      </c>
      <c r="P433" s="94">
        <v>0</v>
      </c>
      <c r="Q433" s="94">
        <v>0</v>
      </c>
      <c r="R433" s="94">
        <v>0</v>
      </c>
      <c r="S433" s="94">
        <v>100</v>
      </c>
      <c r="T433" s="94">
        <v>0</v>
      </c>
      <c r="U433" s="94">
        <v>0</v>
      </c>
      <c r="V433" s="94">
        <v>0</v>
      </c>
      <c r="W433" s="94">
        <v>0</v>
      </c>
      <c r="X433" s="94">
        <v>100</v>
      </c>
      <c r="Y433" s="94">
        <v>0</v>
      </c>
      <c r="Z433" s="94">
        <v>0</v>
      </c>
      <c r="AA433" s="94">
        <v>0</v>
      </c>
      <c r="AB433" s="94">
        <v>0</v>
      </c>
      <c r="AC433" s="94">
        <v>0</v>
      </c>
    </row>
    <row r="434" spans="1:29" s="14" customFormat="1" ht="12.75" hidden="1" outlineLevel="2">
      <c r="A434" s="14" t="s">
        <v>1098</v>
      </c>
      <c r="B434" s="14" t="s">
        <v>1099</v>
      </c>
      <c r="C434" s="48" t="s">
        <v>1459</v>
      </c>
      <c r="D434" s="15"/>
      <c r="E434" s="15"/>
      <c r="F434" s="94">
        <v>0</v>
      </c>
      <c r="G434" s="94">
        <v>0</v>
      </c>
      <c r="H434" s="94">
        <v>871.26</v>
      </c>
      <c r="I434" s="94">
        <v>0</v>
      </c>
      <c r="J434" s="94">
        <v>0</v>
      </c>
      <c r="K434" s="94">
        <v>0</v>
      </c>
      <c r="L434" s="94">
        <v>0</v>
      </c>
      <c r="M434" s="94">
        <v>0</v>
      </c>
      <c r="N434" s="94">
        <v>0</v>
      </c>
      <c r="O434" s="94">
        <v>0</v>
      </c>
      <c r="P434" s="94">
        <v>0</v>
      </c>
      <c r="Q434" s="94">
        <v>0</v>
      </c>
      <c r="R434" s="94">
        <v>0</v>
      </c>
      <c r="S434" s="94">
        <v>0</v>
      </c>
      <c r="T434" s="94">
        <v>0</v>
      </c>
      <c r="U434" s="94">
        <v>0</v>
      </c>
      <c r="V434" s="94">
        <v>0</v>
      </c>
      <c r="W434" s="94">
        <v>0</v>
      </c>
      <c r="X434" s="94">
        <v>0</v>
      </c>
      <c r="Y434" s="94">
        <v>0</v>
      </c>
      <c r="Z434" s="94">
        <v>0</v>
      </c>
      <c r="AA434" s="94">
        <v>0</v>
      </c>
      <c r="AB434" s="94">
        <v>0</v>
      </c>
      <c r="AC434" s="94">
        <v>0</v>
      </c>
    </row>
    <row r="435" spans="1:29" s="14" customFormat="1" ht="12.75" hidden="1" outlineLevel="2">
      <c r="A435" s="14" t="s">
        <v>1100</v>
      </c>
      <c r="B435" s="14" t="s">
        <v>1101</v>
      </c>
      <c r="C435" s="48" t="s">
        <v>1459</v>
      </c>
      <c r="D435" s="15"/>
      <c r="E435" s="15"/>
      <c r="F435" s="94">
        <v>26.75</v>
      </c>
      <c r="G435" s="94">
        <v>0</v>
      </c>
      <c r="H435" s="94">
        <v>0</v>
      </c>
      <c r="I435" s="94">
        <v>0</v>
      </c>
      <c r="J435" s="94">
        <v>0</v>
      </c>
      <c r="K435" s="94">
        <v>0</v>
      </c>
      <c r="L435" s="94">
        <v>0.7000000000000001</v>
      </c>
      <c r="M435" s="94">
        <v>0</v>
      </c>
      <c r="N435" s="94">
        <v>293.46</v>
      </c>
      <c r="O435" s="94">
        <v>0</v>
      </c>
      <c r="P435" s="94">
        <v>0</v>
      </c>
      <c r="Q435" s="94">
        <v>0</v>
      </c>
      <c r="R435" s="94">
        <v>3341.63</v>
      </c>
      <c r="S435" s="94">
        <v>0</v>
      </c>
      <c r="T435" s="94">
        <v>0</v>
      </c>
      <c r="U435" s="94">
        <v>11.450000000000001</v>
      </c>
      <c r="V435" s="94">
        <v>0</v>
      </c>
      <c r="W435" s="94">
        <v>15.790000000000001</v>
      </c>
      <c r="X435" s="94">
        <v>0</v>
      </c>
      <c r="Y435" s="94">
        <v>0.16</v>
      </c>
      <c r="Z435" s="94">
        <v>0</v>
      </c>
      <c r="AA435" s="94">
        <v>0</v>
      </c>
      <c r="AB435" s="94">
        <v>4.94</v>
      </c>
      <c r="AC435" s="94">
        <v>18.03</v>
      </c>
    </row>
    <row r="436" spans="1:29" s="14" customFormat="1" ht="12.75" hidden="1" outlineLevel="2">
      <c r="A436" s="14" t="s">
        <v>1102</v>
      </c>
      <c r="B436" s="14" t="s">
        <v>1103</v>
      </c>
      <c r="C436" s="48" t="s">
        <v>1460</v>
      </c>
      <c r="D436" s="15"/>
      <c r="E436" s="15"/>
      <c r="F436" s="94">
        <v>8859</v>
      </c>
      <c r="G436" s="94">
        <v>8859</v>
      </c>
      <c r="H436" s="94">
        <v>8859</v>
      </c>
      <c r="I436" s="94">
        <v>8859</v>
      </c>
      <c r="J436" s="94">
        <v>8859</v>
      </c>
      <c r="K436" s="94">
        <v>8859</v>
      </c>
      <c r="L436" s="94">
        <v>8859</v>
      </c>
      <c r="M436" s="94">
        <v>8859</v>
      </c>
      <c r="N436" s="94">
        <v>8859</v>
      </c>
      <c r="O436" s="94">
        <v>8859</v>
      </c>
      <c r="P436" s="94">
        <v>8859</v>
      </c>
      <c r="Q436" s="94">
        <v>8851</v>
      </c>
      <c r="R436" s="94">
        <v>0</v>
      </c>
      <c r="S436" s="94">
        <v>0</v>
      </c>
      <c r="T436" s="94">
        <v>0</v>
      </c>
      <c r="U436" s="94">
        <v>0</v>
      </c>
      <c r="V436" s="94">
        <v>0</v>
      </c>
      <c r="W436" s="94">
        <v>0</v>
      </c>
      <c r="X436" s="94">
        <v>0</v>
      </c>
      <c r="Y436" s="94">
        <v>0</v>
      </c>
      <c r="Z436" s="94">
        <v>205.14000000000001</v>
      </c>
      <c r="AA436" s="94">
        <v>1079.51</v>
      </c>
      <c r="AB436" s="94">
        <v>0</v>
      </c>
      <c r="AC436" s="94">
        <v>0</v>
      </c>
    </row>
    <row r="437" spans="1:29" s="14" customFormat="1" ht="12.75" hidden="1" outlineLevel="2">
      <c r="A437" s="14" t="s">
        <v>1104</v>
      </c>
      <c r="B437" s="14" t="s">
        <v>1105</v>
      </c>
      <c r="C437" s="48" t="s">
        <v>1460</v>
      </c>
      <c r="D437" s="15"/>
      <c r="E437" s="15"/>
      <c r="F437" s="94">
        <v>0</v>
      </c>
      <c r="G437" s="94">
        <v>0</v>
      </c>
      <c r="H437" s="94">
        <v>0</v>
      </c>
      <c r="I437" s="94">
        <v>0</v>
      </c>
      <c r="J437" s="94">
        <v>0</v>
      </c>
      <c r="K437" s="94">
        <v>0</v>
      </c>
      <c r="L437" s="94">
        <v>0</v>
      </c>
      <c r="M437" s="94">
        <v>0</v>
      </c>
      <c r="N437" s="94">
        <v>0</v>
      </c>
      <c r="O437" s="94">
        <v>0</v>
      </c>
      <c r="P437" s="94">
        <v>0</v>
      </c>
      <c r="Q437" s="94">
        <v>0</v>
      </c>
      <c r="R437" s="94">
        <v>6584</v>
      </c>
      <c r="S437" s="94">
        <v>6584</v>
      </c>
      <c r="T437" s="94">
        <v>6584</v>
      </c>
      <c r="U437" s="94">
        <v>6584</v>
      </c>
      <c r="V437" s="94">
        <v>6584</v>
      </c>
      <c r="W437" s="94">
        <v>6584</v>
      </c>
      <c r="X437" s="94">
        <v>6584</v>
      </c>
      <c r="Y437" s="94">
        <v>6584</v>
      </c>
      <c r="Z437" s="94">
        <v>6584</v>
      </c>
      <c r="AA437" s="94">
        <v>6584</v>
      </c>
      <c r="AB437" s="94">
        <v>6584</v>
      </c>
      <c r="AC437" s="94">
        <v>6576</v>
      </c>
    </row>
    <row r="438" spans="1:29" s="14" customFormat="1" ht="12.75" hidden="1" outlineLevel="2">
      <c r="A438" s="14" t="s">
        <v>1106</v>
      </c>
      <c r="B438" s="14" t="s">
        <v>1107</v>
      </c>
      <c r="C438" s="48" t="s">
        <v>1461</v>
      </c>
      <c r="D438" s="15"/>
      <c r="E438" s="15"/>
      <c r="F438" s="94">
        <v>-69093.95</v>
      </c>
      <c r="G438" s="94">
        <v>-67269.99</v>
      </c>
      <c r="H438" s="94">
        <v>-73868.61</v>
      </c>
      <c r="I438" s="94">
        <v>-71755.23</v>
      </c>
      <c r="J438" s="94">
        <v>-79475.54000000001</v>
      </c>
      <c r="K438" s="94">
        <v>-68025.27</v>
      </c>
      <c r="L438" s="94">
        <v>-97360.52</v>
      </c>
      <c r="M438" s="94">
        <v>-63429.51</v>
      </c>
      <c r="N438" s="94">
        <v>-85741.6</v>
      </c>
      <c r="O438" s="94">
        <v>-88660.59</v>
      </c>
      <c r="P438" s="94">
        <v>-81696.58</v>
      </c>
      <c r="Q438" s="94">
        <v>-96984.15000000001</v>
      </c>
      <c r="R438" s="94">
        <v>-73673.94</v>
      </c>
      <c r="S438" s="94">
        <v>-74080.97</v>
      </c>
      <c r="T438" s="94">
        <v>-64626.64</v>
      </c>
      <c r="U438" s="94">
        <v>-74461.43000000001</v>
      </c>
      <c r="V438" s="94">
        <v>-67229.56</v>
      </c>
      <c r="W438" s="94">
        <v>-66305.47</v>
      </c>
      <c r="X438" s="94">
        <v>-90655.40000000001</v>
      </c>
      <c r="Y438" s="94">
        <v>-71065.06</v>
      </c>
      <c r="Z438" s="94">
        <v>-81947.31</v>
      </c>
      <c r="AA438" s="94">
        <v>-84032.15000000001</v>
      </c>
      <c r="AB438" s="94">
        <v>-91781.8</v>
      </c>
      <c r="AC438" s="94">
        <v>-113837.1</v>
      </c>
    </row>
    <row r="439" spans="1:29" s="14" customFormat="1" ht="12.75" hidden="1" outlineLevel="2">
      <c r="A439" s="14" t="s">
        <v>1108</v>
      </c>
      <c r="B439" s="14" t="s">
        <v>1109</v>
      </c>
      <c r="C439" s="48" t="s">
        <v>1462</v>
      </c>
      <c r="D439" s="15"/>
      <c r="E439" s="15"/>
      <c r="F439" s="94">
        <v>-741.66</v>
      </c>
      <c r="G439" s="94">
        <v>-834.77</v>
      </c>
      <c r="H439" s="94">
        <v>-923.08</v>
      </c>
      <c r="I439" s="94">
        <v>-887.63</v>
      </c>
      <c r="J439" s="94">
        <v>-949.4</v>
      </c>
      <c r="K439" s="94">
        <v>-824.52</v>
      </c>
      <c r="L439" s="94">
        <v>-1063.6200000000001</v>
      </c>
      <c r="M439" s="94">
        <v>-710.8100000000001</v>
      </c>
      <c r="N439" s="94">
        <v>-738.41</v>
      </c>
      <c r="O439" s="94">
        <v>-835.76</v>
      </c>
      <c r="P439" s="94">
        <v>-894.03</v>
      </c>
      <c r="Q439" s="94">
        <v>-1019.27</v>
      </c>
      <c r="R439" s="94">
        <v>-757.66</v>
      </c>
      <c r="S439" s="94">
        <v>-808.71</v>
      </c>
      <c r="T439" s="94">
        <v>-796.4200000000001</v>
      </c>
      <c r="U439" s="94">
        <v>-784.63</v>
      </c>
      <c r="V439" s="94">
        <v>-694.91</v>
      </c>
      <c r="W439" s="94">
        <v>-739.51</v>
      </c>
      <c r="X439" s="94">
        <v>-1060.97</v>
      </c>
      <c r="Y439" s="94">
        <v>-812.2</v>
      </c>
      <c r="Z439" s="94">
        <v>-804.84</v>
      </c>
      <c r="AA439" s="94">
        <v>-797.82</v>
      </c>
      <c r="AB439" s="94">
        <v>-815.84</v>
      </c>
      <c r="AC439" s="94">
        <v>-1040.58</v>
      </c>
    </row>
    <row r="440" spans="1:29" s="14" customFormat="1" ht="12.75" hidden="1" outlineLevel="2">
      <c r="A440" s="14" t="s">
        <v>1110</v>
      </c>
      <c r="B440" s="14" t="s">
        <v>1111</v>
      </c>
      <c r="C440" s="48" t="s">
        <v>1463</v>
      </c>
      <c r="D440" s="15"/>
      <c r="E440" s="15"/>
      <c r="F440" s="94">
        <v>-741.66</v>
      </c>
      <c r="G440" s="94">
        <v>-834.91</v>
      </c>
      <c r="H440" s="94">
        <v>-923.08</v>
      </c>
      <c r="I440" s="94">
        <v>-887.64</v>
      </c>
      <c r="J440" s="94">
        <v>-949.4</v>
      </c>
      <c r="K440" s="94">
        <v>-824.52</v>
      </c>
      <c r="L440" s="94">
        <v>-1911.3700000000001</v>
      </c>
      <c r="M440" s="94">
        <v>-1579.81</v>
      </c>
      <c r="N440" s="94">
        <v>-1640.93</v>
      </c>
      <c r="O440" s="94">
        <v>-1532.83</v>
      </c>
      <c r="P440" s="94">
        <v>-1318.7</v>
      </c>
      <c r="Q440" s="94">
        <v>-1508.52</v>
      </c>
      <c r="R440" s="94">
        <v>-1515.04</v>
      </c>
      <c r="S440" s="94">
        <v>-1617.49</v>
      </c>
      <c r="T440" s="94">
        <v>-1592.82</v>
      </c>
      <c r="U440" s="94">
        <v>-1176.51</v>
      </c>
      <c r="V440" s="94">
        <v>-1042.33</v>
      </c>
      <c r="W440" s="94">
        <v>-1109.22</v>
      </c>
      <c r="X440" s="94">
        <v>-1591.46</v>
      </c>
      <c r="Y440" s="94">
        <v>-1218.29</v>
      </c>
      <c r="Z440" s="94">
        <v>-1207.28</v>
      </c>
      <c r="AA440" s="94">
        <v>-1197.55</v>
      </c>
      <c r="AB440" s="94">
        <v>-1217.66</v>
      </c>
      <c r="AC440" s="94">
        <v>-1551.6000000000001</v>
      </c>
    </row>
    <row r="441" spans="1:29" s="14" customFormat="1" ht="12.75" hidden="1" outlineLevel="2">
      <c r="A441" s="14" t="s">
        <v>1112</v>
      </c>
      <c r="B441" s="14" t="s">
        <v>1113</v>
      </c>
      <c r="C441" s="48" t="s">
        <v>1464</v>
      </c>
      <c r="D441" s="15"/>
      <c r="E441" s="15"/>
      <c r="F441" s="94">
        <v>0</v>
      </c>
      <c r="G441" s="94">
        <v>0</v>
      </c>
      <c r="H441" s="94">
        <v>0</v>
      </c>
      <c r="I441" s="94">
        <v>0</v>
      </c>
      <c r="J441" s="94">
        <v>0</v>
      </c>
      <c r="K441" s="94">
        <v>0</v>
      </c>
      <c r="L441" s="94">
        <v>0</v>
      </c>
      <c r="M441" s="94">
        <v>0</v>
      </c>
      <c r="N441" s="94">
        <v>0</v>
      </c>
      <c r="O441" s="94">
        <v>0</v>
      </c>
      <c r="P441" s="94">
        <v>0</v>
      </c>
      <c r="Q441" s="94">
        <v>0</v>
      </c>
      <c r="R441" s="94">
        <v>14699.81</v>
      </c>
      <c r="S441" s="94">
        <v>0</v>
      </c>
      <c r="T441" s="94">
        <v>0</v>
      </c>
      <c r="U441" s="94">
        <v>2.5</v>
      </c>
      <c r="V441" s="94">
        <v>0</v>
      </c>
      <c r="W441" s="94">
        <v>0</v>
      </c>
      <c r="X441" s="94">
        <v>0</v>
      </c>
      <c r="Y441" s="94">
        <v>0</v>
      </c>
      <c r="Z441" s="94">
        <v>0</v>
      </c>
      <c r="AA441" s="94">
        <v>0</v>
      </c>
      <c r="AB441" s="94">
        <v>58.19</v>
      </c>
      <c r="AC441" s="94">
        <v>0</v>
      </c>
    </row>
    <row r="442" spans="1:29" s="14" customFormat="1" ht="12.75" hidden="1" outlineLevel="2">
      <c r="A442" s="14" t="s">
        <v>1114</v>
      </c>
      <c r="B442" s="14" t="s">
        <v>1115</v>
      </c>
      <c r="C442" s="48" t="s">
        <v>1464</v>
      </c>
      <c r="D442" s="15"/>
      <c r="E442" s="15"/>
      <c r="F442" s="94">
        <v>2225</v>
      </c>
      <c r="G442" s="94">
        <v>2225</v>
      </c>
      <c r="H442" s="94">
        <v>2225</v>
      </c>
      <c r="I442" s="94">
        <v>2225</v>
      </c>
      <c r="J442" s="94">
        <v>2225</v>
      </c>
      <c r="K442" s="94">
        <v>2225</v>
      </c>
      <c r="L442" s="94">
        <v>2225</v>
      </c>
      <c r="M442" s="94">
        <v>2225</v>
      </c>
      <c r="N442" s="94">
        <v>2225</v>
      </c>
      <c r="O442" s="94">
        <v>2225</v>
      </c>
      <c r="P442" s="94">
        <v>2225</v>
      </c>
      <c r="Q442" s="94">
        <v>2225</v>
      </c>
      <c r="R442" s="94">
        <v>0</v>
      </c>
      <c r="S442" s="94">
        <v>0</v>
      </c>
      <c r="T442" s="94">
        <v>0</v>
      </c>
      <c r="U442" s="94">
        <v>0</v>
      </c>
      <c r="V442" s="94">
        <v>0</v>
      </c>
      <c r="W442" s="94">
        <v>0</v>
      </c>
      <c r="X442" s="94">
        <v>0</v>
      </c>
      <c r="Y442" s="94">
        <v>606.58</v>
      </c>
      <c r="Z442" s="94">
        <v>0</v>
      </c>
      <c r="AA442" s="94">
        <v>0</v>
      </c>
      <c r="AB442" s="94">
        <v>0</v>
      </c>
      <c r="AC442" s="94">
        <v>0</v>
      </c>
    </row>
    <row r="443" spans="1:29" s="14" customFormat="1" ht="12.75" hidden="1" outlineLevel="2">
      <c r="A443" s="14" t="s">
        <v>1116</v>
      </c>
      <c r="B443" s="14" t="s">
        <v>1117</v>
      </c>
      <c r="C443" s="48" t="s">
        <v>1464</v>
      </c>
      <c r="D443" s="15"/>
      <c r="E443" s="15"/>
      <c r="F443" s="94">
        <v>0</v>
      </c>
      <c r="G443" s="94">
        <v>0</v>
      </c>
      <c r="H443" s="94">
        <v>0</v>
      </c>
      <c r="I443" s="94">
        <v>0</v>
      </c>
      <c r="J443" s="94">
        <v>0</v>
      </c>
      <c r="K443" s="94">
        <v>0</v>
      </c>
      <c r="L443" s="94">
        <v>0</v>
      </c>
      <c r="M443" s="94">
        <v>0</v>
      </c>
      <c r="N443" s="94">
        <v>0</v>
      </c>
      <c r="O443" s="94">
        <v>0</v>
      </c>
      <c r="P443" s="94">
        <v>0</v>
      </c>
      <c r="Q443" s="94">
        <v>0</v>
      </c>
      <c r="R443" s="94">
        <v>2063</v>
      </c>
      <c r="S443" s="94">
        <v>2063</v>
      </c>
      <c r="T443" s="94">
        <v>2063</v>
      </c>
      <c r="U443" s="94">
        <v>2063</v>
      </c>
      <c r="V443" s="94">
        <v>2063</v>
      </c>
      <c r="W443" s="94">
        <v>2063</v>
      </c>
      <c r="X443" s="94">
        <v>2063</v>
      </c>
      <c r="Y443" s="94">
        <v>2063</v>
      </c>
      <c r="Z443" s="94">
        <v>2063</v>
      </c>
      <c r="AA443" s="94">
        <v>2063</v>
      </c>
      <c r="AB443" s="94">
        <v>2063</v>
      </c>
      <c r="AC443" s="94">
        <v>2057</v>
      </c>
    </row>
    <row r="444" spans="1:29" s="13" customFormat="1" ht="12.75" collapsed="1">
      <c r="A444" s="13" t="s">
        <v>56</v>
      </c>
      <c r="B444" s="11"/>
      <c r="C444" s="46" t="s">
        <v>98</v>
      </c>
      <c r="D444" s="23"/>
      <c r="E444" s="23"/>
      <c r="F444" s="87">
        <v>1052373.6800000002</v>
      </c>
      <c r="G444" s="87">
        <v>932737.02</v>
      </c>
      <c r="H444" s="87">
        <v>1054775.14</v>
      </c>
      <c r="I444" s="87">
        <v>984609.72</v>
      </c>
      <c r="J444" s="87">
        <v>1008070.51</v>
      </c>
      <c r="K444" s="87">
        <v>1425083.28</v>
      </c>
      <c r="L444" s="87">
        <v>987258.52</v>
      </c>
      <c r="M444" s="87">
        <v>994818.9279999998</v>
      </c>
      <c r="N444" s="87">
        <v>-529518.383</v>
      </c>
      <c r="O444" s="87">
        <v>972882.54</v>
      </c>
      <c r="P444" s="87">
        <v>979818.9400000001</v>
      </c>
      <c r="Q444" s="87">
        <v>1072776.975</v>
      </c>
      <c r="R444" s="87">
        <v>895493.6350000001</v>
      </c>
      <c r="S444" s="87">
        <v>156411.39999999994</v>
      </c>
      <c r="T444" s="87">
        <v>944946.7599999999</v>
      </c>
      <c r="U444" s="87">
        <v>947205.6409999998</v>
      </c>
      <c r="V444" s="87">
        <v>1014079.22</v>
      </c>
      <c r="W444" s="87">
        <v>963730.1900000002</v>
      </c>
      <c r="X444" s="87">
        <v>922563.9900000001</v>
      </c>
      <c r="Y444" s="87">
        <v>1232200.8399999999</v>
      </c>
      <c r="Z444" s="87">
        <v>887142.36</v>
      </c>
      <c r="AA444" s="87">
        <v>1780153.5599999998</v>
      </c>
      <c r="AB444" s="87">
        <v>964638.2499999998</v>
      </c>
      <c r="AC444" s="87">
        <v>934522.0440000001</v>
      </c>
    </row>
    <row r="445" spans="2:29" s="24" customFormat="1" ht="4.5" customHeight="1" hidden="1" outlineLevel="1">
      <c r="B445" s="25"/>
      <c r="C445" s="52"/>
      <c r="D445" s="27"/>
      <c r="E445" s="27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</row>
    <row r="446" spans="1:29" s="13" customFormat="1" ht="12.75" collapsed="1">
      <c r="A446" s="13" t="s">
        <v>201</v>
      </c>
      <c r="B446" s="11"/>
      <c r="C446" s="46" t="s">
        <v>100</v>
      </c>
      <c r="D446" s="23"/>
      <c r="E446" s="23"/>
      <c r="F446" s="87">
        <v>299819.15</v>
      </c>
      <c r="G446" s="87">
        <v>423929.12</v>
      </c>
      <c r="H446" s="87">
        <v>-85901.69</v>
      </c>
      <c r="I446" s="87">
        <v>-233909.37</v>
      </c>
      <c r="J446" s="87">
        <v>-59335.89</v>
      </c>
      <c r="K446" s="87">
        <v>-588070.75</v>
      </c>
      <c r="L446" s="87">
        <v>750389.08</v>
      </c>
      <c r="M446" s="87">
        <v>514606.21</v>
      </c>
      <c r="N446" s="87">
        <v>-162733.41</v>
      </c>
      <c r="O446" s="87">
        <v>209518.54</v>
      </c>
      <c r="P446" s="87">
        <v>1085716.92</v>
      </c>
      <c r="Q446" s="87">
        <v>1036622.09</v>
      </c>
      <c r="R446" s="87">
        <v>1046535.04</v>
      </c>
      <c r="S446" s="87">
        <v>553671.63</v>
      </c>
      <c r="T446" s="87">
        <v>242112.95</v>
      </c>
      <c r="U446" s="87">
        <v>59228.43</v>
      </c>
      <c r="V446" s="87">
        <v>113404.94</v>
      </c>
      <c r="W446" s="87">
        <v>487584.67</v>
      </c>
      <c r="X446" s="87">
        <v>478037.24</v>
      </c>
      <c r="Y446" s="87">
        <v>536171.04</v>
      </c>
      <c r="Z446" s="87">
        <v>-36613.3</v>
      </c>
      <c r="AA446" s="87">
        <v>-437991.09</v>
      </c>
      <c r="AB446" s="87">
        <v>-503144.05</v>
      </c>
      <c r="AC446" s="87">
        <v>650040.66</v>
      </c>
    </row>
    <row r="447" spans="2:29" s="24" customFormat="1" ht="4.5" customHeight="1" hidden="1" outlineLevel="1">
      <c r="B447" s="25"/>
      <c r="C447" s="52"/>
      <c r="D447" s="27"/>
      <c r="E447" s="27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</row>
    <row r="448" spans="1:29" s="14" customFormat="1" ht="12.75" hidden="1" outlineLevel="2">
      <c r="A448" s="14" t="s">
        <v>1118</v>
      </c>
      <c r="B448" s="14" t="s">
        <v>1119</v>
      </c>
      <c r="C448" s="48" t="s">
        <v>1465</v>
      </c>
      <c r="D448" s="15"/>
      <c r="E448" s="15"/>
      <c r="F448" s="94">
        <v>2262901.48</v>
      </c>
      <c r="G448" s="94">
        <v>3085822.63</v>
      </c>
      <c r="H448" s="94">
        <v>-476058.53</v>
      </c>
      <c r="I448" s="94">
        <v>-1569851.17</v>
      </c>
      <c r="J448" s="94">
        <v>-118676.07</v>
      </c>
      <c r="K448" s="94">
        <v>-3879667.92</v>
      </c>
      <c r="L448" s="94">
        <v>5229901.52</v>
      </c>
      <c r="M448" s="94">
        <v>3684094.64</v>
      </c>
      <c r="N448" s="94">
        <v>-2084074.66</v>
      </c>
      <c r="O448" s="94">
        <v>1396704.88</v>
      </c>
      <c r="P448" s="94">
        <v>3885498.13</v>
      </c>
      <c r="Q448" s="94">
        <v>3250658.18</v>
      </c>
      <c r="R448" s="94">
        <v>4055617.87</v>
      </c>
      <c r="S448" s="94">
        <v>1506403.9</v>
      </c>
      <c r="T448" s="94">
        <v>-104542.91</v>
      </c>
      <c r="U448" s="94">
        <v>-955340.8200000001</v>
      </c>
      <c r="V448" s="94">
        <v>-833712.3200000001</v>
      </c>
      <c r="W448" s="94">
        <v>1277060.3900000001</v>
      </c>
      <c r="X448" s="94">
        <v>1234018.12</v>
      </c>
      <c r="Y448" s="94">
        <v>4697872.45</v>
      </c>
      <c r="Z448" s="94">
        <v>-5046831.37</v>
      </c>
      <c r="AA448" s="94">
        <v>-412695.21</v>
      </c>
      <c r="AB448" s="94">
        <v>-4958481.92</v>
      </c>
      <c r="AC448" s="94">
        <v>2896459.87</v>
      </c>
    </row>
    <row r="449" spans="1:29" s="14" customFormat="1" ht="12.75" hidden="1" outlineLevel="2">
      <c r="A449" s="14" t="s">
        <v>1120</v>
      </c>
      <c r="B449" s="14" t="s">
        <v>1121</v>
      </c>
      <c r="C449" s="48" t="s">
        <v>1466</v>
      </c>
      <c r="D449" s="15"/>
      <c r="E449" s="15"/>
      <c r="F449" s="94">
        <v>3068059</v>
      </c>
      <c r="G449" s="94">
        <v>2694766.17</v>
      </c>
      <c r="H449" s="94">
        <v>2714651.0700000003</v>
      </c>
      <c r="I449" s="94">
        <v>2611061.9699999997</v>
      </c>
      <c r="J449" s="94">
        <v>3252680.54</v>
      </c>
      <c r="K449" s="94">
        <v>3123340.26</v>
      </c>
      <c r="L449" s="94">
        <v>1986283.92</v>
      </c>
      <c r="M449" s="94">
        <v>1724568.19</v>
      </c>
      <c r="N449" s="94">
        <v>4094078.28</v>
      </c>
      <c r="O449" s="94">
        <v>2303792.2800000003</v>
      </c>
      <c r="P449" s="94">
        <v>29020748.16</v>
      </c>
      <c r="Q449" s="94">
        <v>6816027.2</v>
      </c>
      <c r="R449" s="94">
        <v>3408449.33</v>
      </c>
      <c r="S449" s="94">
        <v>3284889.07</v>
      </c>
      <c r="T449" s="94">
        <v>5852184.17</v>
      </c>
      <c r="U449" s="94">
        <v>4447588.44</v>
      </c>
      <c r="V449" s="94">
        <v>3539238.06</v>
      </c>
      <c r="W449" s="94">
        <v>4095324.08</v>
      </c>
      <c r="X449" s="94">
        <v>3326657.7800000003</v>
      </c>
      <c r="Y449" s="94">
        <v>3195955.25</v>
      </c>
      <c r="Z449" s="94">
        <v>3913856.73</v>
      </c>
      <c r="AA449" s="94">
        <v>7591306.55</v>
      </c>
      <c r="AB449" s="94">
        <v>14342879.69</v>
      </c>
      <c r="AC449" s="94">
        <v>8048943.13</v>
      </c>
    </row>
    <row r="450" spans="1:29" s="14" customFormat="1" ht="12.75" hidden="1" outlineLevel="2">
      <c r="A450" s="14" t="s">
        <v>1122</v>
      </c>
      <c r="B450" s="14" t="s">
        <v>1123</v>
      </c>
      <c r="C450" s="48" t="s">
        <v>1467</v>
      </c>
      <c r="D450" s="15"/>
      <c r="E450" s="15"/>
      <c r="F450" s="94">
        <v>-2171132.54</v>
      </c>
      <c r="G450" s="94">
        <v>-2892031.5700000003</v>
      </c>
      <c r="H450" s="94">
        <v>-2352670.5</v>
      </c>
      <c r="I450" s="94">
        <v>-1824726.31</v>
      </c>
      <c r="J450" s="94">
        <v>-2588256.4</v>
      </c>
      <c r="K450" s="94">
        <v>-2574518.59</v>
      </c>
      <c r="L450" s="94">
        <v>-3531809.23</v>
      </c>
      <c r="M450" s="94">
        <v>-2070844.98</v>
      </c>
      <c r="N450" s="94">
        <v>-1724757.74</v>
      </c>
      <c r="O450" s="94">
        <v>-2199554.48</v>
      </c>
      <c r="P450" s="94">
        <v>-32347781.49</v>
      </c>
      <c r="Q450" s="94">
        <v>-5998655.88</v>
      </c>
      <c r="R450" s="94">
        <v>-3897422.71</v>
      </c>
      <c r="S450" s="94">
        <v>-3490758.36</v>
      </c>
      <c r="T450" s="94">
        <v>-2782558.3200000003</v>
      </c>
      <c r="U450" s="94">
        <v>-3982695.18</v>
      </c>
      <c r="V450" s="94">
        <v>-2442405.56</v>
      </c>
      <c r="W450" s="94">
        <v>-3381075.71</v>
      </c>
      <c r="X450" s="94">
        <v>-1737664.74</v>
      </c>
      <c r="Y450" s="94">
        <v>-2467621.25</v>
      </c>
      <c r="Z450" s="94">
        <v>-1944592.1600000001</v>
      </c>
      <c r="AA450" s="94">
        <v>-5373811.68</v>
      </c>
      <c r="AB450" s="94">
        <v>-6951616.37</v>
      </c>
      <c r="AC450" s="94">
        <v>-8629225.02</v>
      </c>
    </row>
    <row r="451" spans="1:29" s="14" customFormat="1" ht="12.75" hidden="1" outlineLevel="2">
      <c r="A451" s="14" t="s">
        <v>1124</v>
      </c>
      <c r="B451" s="14" t="s">
        <v>1125</v>
      </c>
      <c r="C451" s="48" t="s">
        <v>1468</v>
      </c>
      <c r="D451" s="15"/>
      <c r="E451" s="15"/>
      <c r="F451" s="94">
        <v>-58687</v>
      </c>
      <c r="G451" s="94">
        <v>-58687</v>
      </c>
      <c r="H451" s="94">
        <v>-58687</v>
      </c>
      <c r="I451" s="94">
        <v>-58687</v>
      </c>
      <c r="J451" s="94">
        <v>-58687</v>
      </c>
      <c r="K451" s="94">
        <v>-58687</v>
      </c>
      <c r="L451" s="94">
        <v>-58687</v>
      </c>
      <c r="M451" s="94">
        <v>-58687</v>
      </c>
      <c r="N451" s="94">
        <v>-58687</v>
      </c>
      <c r="O451" s="94">
        <v>-58687</v>
      </c>
      <c r="P451" s="94">
        <v>-58687</v>
      </c>
      <c r="Q451" s="94">
        <v>-58666</v>
      </c>
      <c r="R451" s="94">
        <v>-29947.84</v>
      </c>
      <c r="S451" s="94">
        <v>-29947.84</v>
      </c>
      <c r="T451" s="94">
        <v>-29947.84</v>
      </c>
      <c r="U451" s="94">
        <v>-29947.84</v>
      </c>
      <c r="V451" s="94">
        <v>-29947.84</v>
      </c>
      <c r="W451" s="94">
        <v>-29947.84</v>
      </c>
      <c r="X451" s="94">
        <v>-29947.850000000002</v>
      </c>
      <c r="Y451" s="94">
        <v>-29947.850000000002</v>
      </c>
      <c r="Z451" s="94">
        <v>-29947.81</v>
      </c>
      <c r="AA451" s="94">
        <v>-29947.81</v>
      </c>
      <c r="AB451" s="94">
        <v>-29947.82</v>
      </c>
      <c r="AC451" s="94">
        <v>-29951</v>
      </c>
    </row>
    <row r="452" spans="1:29" s="13" customFormat="1" ht="12.75" collapsed="1">
      <c r="A452" s="13" t="s">
        <v>57</v>
      </c>
      <c r="B452" s="11"/>
      <c r="C452" s="46" t="s">
        <v>99</v>
      </c>
      <c r="D452" s="23"/>
      <c r="E452" s="23"/>
      <c r="F452" s="86">
        <v>3101140.9400000004</v>
      </c>
      <c r="G452" s="86">
        <v>2829870.2299999995</v>
      </c>
      <c r="H452" s="86">
        <v>-172764.95999999996</v>
      </c>
      <c r="I452" s="86">
        <v>-842202.5100000002</v>
      </c>
      <c r="J452" s="86">
        <v>487061.0700000003</v>
      </c>
      <c r="K452" s="86">
        <v>-3389533.25</v>
      </c>
      <c r="L452" s="86">
        <v>3625689.2099999995</v>
      </c>
      <c r="M452" s="86">
        <v>3279130.85</v>
      </c>
      <c r="N452" s="86">
        <v>226558.8799999999</v>
      </c>
      <c r="O452" s="86">
        <v>1442255.6800000002</v>
      </c>
      <c r="P452" s="86">
        <v>499777.80000000075</v>
      </c>
      <c r="Q452" s="86">
        <v>4009363.500000001</v>
      </c>
      <c r="R452" s="86">
        <v>3536696.6500000004</v>
      </c>
      <c r="S452" s="86">
        <v>1270586.7699999998</v>
      </c>
      <c r="T452" s="86">
        <v>2935135.0999999996</v>
      </c>
      <c r="U452" s="86">
        <v>-520395.4000000001</v>
      </c>
      <c r="V452" s="86">
        <v>233172.34000000017</v>
      </c>
      <c r="W452" s="86">
        <v>1961360.9200000006</v>
      </c>
      <c r="X452" s="86">
        <v>2793063.31</v>
      </c>
      <c r="Y452" s="86">
        <v>5396258.600000001</v>
      </c>
      <c r="Z452" s="86">
        <v>-3107514.6100000003</v>
      </c>
      <c r="AA452" s="86">
        <v>1774851.85</v>
      </c>
      <c r="AB452" s="86">
        <v>2402833.5799999996</v>
      </c>
      <c r="AC452" s="86">
        <v>2286226.9800000004</v>
      </c>
    </row>
    <row r="453" spans="1:29" s="13" customFormat="1" ht="12.75">
      <c r="A453" s="13" t="s">
        <v>58</v>
      </c>
      <c r="B453" s="11"/>
      <c r="C453" s="45" t="s">
        <v>114</v>
      </c>
      <c r="D453" s="23"/>
      <c r="E453" s="23"/>
      <c r="F453" s="87">
        <v>60459729.781</v>
      </c>
      <c r="G453" s="87">
        <v>56136428.45499999</v>
      </c>
      <c r="H453" s="87">
        <v>46218800.12399997</v>
      </c>
      <c r="I453" s="87">
        <v>40179112.553</v>
      </c>
      <c r="J453" s="87">
        <v>42803988.96300001</v>
      </c>
      <c r="K453" s="87">
        <v>58602964.565</v>
      </c>
      <c r="L453" s="87">
        <v>67043420.223</v>
      </c>
      <c r="M453" s="87">
        <v>61354341.56700001</v>
      </c>
      <c r="N453" s="87">
        <v>43349826.01200002</v>
      </c>
      <c r="O453" s="87">
        <v>49611890.89799998</v>
      </c>
      <c r="P453" s="87">
        <v>49395533.37600001</v>
      </c>
      <c r="Q453" s="87">
        <v>64949892.40700002</v>
      </c>
      <c r="R453" s="87">
        <v>64775351.536</v>
      </c>
      <c r="S453" s="87">
        <v>54562623.724</v>
      </c>
      <c r="T453" s="87">
        <v>53282317.57500001</v>
      </c>
      <c r="U453" s="87">
        <v>50765172.19600003</v>
      </c>
      <c r="V453" s="87">
        <v>53613654.72800002</v>
      </c>
      <c r="W453" s="87">
        <v>60912994.10400003</v>
      </c>
      <c r="X453" s="87">
        <v>64716408.50499999</v>
      </c>
      <c r="Y453" s="87">
        <v>60882157.84099998</v>
      </c>
      <c r="Z453" s="87">
        <v>44418612.21000001</v>
      </c>
      <c r="AA453" s="87">
        <v>52177361.211999975</v>
      </c>
      <c r="AB453" s="87">
        <v>49609348.827000044</v>
      </c>
      <c r="AC453" s="87">
        <v>54714671.73499997</v>
      </c>
    </row>
    <row r="454" spans="6:29" ht="5.25" customHeight="1">
      <c r="F454" s="88" t="str">
        <f>IF(ABS(F164+F189+F195+F354+F390+F404+F444+F446+F452-F453)&gt;$C$568,$C$569," ")</f>
        <v> </v>
      </c>
      <c r="G454" s="88" t="str">
        <f>IF(ABS(G164+G189+G195+G354+G390+G404+G444+G446+G452-G453)&gt;$C$568,$C$569," ")</f>
        <v> </v>
      </c>
      <c r="H454" s="88" t="str">
        <f>IF(ABS(H164+H189+H195+H354+H390+H404+H444+H446+H452-H453)&gt;$C$568,$C$569," ")</f>
        <v> </v>
      </c>
      <c r="I454" s="88" t="str">
        <f aca="true" t="shared" si="0" ref="I454:AC454">IF(ABS(I164+I189+I195+I354+I390+I404+I444+I446+I452-I453)&gt;$C$568,$C$569," ")</f>
        <v> </v>
      </c>
      <c r="J454" s="88" t="str">
        <f t="shared" si="0"/>
        <v> </v>
      </c>
      <c r="K454" s="88" t="str">
        <f t="shared" si="0"/>
        <v> </v>
      </c>
      <c r="L454" s="88" t="str">
        <f t="shared" si="0"/>
        <v> </v>
      </c>
      <c r="M454" s="88" t="str">
        <f t="shared" si="0"/>
        <v> </v>
      </c>
      <c r="N454" s="88" t="str">
        <f t="shared" si="0"/>
        <v> </v>
      </c>
      <c r="O454" s="88" t="str">
        <f t="shared" si="0"/>
        <v> </v>
      </c>
      <c r="P454" s="88" t="str">
        <f t="shared" si="0"/>
        <v> </v>
      </c>
      <c r="Q454" s="88" t="str">
        <f t="shared" si="0"/>
        <v> </v>
      </c>
      <c r="R454" s="88" t="str">
        <f t="shared" si="0"/>
        <v> </v>
      </c>
      <c r="S454" s="88" t="str">
        <f t="shared" si="0"/>
        <v> </v>
      </c>
      <c r="T454" s="88" t="str">
        <f t="shared" si="0"/>
        <v> </v>
      </c>
      <c r="U454" s="88" t="str">
        <f t="shared" si="0"/>
        <v> </v>
      </c>
      <c r="V454" s="88" t="str">
        <f t="shared" si="0"/>
        <v> </v>
      </c>
      <c r="W454" s="88" t="str">
        <f t="shared" si="0"/>
        <v> </v>
      </c>
      <c r="X454" s="88" t="str">
        <f t="shared" si="0"/>
        <v> </v>
      </c>
      <c r="Y454" s="88" t="str">
        <f t="shared" si="0"/>
        <v> </v>
      </c>
      <c r="Z454" s="88" t="str">
        <f t="shared" si="0"/>
        <v> </v>
      </c>
      <c r="AA454" s="88" t="str">
        <f t="shared" si="0"/>
        <v> </v>
      </c>
      <c r="AB454" s="88" t="str">
        <f t="shared" si="0"/>
        <v> </v>
      </c>
      <c r="AC454" s="88" t="str">
        <f t="shared" si="0"/>
        <v> </v>
      </c>
    </row>
    <row r="455" spans="1:29" ht="12.75">
      <c r="A455" s="30" t="s">
        <v>59</v>
      </c>
      <c r="C455" s="12" t="s">
        <v>60</v>
      </c>
      <c r="D455" s="28"/>
      <c r="E455" s="28"/>
      <c r="F455" s="84">
        <v>8075472.62100002</v>
      </c>
      <c r="G455" s="84">
        <v>7853735.313999994</v>
      </c>
      <c r="H455" s="84">
        <v>2690874.7449999885</v>
      </c>
      <c r="I455" s="84">
        <v>1313142.7480000036</v>
      </c>
      <c r="J455" s="84">
        <v>3668700.633000009</v>
      </c>
      <c r="K455" s="84">
        <v>-3008615.2559999973</v>
      </c>
      <c r="L455" s="84">
        <v>9623893.495999992</v>
      </c>
      <c r="M455" s="84">
        <v>9034079.781999972</v>
      </c>
      <c r="N455" s="84">
        <v>6467665.436999988</v>
      </c>
      <c r="O455" s="84">
        <v>6037982.761000004</v>
      </c>
      <c r="P455" s="84">
        <v>6404205.772999965</v>
      </c>
      <c r="Q455" s="84">
        <v>12769325.611999974</v>
      </c>
      <c r="R455" s="84">
        <v>11111777.86000002</v>
      </c>
      <c r="S455" s="84">
        <v>6177615.972999996</v>
      </c>
      <c r="T455" s="84">
        <v>8622432.250000004</v>
      </c>
      <c r="U455" s="84">
        <v>2114879.910000016</v>
      </c>
      <c r="V455" s="84">
        <v>3541760.4689999963</v>
      </c>
      <c r="W455" s="84">
        <v>6751672.831000008</v>
      </c>
      <c r="X455" s="84">
        <v>8566442.371000001</v>
      </c>
      <c r="Y455" s="84">
        <v>4274080.254999997</v>
      </c>
      <c r="Z455" s="84">
        <v>7116342.836000008</v>
      </c>
      <c r="AA455" s="84">
        <v>5191902.293999989</v>
      </c>
      <c r="AB455" s="84">
        <v>4981649.3489999985</v>
      </c>
      <c r="AC455" s="84">
        <v>8121497.125000002</v>
      </c>
    </row>
    <row r="456" spans="1:29" ht="12.75">
      <c r="A456" s="30"/>
      <c r="C456" s="12"/>
      <c r="D456" s="28"/>
      <c r="E456" s="28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  <c r="AA456" s="84"/>
      <c r="AB456" s="84"/>
      <c r="AC456" s="84"/>
    </row>
    <row r="457" spans="2:29" s="24" customFormat="1" ht="4.5" customHeight="1" hidden="1" outlineLevel="1">
      <c r="B457" s="25"/>
      <c r="C457" s="52"/>
      <c r="D457" s="27"/>
      <c r="E457" s="27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</row>
    <row r="458" spans="1:29" s="14" customFormat="1" ht="12.75" hidden="1" outlineLevel="2">
      <c r="A458" s="14" t="s">
        <v>1126</v>
      </c>
      <c r="B458" s="14" t="s">
        <v>1127</v>
      </c>
      <c r="C458" s="48" t="s">
        <v>1469</v>
      </c>
      <c r="D458" s="15"/>
      <c r="E458" s="15"/>
      <c r="F458" s="94">
        <v>86199.17</v>
      </c>
      <c r="G458" s="94">
        <v>70988.77</v>
      </c>
      <c r="H458" s="94">
        <v>60650.66</v>
      </c>
      <c r="I458" s="94">
        <v>83889.97</v>
      </c>
      <c r="J458" s="94">
        <v>81575.02</v>
      </c>
      <c r="K458" s="94">
        <v>58302.590000000004</v>
      </c>
      <c r="L458" s="94">
        <v>23353.2</v>
      </c>
      <c r="M458" s="94">
        <v>26601.55</v>
      </c>
      <c r="N458" s="94">
        <v>56649.74</v>
      </c>
      <c r="O458" s="94">
        <v>66283.29000000001</v>
      </c>
      <c r="P458" s="94">
        <v>71256.09</v>
      </c>
      <c r="Q458" s="94">
        <v>82274.63</v>
      </c>
      <c r="R458" s="94">
        <v>76868.97</v>
      </c>
      <c r="S458" s="94">
        <v>83031.38</v>
      </c>
      <c r="T458" s="94">
        <v>74764.5</v>
      </c>
      <c r="U458" s="94">
        <v>95232.23</v>
      </c>
      <c r="V458" s="94">
        <v>96098.83</v>
      </c>
      <c r="W458" s="94">
        <v>87621.46</v>
      </c>
      <c r="X458" s="94">
        <v>91015.89</v>
      </c>
      <c r="Y458" s="94">
        <v>96375.74</v>
      </c>
      <c r="Z458" s="94">
        <v>112270.28</v>
      </c>
      <c r="AA458" s="94">
        <v>115705.69</v>
      </c>
      <c r="AB458" s="94">
        <v>138540.54</v>
      </c>
      <c r="AC458" s="94">
        <v>161863.21</v>
      </c>
    </row>
    <row r="459" spans="1:29" ht="12.75" hidden="1" outlineLevel="1">
      <c r="A459" s="9" t="s">
        <v>177</v>
      </c>
      <c r="C459" s="59" t="s">
        <v>173</v>
      </c>
      <c r="D459" s="22"/>
      <c r="E459" s="22"/>
      <c r="F459" s="80">
        <v>86199.17</v>
      </c>
      <c r="G459" s="80">
        <v>70988.77</v>
      </c>
      <c r="H459" s="80">
        <v>60650.66</v>
      </c>
      <c r="I459" s="80">
        <v>83889.97</v>
      </c>
      <c r="J459" s="80">
        <v>81575.02</v>
      </c>
      <c r="K459" s="80">
        <v>58302.590000000004</v>
      </c>
      <c r="L459" s="80">
        <v>23353.2</v>
      </c>
      <c r="M459" s="80">
        <v>26601.55</v>
      </c>
      <c r="N459" s="80">
        <v>56649.74</v>
      </c>
      <c r="O459" s="80">
        <v>66283.29000000001</v>
      </c>
      <c r="P459" s="80">
        <v>71256.09</v>
      </c>
      <c r="Q459" s="80">
        <v>82274.63</v>
      </c>
      <c r="R459" s="80">
        <v>76868.97</v>
      </c>
      <c r="S459" s="80">
        <v>83031.38</v>
      </c>
      <c r="T459" s="80">
        <v>74764.5</v>
      </c>
      <c r="U459" s="80">
        <v>95232.23</v>
      </c>
      <c r="V459" s="80">
        <v>96098.83</v>
      </c>
      <c r="W459" s="80">
        <v>87621.46</v>
      </c>
      <c r="X459" s="80">
        <v>91015.89</v>
      </c>
      <c r="Y459" s="80">
        <v>96375.74</v>
      </c>
      <c r="Z459" s="80">
        <v>112270.28</v>
      </c>
      <c r="AA459" s="80">
        <v>115705.69</v>
      </c>
      <c r="AB459" s="80">
        <v>138540.54</v>
      </c>
      <c r="AC459" s="80">
        <v>161863.21</v>
      </c>
    </row>
    <row r="460" spans="1:29" ht="12.75" hidden="1" outlineLevel="1">
      <c r="A460" s="9" t="s">
        <v>178</v>
      </c>
      <c r="C460" s="59" t="s">
        <v>174</v>
      </c>
      <c r="D460" s="22"/>
      <c r="E460" s="22"/>
      <c r="F460" s="80">
        <v>0</v>
      </c>
      <c r="G460" s="80">
        <v>0</v>
      </c>
      <c r="H460" s="80">
        <v>0</v>
      </c>
      <c r="I460" s="80">
        <v>0</v>
      </c>
      <c r="J460" s="80">
        <v>0</v>
      </c>
      <c r="K460" s="80">
        <v>0</v>
      </c>
      <c r="L460" s="80">
        <v>0</v>
      </c>
      <c r="M460" s="80">
        <v>0</v>
      </c>
      <c r="N460" s="80">
        <v>0</v>
      </c>
      <c r="O460" s="80">
        <v>0</v>
      </c>
      <c r="P460" s="80">
        <v>0</v>
      </c>
      <c r="Q460" s="80">
        <v>0</v>
      </c>
      <c r="R460" s="80">
        <v>0</v>
      </c>
      <c r="S460" s="80">
        <v>0</v>
      </c>
      <c r="T460" s="80">
        <v>0</v>
      </c>
      <c r="U460" s="80">
        <v>0</v>
      </c>
      <c r="V460" s="80">
        <v>0</v>
      </c>
      <c r="W460" s="80">
        <v>0</v>
      </c>
      <c r="X460" s="80">
        <v>0</v>
      </c>
      <c r="Y460" s="80">
        <v>0</v>
      </c>
      <c r="Z460" s="80">
        <v>0</v>
      </c>
      <c r="AA460" s="80">
        <v>0</v>
      </c>
      <c r="AB460" s="80">
        <v>0</v>
      </c>
      <c r="AC460" s="80">
        <v>0</v>
      </c>
    </row>
    <row r="461" spans="1:29" s="14" customFormat="1" ht="12.75" hidden="1" outlineLevel="2">
      <c r="A461" s="14" t="s">
        <v>1128</v>
      </c>
      <c r="B461" s="14" t="s">
        <v>1129</v>
      </c>
      <c r="C461" s="48" t="s">
        <v>1470</v>
      </c>
      <c r="D461" s="15"/>
      <c r="E461" s="15"/>
      <c r="F461" s="94">
        <v>2192.8</v>
      </c>
      <c r="G461" s="94">
        <v>2301.34</v>
      </c>
      <c r="H461" s="94">
        <v>2407.33</v>
      </c>
      <c r="I461" s="94">
        <v>2386.65</v>
      </c>
      <c r="J461" s="94">
        <v>14001.17</v>
      </c>
      <c r="K461" s="94">
        <v>2152.55</v>
      </c>
      <c r="L461" s="94">
        <v>3910.14</v>
      </c>
      <c r="M461" s="94">
        <v>187664.44</v>
      </c>
      <c r="N461" s="94">
        <v>-182313.36000000002</v>
      </c>
      <c r="O461" s="94">
        <v>2660.2400000000002</v>
      </c>
      <c r="P461" s="94">
        <v>2459.53</v>
      </c>
      <c r="Q461" s="94">
        <v>2284.98</v>
      </c>
      <c r="R461" s="94">
        <v>2138.81</v>
      </c>
      <c r="S461" s="94">
        <v>2184.85</v>
      </c>
      <c r="T461" s="94">
        <v>2132.82</v>
      </c>
      <c r="U461" s="94">
        <v>2013.89</v>
      </c>
      <c r="V461" s="94">
        <v>2884.92</v>
      </c>
      <c r="W461" s="94">
        <v>1986.8400000000001</v>
      </c>
      <c r="X461" s="94">
        <v>1984.06</v>
      </c>
      <c r="Y461" s="94">
        <v>1278789.76</v>
      </c>
      <c r="Z461" s="94">
        <v>1975.23</v>
      </c>
      <c r="AA461" s="94">
        <v>-23338.19</v>
      </c>
      <c r="AB461" s="94">
        <v>599413.26</v>
      </c>
      <c r="AC461" s="94">
        <v>2074.32</v>
      </c>
    </row>
    <row r="462" spans="1:29" s="14" customFormat="1" ht="12.75" hidden="1" outlineLevel="2">
      <c r="A462" s="14" t="s">
        <v>1130</v>
      </c>
      <c r="B462" s="14" t="s">
        <v>1131</v>
      </c>
      <c r="C462" s="48" t="s">
        <v>1471</v>
      </c>
      <c r="D462" s="15"/>
      <c r="E462" s="15"/>
      <c r="F462" s="94">
        <v>58.17</v>
      </c>
      <c r="G462" s="94">
        <v>100.24000000000001</v>
      </c>
      <c r="H462" s="94">
        <v>315.84000000000003</v>
      </c>
      <c r="I462" s="94">
        <v>300.40000000000003</v>
      </c>
      <c r="J462" s="94">
        <v>309.76</v>
      </c>
      <c r="K462" s="94">
        <v>1074.5</v>
      </c>
      <c r="L462" s="94">
        <v>24.5</v>
      </c>
      <c r="M462" s="94">
        <v>4161.45</v>
      </c>
      <c r="N462" s="94">
        <v>4900.99</v>
      </c>
      <c r="O462" s="94">
        <v>7371.29</v>
      </c>
      <c r="P462" s="94">
        <v>8514.84</v>
      </c>
      <c r="Q462" s="94">
        <v>23581.66</v>
      </c>
      <c r="R462" s="94">
        <v>21860.23</v>
      </c>
      <c r="S462" s="94">
        <v>12111.62</v>
      </c>
      <c r="T462" s="94">
        <v>31771.68</v>
      </c>
      <c r="U462" s="94">
        <v>15932.69</v>
      </c>
      <c r="V462" s="94">
        <v>16607.420000000002</v>
      </c>
      <c r="W462" s="94">
        <v>32156.15</v>
      </c>
      <c r="X462" s="94">
        <v>22033.54</v>
      </c>
      <c r="Y462" s="94">
        <v>36150.21</v>
      </c>
      <c r="Z462" s="94">
        <v>34497.3</v>
      </c>
      <c r="AA462" s="94">
        <v>34466.99</v>
      </c>
      <c r="AB462" s="94">
        <v>31001.31</v>
      </c>
      <c r="AC462" s="94">
        <v>29287.46</v>
      </c>
    </row>
    <row r="463" spans="1:29" s="14" customFormat="1" ht="12.75" hidden="1" outlineLevel="2">
      <c r="A463" s="14" t="s">
        <v>1132</v>
      </c>
      <c r="B463" s="14" t="s">
        <v>1133</v>
      </c>
      <c r="C463" s="48" t="s">
        <v>1472</v>
      </c>
      <c r="D463" s="15"/>
      <c r="E463" s="15"/>
      <c r="F463" s="94">
        <v>12743.98</v>
      </c>
      <c r="G463" s="94">
        <v>12649.58</v>
      </c>
      <c r="H463" s="94">
        <v>12554.59</v>
      </c>
      <c r="I463" s="94">
        <v>12459.01</v>
      </c>
      <c r="J463" s="94">
        <v>12362.83</v>
      </c>
      <c r="K463" s="94">
        <v>12266.04</v>
      </c>
      <c r="L463" s="94">
        <v>12168.64</v>
      </c>
      <c r="M463" s="94">
        <v>12070.64</v>
      </c>
      <c r="N463" s="94">
        <v>11972.02</v>
      </c>
      <c r="O463" s="94">
        <v>11872.79</v>
      </c>
      <c r="P463" s="94">
        <v>11772.93</v>
      </c>
      <c r="Q463" s="94">
        <v>11672.45</v>
      </c>
      <c r="R463" s="94">
        <v>11571.34</v>
      </c>
      <c r="S463" s="94">
        <v>11469.59</v>
      </c>
      <c r="T463" s="94">
        <v>11367.210000000001</v>
      </c>
      <c r="U463" s="94">
        <v>11264.19</v>
      </c>
      <c r="V463" s="94">
        <v>11160.52</v>
      </c>
      <c r="W463" s="94">
        <v>11056.2</v>
      </c>
      <c r="X463" s="94">
        <v>10951.23</v>
      </c>
      <c r="Y463" s="94">
        <v>10845.6</v>
      </c>
      <c r="Z463" s="94">
        <v>10739.31</v>
      </c>
      <c r="AA463" s="94">
        <v>10632.35</v>
      </c>
      <c r="AB463" s="94">
        <v>10524.72</v>
      </c>
      <c r="AC463" s="94">
        <v>10416.42</v>
      </c>
    </row>
    <row r="464" spans="1:29" ht="12.75" hidden="1" outlineLevel="1">
      <c r="A464" s="9" t="s">
        <v>179</v>
      </c>
      <c r="C464" s="59" t="s">
        <v>175</v>
      </c>
      <c r="D464" s="22"/>
      <c r="E464" s="22"/>
      <c r="F464" s="80">
        <v>14994.95</v>
      </c>
      <c r="G464" s="80">
        <v>15051.16</v>
      </c>
      <c r="H464" s="80">
        <v>15277.76</v>
      </c>
      <c r="I464" s="80">
        <v>15146.060000000001</v>
      </c>
      <c r="J464" s="80">
        <v>26673.760000000002</v>
      </c>
      <c r="K464" s="80">
        <v>15493.09</v>
      </c>
      <c r="L464" s="80">
        <v>16103.279999999999</v>
      </c>
      <c r="M464" s="80">
        <v>203896.53000000003</v>
      </c>
      <c r="N464" s="80">
        <v>-165440.35000000003</v>
      </c>
      <c r="O464" s="80">
        <v>21904.32</v>
      </c>
      <c r="P464" s="80">
        <v>22747.300000000003</v>
      </c>
      <c r="Q464" s="80">
        <v>37539.09</v>
      </c>
      <c r="R464" s="80">
        <v>35570.380000000005</v>
      </c>
      <c r="S464" s="80">
        <v>25766.06</v>
      </c>
      <c r="T464" s="80">
        <v>45271.71</v>
      </c>
      <c r="U464" s="80">
        <v>29210.770000000004</v>
      </c>
      <c r="V464" s="80">
        <v>30652.860000000004</v>
      </c>
      <c r="W464" s="80">
        <v>45199.19</v>
      </c>
      <c r="X464" s="80">
        <v>34968.83</v>
      </c>
      <c r="Y464" s="80">
        <v>1325785.57</v>
      </c>
      <c r="Z464" s="80">
        <v>47211.840000000004</v>
      </c>
      <c r="AA464" s="80">
        <v>21761.15</v>
      </c>
      <c r="AB464" s="80">
        <v>640939.29</v>
      </c>
      <c r="AC464" s="80">
        <v>41778.2</v>
      </c>
    </row>
    <row r="465" spans="1:29" ht="12.75" hidden="1" outlineLevel="1">
      <c r="A465" s="9" t="s">
        <v>180</v>
      </c>
      <c r="C465" s="59" t="s">
        <v>215</v>
      </c>
      <c r="D465" s="22"/>
      <c r="E465" s="22"/>
      <c r="F465" s="80">
        <v>0</v>
      </c>
      <c r="G465" s="80">
        <v>0</v>
      </c>
      <c r="H465" s="80">
        <v>0</v>
      </c>
      <c r="I465" s="80">
        <v>0</v>
      </c>
      <c r="J465" s="80">
        <v>0</v>
      </c>
      <c r="K465" s="80">
        <v>0</v>
      </c>
      <c r="L465" s="80">
        <v>0</v>
      </c>
      <c r="M465" s="80">
        <v>0</v>
      </c>
      <c r="N465" s="80">
        <v>0</v>
      </c>
      <c r="O465" s="80">
        <v>0</v>
      </c>
      <c r="P465" s="80">
        <v>0</v>
      </c>
      <c r="Q465" s="80">
        <v>0</v>
      </c>
      <c r="R465" s="80">
        <v>0</v>
      </c>
      <c r="S465" s="80">
        <v>0</v>
      </c>
      <c r="T465" s="80">
        <v>0</v>
      </c>
      <c r="U465" s="80">
        <v>0</v>
      </c>
      <c r="V465" s="80">
        <v>0</v>
      </c>
      <c r="W465" s="80">
        <v>0</v>
      </c>
      <c r="X465" s="80">
        <v>0</v>
      </c>
      <c r="Y465" s="80">
        <v>0</v>
      </c>
      <c r="Z465" s="80">
        <v>0</v>
      </c>
      <c r="AA465" s="80">
        <v>0</v>
      </c>
      <c r="AB465" s="80">
        <v>0</v>
      </c>
      <c r="AC465" s="80">
        <v>0</v>
      </c>
    </row>
    <row r="466" spans="1:29" ht="12.75" hidden="1" outlineLevel="1">
      <c r="A466" s="29" t="s">
        <v>193</v>
      </c>
      <c r="C466" s="69" t="s">
        <v>197</v>
      </c>
      <c r="D466" s="22"/>
      <c r="E466" s="22"/>
      <c r="F466" s="80">
        <v>0</v>
      </c>
      <c r="G466" s="80">
        <v>0</v>
      </c>
      <c r="H466" s="80">
        <v>0</v>
      </c>
      <c r="I466" s="80">
        <v>0</v>
      </c>
      <c r="J466" s="80">
        <v>0</v>
      </c>
      <c r="K466" s="80">
        <v>0</v>
      </c>
      <c r="L466" s="80">
        <v>0</v>
      </c>
      <c r="M466" s="80">
        <v>0</v>
      </c>
      <c r="N466" s="80">
        <v>0</v>
      </c>
      <c r="O466" s="80">
        <v>0</v>
      </c>
      <c r="P466" s="80">
        <v>0</v>
      </c>
      <c r="Q466" s="80">
        <v>0</v>
      </c>
      <c r="R466" s="80">
        <v>0</v>
      </c>
      <c r="S466" s="80">
        <v>0</v>
      </c>
      <c r="T466" s="80">
        <v>0</v>
      </c>
      <c r="U466" s="80">
        <v>0</v>
      </c>
      <c r="V466" s="80">
        <v>0</v>
      </c>
      <c r="W466" s="80">
        <v>0</v>
      </c>
      <c r="X466" s="80">
        <v>0</v>
      </c>
      <c r="Y466" s="80">
        <v>0</v>
      </c>
      <c r="Z466" s="80">
        <v>0</v>
      </c>
      <c r="AA466" s="80">
        <v>0</v>
      </c>
      <c r="AB466" s="80">
        <v>0</v>
      </c>
      <c r="AC466" s="80">
        <v>0</v>
      </c>
    </row>
    <row r="467" spans="1:29" ht="12.75" hidden="1" outlineLevel="1">
      <c r="A467" s="29" t="s">
        <v>194</v>
      </c>
      <c r="C467" s="69" t="s">
        <v>198</v>
      </c>
      <c r="D467" s="22"/>
      <c r="E467" s="22"/>
      <c r="F467" s="80">
        <v>0</v>
      </c>
      <c r="G467" s="80">
        <v>0</v>
      </c>
      <c r="H467" s="80">
        <v>0</v>
      </c>
      <c r="I467" s="80">
        <v>0</v>
      </c>
      <c r="J467" s="80">
        <v>0</v>
      </c>
      <c r="K467" s="80">
        <v>0</v>
      </c>
      <c r="L467" s="80">
        <v>0</v>
      </c>
      <c r="M467" s="80">
        <v>0</v>
      </c>
      <c r="N467" s="80">
        <v>0</v>
      </c>
      <c r="O467" s="80">
        <v>0</v>
      </c>
      <c r="P467" s="80">
        <v>0</v>
      </c>
      <c r="Q467" s="80">
        <v>0</v>
      </c>
      <c r="R467" s="80">
        <v>0</v>
      </c>
      <c r="S467" s="80">
        <v>0</v>
      </c>
      <c r="T467" s="80">
        <v>0</v>
      </c>
      <c r="U467" s="80">
        <v>0</v>
      </c>
      <c r="V467" s="80">
        <v>0</v>
      </c>
      <c r="W467" s="80">
        <v>0</v>
      </c>
      <c r="X467" s="80">
        <v>0</v>
      </c>
      <c r="Y467" s="80">
        <v>0</v>
      </c>
      <c r="Z467" s="80">
        <v>0</v>
      </c>
      <c r="AA467" s="80">
        <v>0</v>
      </c>
      <c r="AB467" s="80">
        <v>0</v>
      </c>
      <c r="AC467" s="80">
        <v>0</v>
      </c>
    </row>
    <row r="468" spans="1:29" s="14" customFormat="1" ht="12.75" hidden="1" outlineLevel="2">
      <c r="A468" s="14" t="s">
        <v>1134</v>
      </c>
      <c r="B468" s="14" t="s">
        <v>1135</v>
      </c>
      <c r="C468" s="48" t="s">
        <v>1473</v>
      </c>
      <c r="D468" s="15"/>
      <c r="E468" s="15"/>
      <c r="F468" s="94">
        <v>4600</v>
      </c>
      <c r="G468" s="94">
        <v>4600</v>
      </c>
      <c r="H468" s="94">
        <v>5600</v>
      </c>
      <c r="I468" s="94">
        <v>4600</v>
      </c>
      <c r="J468" s="94">
        <v>4600</v>
      </c>
      <c r="K468" s="94">
        <v>4600</v>
      </c>
      <c r="L468" s="94">
        <v>4600</v>
      </c>
      <c r="M468" s="94">
        <v>4600</v>
      </c>
      <c r="N468" s="94">
        <v>4600</v>
      </c>
      <c r="O468" s="94">
        <v>4600</v>
      </c>
      <c r="P468" s="94">
        <v>4600</v>
      </c>
      <c r="Q468" s="94">
        <v>4600</v>
      </c>
      <c r="R468" s="94">
        <v>4600</v>
      </c>
      <c r="S468" s="94">
        <v>4600</v>
      </c>
      <c r="T468" s="94">
        <v>5000</v>
      </c>
      <c r="U468" s="94">
        <v>4600</v>
      </c>
      <c r="V468" s="94">
        <v>5200</v>
      </c>
      <c r="W468" s="94">
        <v>4600</v>
      </c>
      <c r="X468" s="94">
        <v>4600</v>
      </c>
      <c r="Y468" s="94">
        <v>4600</v>
      </c>
      <c r="Z468" s="94">
        <v>4600</v>
      </c>
      <c r="AA468" s="94">
        <v>4600</v>
      </c>
      <c r="AB468" s="94">
        <v>4500</v>
      </c>
      <c r="AC468" s="94">
        <v>4500</v>
      </c>
    </row>
    <row r="469" spans="1:29" s="14" customFormat="1" ht="12.75" hidden="1" outlineLevel="2">
      <c r="A469" s="14" t="s">
        <v>1136</v>
      </c>
      <c r="B469" s="14" t="s">
        <v>1137</v>
      </c>
      <c r="C469" s="48" t="s">
        <v>1474</v>
      </c>
      <c r="D469" s="15"/>
      <c r="E469" s="15"/>
      <c r="F469" s="94">
        <v>-555.8100000000001</v>
      </c>
      <c r="G469" s="94">
        <v>-555.8100000000001</v>
      </c>
      <c r="H469" s="94">
        <v>-555.8100000000001</v>
      </c>
      <c r="I469" s="94">
        <v>-555.8100000000001</v>
      </c>
      <c r="J469" s="94">
        <v>-555.8100000000001</v>
      </c>
      <c r="K469" s="94">
        <v>-555.8100000000001</v>
      </c>
      <c r="L469" s="94">
        <v>-555.8100000000001</v>
      </c>
      <c r="M469" s="94">
        <v>-555.8100000000001</v>
      </c>
      <c r="N469" s="94">
        <v>-555.8100000000001</v>
      </c>
      <c r="O469" s="94">
        <v>-555.8100000000001</v>
      </c>
      <c r="P469" s="94">
        <v>-555.8100000000001</v>
      </c>
      <c r="Q469" s="94">
        <v>-555.8100000000001</v>
      </c>
      <c r="R469" s="94">
        <v>-555.8100000000001</v>
      </c>
      <c r="S469" s="94">
        <v>-555.8100000000001</v>
      </c>
      <c r="T469" s="94">
        <v>-555.8100000000001</v>
      </c>
      <c r="U469" s="94">
        <v>-555.8100000000001</v>
      </c>
      <c r="V469" s="94">
        <v>-555.8100000000001</v>
      </c>
      <c r="W469" s="94">
        <v>-555.8100000000001</v>
      </c>
      <c r="X469" s="94">
        <v>-555.8100000000001</v>
      </c>
      <c r="Y469" s="94">
        <v>-555.8100000000001</v>
      </c>
      <c r="Z469" s="94">
        <v>-555.8100000000001</v>
      </c>
      <c r="AA469" s="94">
        <v>-555.8100000000001</v>
      </c>
      <c r="AB469" s="94">
        <v>-555.8100000000001</v>
      </c>
      <c r="AC469" s="94">
        <v>-555.8100000000001</v>
      </c>
    </row>
    <row r="470" spans="1:29" ht="12.75" hidden="1" outlineLevel="1">
      <c r="A470" s="29" t="s">
        <v>195</v>
      </c>
      <c r="C470" s="69" t="s">
        <v>219</v>
      </c>
      <c r="D470" s="22"/>
      <c r="E470" s="22"/>
      <c r="F470" s="80">
        <v>4044.19</v>
      </c>
      <c r="G470" s="80">
        <v>4044.19</v>
      </c>
      <c r="H470" s="80">
        <v>5044.19</v>
      </c>
      <c r="I470" s="80">
        <v>4044.19</v>
      </c>
      <c r="J470" s="80">
        <v>4044.19</v>
      </c>
      <c r="K470" s="80">
        <v>4044.19</v>
      </c>
      <c r="L470" s="80">
        <v>4044.19</v>
      </c>
      <c r="M470" s="80">
        <v>4044.19</v>
      </c>
      <c r="N470" s="80">
        <v>4044.19</v>
      </c>
      <c r="O470" s="80">
        <v>4044.19</v>
      </c>
      <c r="P470" s="80">
        <v>4044.19</v>
      </c>
      <c r="Q470" s="80">
        <v>4044.19</v>
      </c>
      <c r="R470" s="80">
        <v>4044.19</v>
      </c>
      <c r="S470" s="80">
        <v>4044.19</v>
      </c>
      <c r="T470" s="80">
        <v>4444.19</v>
      </c>
      <c r="U470" s="80">
        <v>4044.19</v>
      </c>
      <c r="V470" s="80">
        <v>4644.19</v>
      </c>
      <c r="W470" s="80">
        <v>4044.19</v>
      </c>
      <c r="X470" s="80">
        <v>4044.19</v>
      </c>
      <c r="Y470" s="80">
        <v>4044.19</v>
      </c>
      <c r="Z470" s="80">
        <v>4044.19</v>
      </c>
      <c r="AA470" s="80">
        <v>4044.19</v>
      </c>
      <c r="AB470" s="80">
        <v>3944.19</v>
      </c>
      <c r="AC470" s="80">
        <v>3944.19</v>
      </c>
    </row>
    <row r="471" spans="1:29" s="14" customFormat="1" ht="12.75" hidden="1" outlineLevel="2">
      <c r="A471" s="14" t="s">
        <v>1138</v>
      </c>
      <c r="B471" s="14" t="s">
        <v>1139</v>
      </c>
      <c r="C471" s="48" t="s">
        <v>1475</v>
      </c>
      <c r="D471" s="15"/>
      <c r="E471" s="15"/>
      <c r="F471" s="94">
        <v>0</v>
      </c>
      <c r="G471" s="94">
        <v>0</v>
      </c>
      <c r="H471" s="94">
        <v>0</v>
      </c>
      <c r="I471" s="94">
        <v>-105822.61</v>
      </c>
      <c r="J471" s="94">
        <v>0</v>
      </c>
      <c r="K471" s="94">
        <v>0</v>
      </c>
      <c r="L471" s="94">
        <v>0</v>
      </c>
      <c r="M471" s="94">
        <v>0</v>
      </c>
      <c r="N471" s="94">
        <v>0</v>
      </c>
      <c r="O471" s="94">
        <v>0</v>
      </c>
      <c r="P471" s="94">
        <v>0</v>
      </c>
      <c r="Q471" s="94">
        <v>0</v>
      </c>
      <c r="R471" s="94">
        <v>0</v>
      </c>
      <c r="S471" s="94">
        <v>0</v>
      </c>
      <c r="T471" s="94">
        <v>0</v>
      </c>
      <c r="U471" s="94">
        <v>0</v>
      </c>
      <c r="V471" s="94">
        <v>0</v>
      </c>
      <c r="W471" s="94">
        <v>0</v>
      </c>
      <c r="X471" s="94">
        <v>0</v>
      </c>
      <c r="Y471" s="94">
        <v>0</v>
      </c>
      <c r="Z471" s="94">
        <v>0</v>
      </c>
      <c r="AA471" s="94">
        <v>0</v>
      </c>
      <c r="AB471" s="94">
        <v>0</v>
      </c>
      <c r="AC471" s="94">
        <v>0</v>
      </c>
    </row>
    <row r="472" spans="1:29" s="14" customFormat="1" ht="12.75" hidden="1" outlineLevel="2">
      <c r="A472" s="14" t="s">
        <v>1140</v>
      </c>
      <c r="B472" s="14" t="s">
        <v>1141</v>
      </c>
      <c r="C472" s="48" t="s">
        <v>1476</v>
      </c>
      <c r="D472" s="15"/>
      <c r="E472" s="15"/>
      <c r="F472" s="94">
        <v>400</v>
      </c>
      <c r="G472" s="94">
        <v>645</v>
      </c>
      <c r="H472" s="94">
        <v>29398.45</v>
      </c>
      <c r="I472" s="94">
        <v>300</v>
      </c>
      <c r="J472" s="94">
        <v>300</v>
      </c>
      <c r="K472" s="94">
        <v>300</v>
      </c>
      <c r="L472" s="94">
        <v>1250</v>
      </c>
      <c r="M472" s="94">
        <v>692</v>
      </c>
      <c r="N472" s="94">
        <v>692</v>
      </c>
      <c r="O472" s="94">
        <v>692</v>
      </c>
      <c r="P472" s="94">
        <v>28430.45</v>
      </c>
      <c r="Q472" s="94">
        <v>-508</v>
      </c>
      <c r="R472" s="94">
        <v>492</v>
      </c>
      <c r="S472" s="94">
        <v>520</v>
      </c>
      <c r="T472" s="94">
        <v>29398.45</v>
      </c>
      <c r="U472" s="94">
        <v>300</v>
      </c>
      <c r="V472" s="94">
        <v>300</v>
      </c>
      <c r="W472" s="94">
        <v>400</v>
      </c>
      <c r="X472" s="94">
        <v>125</v>
      </c>
      <c r="Y472" s="94">
        <v>125</v>
      </c>
      <c r="Z472" s="94">
        <v>650</v>
      </c>
      <c r="AA472" s="94">
        <v>300</v>
      </c>
      <c r="AB472" s="94">
        <v>28038.45</v>
      </c>
      <c r="AC472" s="94">
        <v>300</v>
      </c>
    </row>
    <row r="473" spans="1:29" s="14" customFormat="1" ht="12.75" hidden="1" outlineLevel="2">
      <c r="A473" s="14" t="s">
        <v>1142</v>
      </c>
      <c r="B473" s="14" t="s">
        <v>1143</v>
      </c>
      <c r="C473" s="48" t="s">
        <v>1477</v>
      </c>
      <c r="D473" s="15"/>
      <c r="E473" s="15"/>
      <c r="F473" s="94">
        <v>0</v>
      </c>
      <c r="G473" s="94">
        <v>0</v>
      </c>
      <c r="H473" s="94">
        <v>0</v>
      </c>
      <c r="I473" s="94">
        <v>0</v>
      </c>
      <c r="J473" s="94">
        <v>0</v>
      </c>
      <c r="K473" s="94">
        <v>34091.99</v>
      </c>
      <c r="L473" s="94">
        <v>55026.55</v>
      </c>
      <c r="M473" s="94">
        <v>56895.270000000004</v>
      </c>
      <c r="N473" s="94">
        <v>10192</v>
      </c>
      <c r="O473" s="94">
        <v>0</v>
      </c>
      <c r="P473" s="94">
        <v>0</v>
      </c>
      <c r="Q473" s="94">
        <v>0</v>
      </c>
      <c r="R473" s="94">
        <v>0</v>
      </c>
      <c r="S473" s="94">
        <v>0</v>
      </c>
      <c r="T473" s="94">
        <v>0</v>
      </c>
      <c r="U473" s="94">
        <v>0</v>
      </c>
      <c r="V473" s="94">
        <v>0</v>
      </c>
      <c r="W473" s="94">
        <v>2585.82</v>
      </c>
      <c r="X473" s="94">
        <v>0</v>
      </c>
      <c r="Y473" s="94">
        <v>7860.87</v>
      </c>
      <c r="Z473" s="94">
        <v>2702.07</v>
      </c>
      <c r="AA473" s="94">
        <v>0</v>
      </c>
      <c r="AB473" s="94">
        <v>0</v>
      </c>
      <c r="AC473" s="94">
        <v>0</v>
      </c>
    </row>
    <row r="474" spans="1:29" s="14" customFormat="1" ht="12.75" hidden="1" outlineLevel="2">
      <c r="A474" s="14" t="s">
        <v>1144</v>
      </c>
      <c r="B474" s="14" t="s">
        <v>1145</v>
      </c>
      <c r="C474" s="48" t="s">
        <v>1478</v>
      </c>
      <c r="D474" s="15"/>
      <c r="E474" s="15"/>
      <c r="F474" s="94">
        <v>2126.04</v>
      </c>
      <c r="G474" s="94">
        <v>1848.33</v>
      </c>
      <c r="H474" s="94">
        <v>2314.14</v>
      </c>
      <c r="I474" s="94">
        <v>2196.82</v>
      </c>
      <c r="J474" s="94">
        <v>2085.45</v>
      </c>
      <c r="K474" s="94">
        <v>2058.17</v>
      </c>
      <c r="L474" s="94">
        <v>2155.43</v>
      </c>
      <c r="M474" s="94">
        <v>2017.28</v>
      </c>
      <c r="N474" s="94">
        <v>1939.38</v>
      </c>
      <c r="O474" s="94">
        <v>1808.16</v>
      </c>
      <c r="P474" s="94">
        <v>1599.25</v>
      </c>
      <c r="Q474" s="94">
        <v>1592.82</v>
      </c>
      <c r="R474" s="94">
        <v>1597.25</v>
      </c>
      <c r="S474" s="94">
        <v>1578.53</v>
      </c>
      <c r="T474" s="94">
        <v>1557.07</v>
      </c>
      <c r="U474" s="94">
        <v>1593.98</v>
      </c>
      <c r="V474" s="94">
        <v>1574.17</v>
      </c>
      <c r="W474" s="94">
        <v>1556.52</v>
      </c>
      <c r="X474" s="94">
        <v>1582.48</v>
      </c>
      <c r="Y474" s="94">
        <v>1567.4</v>
      </c>
      <c r="Z474" s="94">
        <v>1564.89</v>
      </c>
      <c r="AA474" s="94">
        <v>1558.17</v>
      </c>
      <c r="AB474" s="94">
        <v>1545.07</v>
      </c>
      <c r="AC474" s="94">
        <v>1562.56</v>
      </c>
    </row>
    <row r="475" spans="1:29" s="14" customFormat="1" ht="12.75" hidden="1" outlineLevel="2">
      <c r="A475" s="14" t="s">
        <v>1146</v>
      </c>
      <c r="B475" s="14" t="s">
        <v>1147</v>
      </c>
      <c r="C475" s="48" t="s">
        <v>1479</v>
      </c>
      <c r="D475" s="15"/>
      <c r="E475" s="15"/>
      <c r="F475" s="94">
        <v>0</v>
      </c>
      <c r="G475" s="94">
        <v>0</v>
      </c>
      <c r="H475" s="94">
        <v>0.23</v>
      </c>
      <c r="I475" s="94">
        <v>0</v>
      </c>
      <c r="J475" s="94">
        <v>0</v>
      </c>
      <c r="K475" s="94">
        <v>-17.31</v>
      </c>
      <c r="L475" s="94">
        <v>0</v>
      </c>
      <c r="M475" s="94">
        <v>0</v>
      </c>
      <c r="N475" s="94">
        <v>0.09</v>
      </c>
      <c r="O475" s="94">
        <v>0</v>
      </c>
      <c r="P475" s="94">
        <v>0</v>
      </c>
      <c r="Q475" s="94">
        <v>0.07</v>
      </c>
      <c r="R475" s="94">
        <v>0</v>
      </c>
      <c r="S475" s="94">
        <v>0</v>
      </c>
      <c r="T475" s="94">
        <v>0.03</v>
      </c>
      <c r="U475" s="94">
        <v>0</v>
      </c>
      <c r="V475" s="94">
        <v>0</v>
      </c>
      <c r="W475" s="94">
        <v>96.74000000000001</v>
      </c>
      <c r="X475" s="94">
        <v>0</v>
      </c>
      <c r="Y475" s="94">
        <v>0</v>
      </c>
      <c r="Z475" s="94">
        <v>0</v>
      </c>
      <c r="AA475" s="94">
        <v>839.46</v>
      </c>
      <c r="AB475" s="94">
        <v>0</v>
      </c>
      <c r="AC475" s="94">
        <v>908.15</v>
      </c>
    </row>
    <row r="476" spans="1:29" s="14" customFormat="1" ht="12.75" hidden="1" outlineLevel="2">
      <c r="A476" s="14" t="s">
        <v>1148</v>
      </c>
      <c r="B476" s="14" t="s">
        <v>1149</v>
      </c>
      <c r="C476" s="48" t="s">
        <v>1480</v>
      </c>
      <c r="D476" s="15"/>
      <c r="E476" s="15"/>
      <c r="F476" s="94">
        <v>296255</v>
      </c>
      <c r="G476" s="94">
        <v>235753</v>
      </c>
      <c r="H476" s="94">
        <v>444544</v>
      </c>
      <c r="I476" s="94">
        <v>-7938</v>
      </c>
      <c r="J476" s="94">
        <v>-44164</v>
      </c>
      <c r="K476" s="94">
        <v>-29173</v>
      </c>
      <c r="L476" s="94">
        <v>8089</v>
      </c>
      <c r="M476" s="94">
        <v>243005</v>
      </c>
      <c r="N476" s="94">
        <v>23661</v>
      </c>
      <c r="O476" s="94">
        <v>33202</v>
      </c>
      <c r="P476" s="94">
        <v>-31406</v>
      </c>
      <c r="Q476" s="94">
        <v>23303</v>
      </c>
      <c r="R476" s="94">
        <v>0</v>
      </c>
      <c r="S476" s="94">
        <v>0</v>
      </c>
      <c r="T476" s="94">
        <v>0</v>
      </c>
      <c r="U476" s="94">
        <v>0</v>
      </c>
      <c r="V476" s="94">
        <v>0</v>
      </c>
      <c r="W476" s="94">
        <v>0</v>
      </c>
      <c r="X476" s="94">
        <v>0</v>
      </c>
      <c r="Y476" s="94">
        <v>0</v>
      </c>
      <c r="Z476" s="94">
        <v>0</v>
      </c>
      <c r="AA476" s="94">
        <v>0</v>
      </c>
      <c r="AB476" s="94">
        <v>0</v>
      </c>
      <c r="AC476" s="94">
        <v>0</v>
      </c>
    </row>
    <row r="477" spans="1:29" s="14" customFormat="1" ht="12.75" hidden="1" outlineLevel="2">
      <c r="A477" s="14" t="s">
        <v>1150</v>
      </c>
      <c r="B477" s="14" t="s">
        <v>1151</v>
      </c>
      <c r="C477" s="48" t="s">
        <v>1481</v>
      </c>
      <c r="D477" s="15"/>
      <c r="E477" s="15"/>
      <c r="F477" s="94">
        <v>-237536</v>
      </c>
      <c r="G477" s="94">
        <v>-171782</v>
      </c>
      <c r="H477" s="94">
        <v>-398086</v>
      </c>
      <c r="I477" s="94">
        <v>50171</v>
      </c>
      <c r="J477" s="94">
        <v>89348</v>
      </c>
      <c r="K477" s="94">
        <v>67095</v>
      </c>
      <c r="L477" s="94">
        <v>29716</v>
      </c>
      <c r="M477" s="94">
        <v>-194843</v>
      </c>
      <c r="N477" s="94">
        <v>15016</v>
      </c>
      <c r="O477" s="94">
        <v>5529</v>
      </c>
      <c r="P477" s="94">
        <v>72162</v>
      </c>
      <c r="Q477" s="94">
        <v>28230</v>
      </c>
      <c r="R477" s="94">
        <v>0</v>
      </c>
      <c r="S477" s="94">
        <v>0</v>
      </c>
      <c r="T477" s="94">
        <v>0</v>
      </c>
      <c r="U477" s="94">
        <v>0</v>
      </c>
      <c r="V477" s="94">
        <v>0</v>
      </c>
      <c r="W477" s="94">
        <v>0</v>
      </c>
      <c r="X477" s="94">
        <v>0</v>
      </c>
      <c r="Y477" s="94">
        <v>0</v>
      </c>
      <c r="Z477" s="94">
        <v>0</v>
      </c>
      <c r="AA477" s="94">
        <v>0</v>
      </c>
      <c r="AB477" s="94">
        <v>0</v>
      </c>
      <c r="AC477" s="94">
        <v>0</v>
      </c>
    </row>
    <row r="478" spans="1:29" s="14" customFormat="1" ht="12.75" hidden="1" outlineLevel="2">
      <c r="A478" s="14" t="s">
        <v>1152</v>
      </c>
      <c r="B478" s="14" t="s">
        <v>1153</v>
      </c>
      <c r="C478" s="48" t="s">
        <v>1482</v>
      </c>
      <c r="D478" s="15"/>
      <c r="E478" s="15"/>
      <c r="F478" s="94">
        <v>-102737.27</v>
      </c>
      <c r="G478" s="94">
        <v>-66208.97</v>
      </c>
      <c r="H478" s="94">
        <v>-51377.48</v>
      </c>
      <c r="I478" s="94">
        <v>-3807.02</v>
      </c>
      <c r="J478" s="94">
        <v>-24221.06</v>
      </c>
      <c r="K478" s="94">
        <v>-18147.600000000002</v>
      </c>
      <c r="L478" s="94">
        <v>-45944.56</v>
      </c>
      <c r="M478" s="94">
        <v>-46837.71</v>
      </c>
      <c r="N478" s="94">
        <v>4877.75</v>
      </c>
      <c r="O478" s="94">
        <v>3518.05</v>
      </c>
      <c r="P478" s="94">
        <v>13828.56</v>
      </c>
      <c r="Q478" s="94">
        <v>-23243.53</v>
      </c>
      <c r="R478" s="94">
        <v>0</v>
      </c>
      <c r="S478" s="94">
        <v>0</v>
      </c>
      <c r="T478" s="94">
        <v>0</v>
      </c>
      <c r="U478" s="94">
        <v>0</v>
      </c>
      <c r="V478" s="94">
        <v>0</v>
      </c>
      <c r="W478" s="94">
        <v>0</v>
      </c>
      <c r="X478" s="94">
        <v>0</v>
      </c>
      <c r="Y478" s="94">
        <v>0</v>
      </c>
      <c r="Z478" s="94">
        <v>0</v>
      </c>
      <c r="AA478" s="94">
        <v>0</v>
      </c>
      <c r="AB478" s="94">
        <v>0</v>
      </c>
      <c r="AC478" s="94">
        <v>0</v>
      </c>
    </row>
    <row r="479" spans="1:29" s="14" customFormat="1" ht="12.75" hidden="1" outlineLevel="2">
      <c r="A479" s="14" t="s">
        <v>1154</v>
      </c>
      <c r="B479" s="14" t="s">
        <v>1155</v>
      </c>
      <c r="C479" s="48" t="s">
        <v>1483</v>
      </c>
      <c r="D479" s="15"/>
      <c r="E479" s="15"/>
      <c r="F479" s="94">
        <v>44018.270000000004</v>
      </c>
      <c r="G479" s="94">
        <v>2237.9700000000003</v>
      </c>
      <c r="H479" s="94">
        <v>4919.4800000000005</v>
      </c>
      <c r="I479" s="94">
        <v>-38425.98</v>
      </c>
      <c r="J479" s="94">
        <v>-20962.94</v>
      </c>
      <c r="K479" s="94">
        <v>-19774.4</v>
      </c>
      <c r="L479" s="94">
        <v>8139.56</v>
      </c>
      <c r="M479" s="94">
        <v>-1324.29</v>
      </c>
      <c r="N479" s="94">
        <v>-43554.75</v>
      </c>
      <c r="O479" s="94">
        <v>-42249.05</v>
      </c>
      <c r="P479" s="94">
        <v>-54584.56</v>
      </c>
      <c r="Q479" s="94">
        <v>-28289.47</v>
      </c>
      <c r="R479" s="94">
        <v>0</v>
      </c>
      <c r="S479" s="94">
        <v>0</v>
      </c>
      <c r="T479" s="94">
        <v>0</v>
      </c>
      <c r="U479" s="94">
        <v>0</v>
      </c>
      <c r="V479" s="94">
        <v>0</v>
      </c>
      <c r="W479" s="94">
        <v>0</v>
      </c>
      <c r="X479" s="94">
        <v>0</v>
      </c>
      <c r="Y479" s="94">
        <v>0</v>
      </c>
      <c r="Z479" s="94">
        <v>0</v>
      </c>
      <c r="AA479" s="94">
        <v>0</v>
      </c>
      <c r="AB479" s="94">
        <v>0</v>
      </c>
      <c r="AC479" s="94">
        <v>0</v>
      </c>
    </row>
    <row r="480" spans="1:29" s="14" customFormat="1" ht="12.75" hidden="1" outlineLevel="2">
      <c r="A480" s="14" t="s">
        <v>1156</v>
      </c>
      <c r="B480" s="14" t="s">
        <v>1157</v>
      </c>
      <c r="C480" s="48" t="s">
        <v>1484</v>
      </c>
      <c r="D480" s="15"/>
      <c r="E480" s="15"/>
      <c r="F480" s="94">
        <v>431019.02</v>
      </c>
      <c r="G480" s="94">
        <v>387711.95</v>
      </c>
      <c r="H480" s="94">
        <v>425086.48</v>
      </c>
      <c r="I480" s="94">
        <v>403632.95</v>
      </c>
      <c r="J480" s="94">
        <v>397292.79000000004</v>
      </c>
      <c r="K480" s="94">
        <v>402898.68</v>
      </c>
      <c r="L480" s="94">
        <v>415545.5</v>
      </c>
      <c r="M480" s="94">
        <v>395472.84</v>
      </c>
      <c r="N480" s="94">
        <v>377336.46</v>
      </c>
      <c r="O480" s="94">
        <v>392962.49</v>
      </c>
      <c r="P480" s="94">
        <v>375538.77</v>
      </c>
      <c r="Q480" s="94">
        <v>396537.01</v>
      </c>
      <c r="R480" s="94">
        <v>47184.65</v>
      </c>
      <c r="S480" s="94">
        <v>44244.99</v>
      </c>
      <c r="T480" s="94">
        <v>44571.03</v>
      </c>
      <c r="U480" s="94">
        <v>47572.86</v>
      </c>
      <c r="V480" s="94">
        <v>49694.99</v>
      </c>
      <c r="W480" s="94">
        <v>48242.87</v>
      </c>
      <c r="X480" s="94">
        <v>54783.06</v>
      </c>
      <c r="Y480" s="94">
        <v>41693.49</v>
      </c>
      <c r="Z480" s="94">
        <v>51410.1</v>
      </c>
      <c r="AA480" s="94">
        <v>44264.81</v>
      </c>
      <c r="AB480" s="94">
        <v>40016.17</v>
      </c>
      <c r="AC480" s="94">
        <v>134843.17</v>
      </c>
    </row>
    <row r="481" spans="1:29" s="14" customFormat="1" ht="12.75" hidden="1" outlineLevel="2">
      <c r="A481" s="14" t="s">
        <v>1158</v>
      </c>
      <c r="B481" s="14" t="s">
        <v>1159</v>
      </c>
      <c r="C481" s="48" t="s">
        <v>1485</v>
      </c>
      <c r="D481" s="15"/>
      <c r="E481" s="15"/>
      <c r="F481" s="94">
        <v>-383841.13</v>
      </c>
      <c r="G481" s="94">
        <v>-347079.86</v>
      </c>
      <c r="H481" s="94">
        <v>-387775.98</v>
      </c>
      <c r="I481" s="94">
        <v>-375361.42</v>
      </c>
      <c r="J481" s="94">
        <v>-370355.61</v>
      </c>
      <c r="K481" s="94">
        <v>-375568.25</v>
      </c>
      <c r="L481" s="94">
        <v>-382669.75</v>
      </c>
      <c r="M481" s="94">
        <v>-366177.92</v>
      </c>
      <c r="N481" s="94">
        <v>-355025.06</v>
      </c>
      <c r="O481" s="94">
        <v>-368928.58</v>
      </c>
      <c r="P481" s="94">
        <v>-356706.53</v>
      </c>
      <c r="Q481" s="94">
        <v>-366922.68</v>
      </c>
      <c r="R481" s="94">
        <v>-57166.58</v>
      </c>
      <c r="S481" s="94">
        <v>-50011.72</v>
      </c>
      <c r="T481" s="94">
        <v>-55733.17</v>
      </c>
      <c r="U481" s="94">
        <v>-54575.880000000005</v>
      </c>
      <c r="V481" s="94">
        <v>-56834.18</v>
      </c>
      <c r="W481" s="94">
        <v>-54888.76</v>
      </c>
      <c r="X481" s="94">
        <v>-57108.87</v>
      </c>
      <c r="Y481" s="94">
        <v>-54393.54</v>
      </c>
      <c r="Z481" s="94">
        <v>-52688.47</v>
      </c>
      <c r="AA481" s="94">
        <v>-54436.700000000004</v>
      </c>
      <c r="AB481" s="94">
        <v>-52666.880000000005</v>
      </c>
      <c r="AC481" s="94">
        <v>-54301.53</v>
      </c>
    </row>
    <row r="482" spans="1:29" s="14" customFormat="1" ht="12.75" hidden="1" outlineLevel="2">
      <c r="A482" s="14" t="s">
        <v>1160</v>
      </c>
      <c r="B482" s="14" t="s">
        <v>1161</v>
      </c>
      <c r="C482" s="48" t="s">
        <v>1486</v>
      </c>
      <c r="D482" s="15"/>
      <c r="E482" s="15"/>
      <c r="F482" s="94">
        <v>-94135.538</v>
      </c>
      <c r="G482" s="94">
        <v>-108055.26000000001</v>
      </c>
      <c r="H482" s="94">
        <v>-194696.996</v>
      </c>
      <c r="I482" s="94">
        <v>-31774.094</v>
      </c>
      <c r="J482" s="94">
        <v>-13521.81</v>
      </c>
      <c r="K482" s="94">
        <v>-53801.03</v>
      </c>
      <c r="L482" s="94">
        <v>-36867.15</v>
      </c>
      <c r="M482" s="94">
        <v>-121283.76000000001</v>
      </c>
      <c r="N482" s="94">
        <v>-39878.16</v>
      </c>
      <c r="O482" s="94">
        <v>-41121.950000000004</v>
      </c>
      <c r="P482" s="94">
        <v>-10864.79</v>
      </c>
      <c r="Q482" s="94">
        <v>-10569.24</v>
      </c>
      <c r="R482" s="94">
        <v>7764.55</v>
      </c>
      <c r="S482" s="94">
        <v>-20752.73</v>
      </c>
      <c r="T482" s="94">
        <v>34457.840000000004</v>
      </c>
      <c r="U482" s="94">
        <v>24290.13</v>
      </c>
      <c r="V482" s="94">
        <v>2621.21</v>
      </c>
      <c r="W482" s="94">
        <v>-6919.77</v>
      </c>
      <c r="X482" s="94">
        <v>-2674.44</v>
      </c>
      <c r="Y482" s="94">
        <v>7034.76</v>
      </c>
      <c r="Z482" s="94">
        <v>-2481.57</v>
      </c>
      <c r="AA482" s="94">
        <v>10140.2</v>
      </c>
      <c r="AB482" s="94">
        <v>9006.62</v>
      </c>
      <c r="AC482" s="94">
        <v>12979.08</v>
      </c>
    </row>
    <row r="483" spans="1:29" s="14" customFormat="1" ht="12.75" hidden="1" outlineLevel="2">
      <c r="A483" s="14" t="s">
        <v>1162</v>
      </c>
      <c r="B483" s="14" t="s">
        <v>1163</v>
      </c>
      <c r="C483" s="48" t="s">
        <v>1487</v>
      </c>
      <c r="D483" s="15"/>
      <c r="E483" s="15"/>
      <c r="F483" s="94">
        <v>-1018.57</v>
      </c>
      <c r="G483" s="94">
        <v>783.99</v>
      </c>
      <c r="H483" s="94">
        <v>1492.27</v>
      </c>
      <c r="I483" s="94">
        <v>-1124.26</v>
      </c>
      <c r="J483" s="94">
        <v>58.050000000000004</v>
      </c>
      <c r="K483" s="94">
        <v>83.83</v>
      </c>
      <c r="L483" s="94">
        <v>-967.38</v>
      </c>
      <c r="M483" s="94">
        <v>518.1</v>
      </c>
      <c r="N483" s="94">
        <v>0.89</v>
      </c>
      <c r="O483" s="94">
        <v>251.94</v>
      </c>
      <c r="P483" s="94">
        <v>28.96</v>
      </c>
      <c r="Q483" s="94">
        <v>-19.080000000000002</v>
      </c>
      <c r="R483" s="94">
        <v>-1106.89</v>
      </c>
      <c r="S483" s="94">
        <v>0</v>
      </c>
      <c r="T483" s="94">
        <v>0</v>
      </c>
      <c r="U483" s="94">
        <v>0</v>
      </c>
      <c r="V483" s="94">
        <v>0</v>
      </c>
      <c r="W483" s="94">
        <v>0</v>
      </c>
      <c r="X483" s="94">
        <v>0</v>
      </c>
      <c r="Y483" s="94">
        <v>0</v>
      </c>
      <c r="Z483" s="94">
        <v>0</v>
      </c>
      <c r="AA483" s="94">
        <v>0</v>
      </c>
      <c r="AB483" s="94">
        <v>0</v>
      </c>
      <c r="AC483" s="94">
        <v>0</v>
      </c>
    </row>
    <row r="484" spans="1:29" s="14" customFormat="1" ht="12.75" hidden="1" outlineLevel="2">
      <c r="A484" s="14" t="s">
        <v>1164</v>
      </c>
      <c r="B484" s="14" t="s">
        <v>1165</v>
      </c>
      <c r="C484" s="48" t="s">
        <v>1488</v>
      </c>
      <c r="D484" s="15"/>
      <c r="E484" s="15"/>
      <c r="F484" s="94">
        <v>0</v>
      </c>
      <c r="G484" s="94">
        <v>0</v>
      </c>
      <c r="H484" s="94">
        <v>-41246.55</v>
      </c>
      <c r="I484" s="94">
        <v>-366</v>
      </c>
      <c r="J484" s="94">
        <v>-930</v>
      </c>
      <c r="K484" s="94">
        <v>-407</v>
      </c>
      <c r="L484" s="94">
        <v>-431</v>
      </c>
      <c r="M484" s="94">
        <v>-523</v>
      </c>
      <c r="N484" s="94">
        <v>-365</v>
      </c>
      <c r="O484" s="94">
        <v>-424</v>
      </c>
      <c r="P484" s="94">
        <v>-19</v>
      </c>
      <c r="Q484" s="94">
        <v>-361</v>
      </c>
      <c r="R484" s="94">
        <v>-690</v>
      </c>
      <c r="S484" s="94">
        <v>255</v>
      </c>
      <c r="T484" s="94">
        <v>133</v>
      </c>
      <c r="U484" s="94">
        <v>271</v>
      </c>
      <c r="V484" s="94">
        <v>147</v>
      </c>
      <c r="W484" s="94">
        <v>164</v>
      </c>
      <c r="X484" s="94">
        <v>66</v>
      </c>
      <c r="Y484" s="94">
        <v>136</v>
      </c>
      <c r="Z484" s="94">
        <v>215</v>
      </c>
      <c r="AA484" s="94">
        <v>374</v>
      </c>
      <c r="AB484" s="94">
        <v>460</v>
      </c>
      <c r="AC484" s="94">
        <v>611</v>
      </c>
    </row>
    <row r="485" spans="1:29" s="14" customFormat="1" ht="12.75" hidden="1" outlineLevel="2">
      <c r="A485" s="14" t="s">
        <v>1166</v>
      </c>
      <c r="B485" s="14" t="s">
        <v>1167</v>
      </c>
      <c r="C485" s="48" t="s">
        <v>1489</v>
      </c>
      <c r="D485" s="15"/>
      <c r="E485" s="15"/>
      <c r="F485" s="94">
        <v>67318</v>
      </c>
      <c r="G485" s="94">
        <v>82148</v>
      </c>
      <c r="H485" s="94">
        <v>160304</v>
      </c>
      <c r="I485" s="94">
        <v>10554</v>
      </c>
      <c r="J485" s="94">
        <v>-9525</v>
      </c>
      <c r="K485" s="94">
        <v>27928</v>
      </c>
      <c r="L485" s="94">
        <v>12927</v>
      </c>
      <c r="M485" s="94">
        <v>104545</v>
      </c>
      <c r="N485" s="94">
        <v>19348</v>
      </c>
      <c r="O485" s="94">
        <v>20261</v>
      </c>
      <c r="P485" s="94">
        <v>-11820</v>
      </c>
      <c r="Q485" s="94">
        <v>-13212</v>
      </c>
      <c r="R485" s="94">
        <v>3172</v>
      </c>
      <c r="S485" s="94">
        <v>31970</v>
      </c>
      <c r="T485" s="94">
        <v>-23306</v>
      </c>
      <c r="U485" s="94">
        <v>-10925</v>
      </c>
      <c r="V485" s="94">
        <v>9831</v>
      </c>
      <c r="W485" s="94">
        <v>18796</v>
      </c>
      <c r="X485" s="94">
        <v>16898</v>
      </c>
      <c r="Y485" s="94">
        <v>7261</v>
      </c>
      <c r="Z485" s="94">
        <v>14579</v>
      </c>
      <c r="AA485" s="94">
        <v>3566</v>
      </c>
      <c r="AB485" s="94">
        <v>2139</v>
      </c>
      <c r="AC485" s="94">
        <v>-1437</v>
      </c>
    </row>
    <row r="486" spans="1:29" s="14" customFormat="1" ht="12.75" hidden="1" outlineLevel="2">
      <c r="A486" s="14" t="s">
        <v>1168</v>
      </c>
      <c r="B486" s="14" t="s">
        <v>1169</v>
      </c>
      <c r="C486" s="48" t="s">
        <v>1490</v>
      </c>
      <c r="D486" s="15"/>
      <c r="E486" s="15"/>
      <c r="F486" s="94">
        <v>-22614.32</v>
      </c>
      <c r="G486" s="94">
        <v>-16973.91</v>
      </c>
      <c r="H486" s="94">
        <v>-11098.7</v>
      </c>
      <c r="I486" s="94">
        <v>-2991.6</v>
      </c>
      <c r="J486" s="94">
        <v>-3036.86</v>
      </c>
      <c r="K486" s="94">
        <v>-2024.3500000000001</v>
      </c>
      <c r="L486" s="94">
        <v>-7974.12</v>
      </c>
      <c r="M486" s="94">
        <v>-5638.39</v>
      </c>
      <c r="N486" s="94">
        <v>2048.06</v>
      </c>
      <c r="O486" s="94">
        <v>828.38</v>
      </c>
      <c r="P486" s="94">
        <v>3686.81</v>
      </c>
      <c r="Q486" s="94">
        <v>-5323.88</v>
      </c>
      <c r="R486" s="94">
        <v>-3091.71</v>
      </c>
      <c r="S486" s="94">
        <v>-4297.07</v>
      </c>
      <c r="T486" s="94">
        <v>-1031.64</v>
      </c>
      <c r="U486" s="94">
        <v>-4615.7</v>
      </c>
      <c r="V486" s="94">
        <v>-5543.24</v>
      </c>
      <c r="W486" s="94">
        <v>-5357.26</v>
      </c>
      <c r="X486" s="94">
        <v>-7139.39</v>
      </c>
      <c r="Y486" s="94">
        <v>-6750.400000000001</v>
      </c>
      <c r="Z486" s="94">
        <v>-2983.37</v>
      </c>
      <c r="AA486" s="94">
        <v>-1936.23</v>
      </c>
      <c r="AB486" s="94">
        <v>1019.7900000000001</v>
      </c>
      <c r="AC486" s="94">
        <v>437.96000000000004</v>
      </c>
    </row>
    <row r="487" spans="1:29" s="14" customFormat="1" ht="12.75" hidden="1" outlineLevel="2">
      <c r="A487" s="14" t="s">
        <v>1170</v>
      </c>
      <c r="B487" s="14" t="s">
        <v>1171</v>
      </c>
      <c r="C487" s="48" t="s">
        <v>1491</v>
      </c>
      <c r="D487" s="15"/>
      <c r="E487" s="15"/>
      <c r="F487" s="94">
        <v>-410.14</v>
      </c>
      <c r="G487" s="94">
        <v>-165.38</v>
      </c>
      <c r="H487" s="94">
        <v>-190.97</v>
      </c>
      <c r="I487" s="94">
        <v>-1487.32</v>
      </c>
      <c r="J487" s="94">
        <v>-167.29</v>
      </c>
      <c r="K487" s="94">
        <v>-172.54</v>
      </c>
      <c r="L487" s="94">
        <v>-1911.24</v>
      </c>
      <c r="M487" s="94">
        <v>-172.5</v>
      </c>
      <c r="N487" s="94">
        <v>-172.91</v>
      </c>
      <c r="O487" s="94">
        <v>-3037.91</v>
      </c>
      <c r="P487" s="94">
        <v>-173.19</v>
      </c>
      <c r="Q487" s="94">
        <v>-195.27</v>
      </c>
      <c r="R487" s="94">
        <v>-1623.5900000000001</v>
      </c>
      <c r="S487" s="94">
        <v>-1937.0900000000001</v>
      </c>
      <c r="T487" s="94">
        <v>-51.83</v>
      </c>
      <c r="U487" s="94">
        <v>-1951.8700000000001</v>
      </c>
      <c r="V487" s="94">
        <v>-51.24</v>
      </c>
      <c r="W487" s="94">
        <v>-51.36</v>
      </c>
      <c r="X487" s="94">
        <v>-1724.67</v>
      </c>
      <c r="Y487" s="94">
        <v>-50.56</v>
      </c>
      <c r="Z487" s="94">
        <v>-50.7</v>
      </c>
      <c r="AA487" s="94">
        <v>-2106.53</v>
      </c>
      <c r="AB487" s="94">
        <v>-47.06</v>
      </c>
      <c r="AC487" s="94">
        <v>-51.11</v>
      </c>
    </row>
    <row r="488" spans="1:29" s="14" customFormat="1" ht="12.75" hidden="1" outlineLevel="2">
      <c r="A488" s="14" t="s">
        <v>1172</v>
      </c>
      <c r="B488" s="14" t="s">
        <v>1173</v>
      </c>
      <c r="C488" s="48" t="s">
        <v>1492</v>
      </c>
      <c r="D488" s="15"/>
      <c r="E488" s="15"/>
      <c r="F488" s="94">
        <v>119.74000000000001</v>
      </c>
      <c r="G488" s="94">
        <v>488.01</v>
      </c>
      <c r="H488" s="94">
        <v>-7728.38</v>
      </c>
      <c r="I488" s="94">
        <v>502.93</v>
      </c>
      <c r="J488" s="94">
        <v>2424.05</v>
      </c>
      <c r="K488" s="94">
        <v>377.74</v>
      </c>
      <c r="L488" s="94">
        <v>0</v>
      </c>
      <c r="M488" s="94">
        <v>135.85</v>
      </c>
      <c r="N488" s="94">
        <v>0</v>
      </c>
      <c r="O488" s="94">
        <v>59.83</v>
      </c>
      <c r="P488" s="94">
        <v>0</v>
      </c>
      <c r="Q488" s="94">
        <v>0</v>
      </c>
      <c r="R488" s="94">
        <v>1077.03</v>
      </c>
      <c r="S488" s="94">
        <v>0</v>
      </c>
      <c r="T488" s="94">
        <v>0</v>
      </c>
      <c r="U488" s="94">
        <v>0</v>
      </c>
      <c r="V488" s="94">
        <v>0</v>
      </c>
      <c r="W488" s="94">
        <v>0</v>
      </c>
      <c r="X488" s="94">
        <v>0</v>
      </c>
      <c r="Y488" s="94">
        <v>0</v>
      </c>
      <c r="Z488" s="94">
        <v>0</v>
      </c>
      <c r="AA488" s="94">
        <v>0</v>
      </c>
      <c r="AB488" s="94">
        <v>0</v>
      </c>
      <c r="AC488" s="94">
        <v>0</v>
      </c>
    </row>
    <row r="489" spans="1:29" s="14" customFormat="1" ht="12.75" hidden="1" outlineLevel="2">
      <c r="A489" s="14" t="s">
        <v>1174</v>
      </c>
      <c r="B489" s="14" t="s">
        <v>1175</v>
      </c>
      <c r="C489" s="48" t="s">
        <v>1493</v>
      </c>
      <c r="D489" s="15"/>
      <c r="E489" s="15"/>
      <c r="F489" s="94">
        <v>0</v>
      </c>
      <c r="G489" s="94">
        <v>0</v>
      </c>
      <c r="H489" s="94">
        <v>0</v>
      </c>
      <c r="I489" s="94">
        <v>328.53000000000003</v>
      </c>
      <c r="J489" s="94">
        <v>0</v>
      </c>
      <c r="K489" s="94">
        <v>0</v>
      </c>
      <c r="L489" s="94">
        <v>0</v>
      </c>
      <c r="M489" s="94">
        <v>0</v>
      </c>
      <c r="N489" s="94">
        <v>0</v>
      </c>
      <c r="O489" s="94">
        <v>0</v>
      </c>
      <c r="P489" s="94">
        <v>0</v>
      </c>
      <c r="Q489" s="94">
        <v>0</v>
      </c>
      <c r="R489" s="94">
        <v>0</v>
      </c>
      <c r="S489" s="94">
        <v>0</v>
      </c>
      <c r="T489" s="94">
        <v>0</v>
      </c>
      <c r="U489" s="94">
        <v>0</v>
      </c>
      <c r="V489" s="94">
        <v>0</v>
      </c>
      <c r="W489" s="94">
        <v>0</v>
      </c>
      <c r="X489" s="94">
        <v>0</v>
      </c>
      <c r="Y489" s="94">
        <v>0</v>
      </c>
      <c r="Z489" s="94">
        <v>0</v>
      </c>
      <c r="AA489" s="94">
        <v>0</v>
      </c>
      <c r="AB489" s="94">
        <v>0</v>
      </c>
      <c r="AC489" s="94">
        <v>0</v>
      </c>
    </row>
    <row r="490" spans="1:29" ht="12.75" hidden="1" outlineLevel="1">
      <c r="A490" s="29" t="s">
        <v>196</v>
      </c>
      <c r="C490" s="69" t="s">
        <v>220</v>
      </c>
      <c r="D490" s="22"/>
      <c r="E490" s="22"/>
      <c r="F490" s="80">
        <v>-1036.8980000000067</v>
      </c>
      <c r="G490" s="80">
        <v>1350.8699999999726</v>
      </c>
      <c r="H490" s="80">
        <v>-24142.00600000001</v>
      </c>
      <c r="I490" s="80">
        <v>-101412.07399999996</v>
      </c>
      <c r="J490" s="80">
        <v>4623.770000000062</v>
      </c>
      <c r="K490" s="80">
        <v>35747.92999999997</v>
      </c>
      <c r="L490" s="80">
        <v>56083.83999999998</v>
      </c>
      <c r="M490" s="80">
        <v>66480.77000000003</v>
      </c>
      <c r="N490" s="80">
        <v>16115.75000000005</v>
      </c>
      <c r="O490" s="80">
        <v>3351.3600000000033</v>
      </c>
      <c r="P490" s="80">
        <v>29700.730000000003</v>
      </c>
      <c r="Q490" s="80">
        <v>1018.7500000000305</v>
      </c>
      <c r="R490" s="80">
        <v>-2391.290000000001</v>
      </c>
      <c r="S490" s="80">
        <v>1569.9099999999962</v>
      </c>
      <c r="T490" s="80">
        <v>29994.780000000006</v>
      </c>
      <c r="U490" s="80">
        <v>1959.5200000000002</v>
      </c>
      <c r="V490" s="80">
        <v>1739.7099999999962</v>
      </c>
      <c r="W490" s="80">
        <v>4624.800000000002</v>
      </c>
      <c r="X490" s="80">
        <v>4807.169999999997</v>
      </c>
      <c r="Y490" s="80">
        <v>4484.019999999993</v>
      </c>
      <c r="Z490" s="80">
        <v>12916.949999999997</v>
      </c>
      <c r="AA490" s="80">
        <v>2563.1799999999917</v>
      </c>
      <c r="AB490" s="80">
        <v>29511.16</v>
      </c>
      <c r="AC490" s="80">
        <v>95852.28000000001</v>
      </c>
    </row>
    <row r="491" spans="1:29" ht="12.75" hidden="1" outlineLevel="1">
      <c r="A491" s="9" t="s">
        <v>200</v>
      </c>
      <c r="C491" s="59" t="s">
        <v>176</v>
      </c>
      <c r="D491" s="22"/>
      <c r="E491" s="22"/>
      <c r="F491" s="80">
        <v>3007.292</v>
      </c>
      <c r="G491" s="80">
        <v>5395.06</v>
      </c>
      <c r="H491" s="80">
        <v>-19097.816</v>
      </c>
      <c r="I491" s="80">
        <v>-97367.88399999999</v>
      </c>
      <c r="J491" s="80">
        <v>8667.960000000001</v>
      </c>
      <c r="K491" s="80">
        <v>39792.12</v>
      </c>
      <c r="L491" s="80">
        <v>60128.030000000006</v>
      </c>
      <c r="M491" s="80">
        <v>70524.96</v>
      </c>
      <c r="N491" s="80">
        <v>20159.94</v>
      </c>
      <c r="O491" s="80">
        <v>7395.55</v>
      </c>
      <c r="P491" s="80">
        <v>33744.92</v>
      </c>
      <c r="Q491" s="80">
        <v>5062.9400000000005</v>
      </c>
      <c r="R491" s="80">
        <v>1652.9</v>
      </c>
      <c r="S491" s="80">
        <v>5614.1</v>
      </c>
      <c r="T491" s="80">
        <v>34438.97</v>
      </c>
      <c r="U491" s="80">
        <v>6003.71</v>
      </c>
      <c r="V491" s="80">
        <v>6383.900000000001</v>
      </c>
      <c r="W491" s="80">
        <v>8668.99</v>
      </c>
      <c r="X491" s="80">
        <v>8851.36</v>
      </c>
      <c r="Y491" s="80">
        <v>8528.210000000001</v>
      </c>
      <c r="Z491" s="80">
        <v>16961.14</v>
      </c>
      <c r="AA491" s="80">
        <v>6607.37</v>
      </c>
      <c r="AB491" s="80">
        <v>33455.35</v>
      </c>
      <c r="AC491" s="80">
        <v>99796.47</v>
      </c>
    </row>
    <row r="492" spans="1:29" s="13" customFormat="1" ht="12.75" collapsed="1">
      <c r="A492" s="13" t="s">
        <v>199</v>
      </c>
      <c r="C492" s="46" t="s">
        <v>101</v>
      </c>
      <c r="D492" s="23"/>
      <c r="E492" s="23"/>
      <c r="F492" s="87">
        <v>104201.412</v>
      </c>
      <c r="G492" s="87">
        <v>91434.99</v>
      </c>
      <c r="H492" s="87">
        <v>56830.604</v>
      </c>
      <c r="I492" s="87">
        <v>1668.1460000000006</v>
      </c>
      <c r="J492" s="87">
        <v>116916.74</v>
      </c>
      <c r="K492" s="87">
        <v>113587.80000000002</v>
      </c>
      <c r="L492" s="87">
        <v>99584.51000000001</v>
      </c>
      <c r="M492" s="87">
        <v>301023.04</v>
      </c>
      <c r="N492" s="87">
        <v>-88630.67000000001</v>
      </c>
      <c r="O492" s="87">
        <v>95583.16000000002</v>
      </c>
      <c r="P492" s="87">
        <v>127748.31</v>
      </c>
      <c r="Q492" s="87">
        <v>124876.66</v>
      </c>
      <c r="R492" s="87">
        <v>114092.25000000001</v>
      </c>
      <c r="S492" s="87">
        <v>114411.54000000001</v>
      </c>
      <c r="T492" s="87">
        <v>154475.18</v>
      </c>
      <c r="U492" s="87">
        <v>130446.71</v>
      </c>
      <c r="V492" s="87">
        <v>133135.59</v>
      </c>
      <c r="W492" s="87">
        <v>141489.64</v>
      </c>
      <c r="X492" s="87">
        <v>134836.08000000002</v>
      </c>
      <c r="Y492" s="87">
        <v>1430689.52</v>
      </c>
      <c r="Z492" s="87">
        <v>176443.26</v>
      </c>
      <c r="AA492" s="87">
        <v>144074.21</v>
      </c>
      <c r="AB492" s="87">
        <v>812935.18</v>
      </c>
      <c r="AC492" s="87">
        <v>303437.88</v>
      </c>
    </row>
    <row r="493" spans="3:29" s="13" customFormat="1" ht="0.75" customHeight="1" hidden="1" outlineLevel="1">
      <c r="C493" s="46"/>
      <c r="D493" s="23"/>
      <c r="E493" s="23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  <c r="AA493" s="87"/>
      <c r="AB493" s="87"/>
      <c r="AC493" s="87"/>
    </row>
    <row r="494" spans="1:29" s="14" customFormat="1" ht="12.75" hidden="1" outlineLevel="2">
      <c r="A494" s="14" t="s">
        <v>1176</v>
      </c>
      <c r="B494" s="14" t="s">
        <v>1177</v>
      </c>
      <c r="C494" s="48" t="s">
        <v>1448</v>
      </c>
      <c r="D494" s="15"/>
      <c r="E494" s="15"/>
      <c r="F494" s="94">
        <v>0</v>
      </c>
      <c r="G494" s="94">
        <v>0</v>
      </c>
      <c r="H494" s="94">
        <v>0</v>
      </c>
      <c r="I494" s="94">
        <v>0</v>
      </c>
      <c r="J494" s="94">
        <v>0</v>
      </c>
      <c r="K494" s="94">
        <v>0</v>
      </c>
      <c r="L494" s="94">
        <v>0</v>
      </c>
      <c r="M494" s="94">
        <v>0</v>
      </c>
      <c r="N494" s="94">
        <v>0</v>
      </c>
      <c r="O494" s="94">
        <v>0</v>
      </c>
      <c r="P494" s="94">
        <v>0</v>
      </c>
      <c r="Q494" s="94">
        <v>0</v>
      </c>
      <c r="R494" s="94">
        <v>0</v>
      </c>
      <c r="S494" s="94">
        <v>0</v>
      </c>
      <c r="T494" s="94">
        <v>0</v>
      </c>
      <c r="U494" s="94">
        <v>0</v>
      </c>
      <c r="V494" s="94">
        <v>0</v>
      </c>
      <c r="W494" s="94">
        <v>-0.12</v>
      </c>
      <c r="X494" s="94">
        <v>0.12</v>
      </c>
      <c r="Y494" s="94">
        <v>0</v>
      </c>
      <c r="Z494" s="94">
        <v>0</v>
      </c>
      <c r="AA494" s="94">
        <v>0</v>
      </c>
      <c r="AB494" s="94">
        <v>0</v>
      </c>
      <c r="AC494" s="94">
        <v>0</v>
      </c>
    </row>
    <row r="495" spans="1:29" s="14" customFormat="1" ht="12.75" hidden="1" outlineLevel="2">
      <c r="A495" s="14" t="s">
        <v>1178</v>
      </c>
      <c r="B495" s="14" t="s">
        <v>1179</v>
      </c>
      <c r="C495" s="48" t="s">
        <v>1448</v>
      </c>
      <c r="D495" s="15"/>
      <c r="E495" s="15"/>
      <c r="F495" s="94">
        <v>-4716</v>
      </c>
      <c r="G495" s="94">
        <v>-4716</v>
      </c>
      <c r="H495" s="94">
        <v>-4716</v>
      </c>
      <c r="I495" s="94">
        <v>-4716</v>
      </c>
      <c r="J495" s="94">
        <v>-4716</v>
      </c>
      <c r="K495" s="94">
        <v>-4716</v>
      </c>
      <c r="L495" s="94">
        <v>-4716</v>
      </c>
      <c r="M495" s="94">
        <v>-4716</v>
      </c>
      <c r="N495" s="94">
        <v>-6814.14</v>
      </c>
      <c r="O495" s="94">
        <v>-4716</v>
      </c>
      <c r="P495" s="94">
        <v>-4716</v>
      </c>
      <c r="Q495" s="94">
        <v>-4724</v>
      </c>
      <c r="R495" s="94">
        <v>0</v>
      </c>
      <c r="S495" s="94">
        <v>0</v>
      </c>
      <c r="T495" s="94">
        <v>0</v>
      </c>
      <c r="U495" s="94">
        <v>0</v>
      </c>
      <c r="V495" s="94">
        <v>0</v>
      </c>
      <c r="W495" s="94">
        <v>0</v>
      </c>
      <c r="X495" s="94">
        <v>0</v>
      </c>
      <c r="Y495" s="94">
        <v>0</v>
      </c>
      <c r="Z495" s="94">
        <v>0</v>
      </c>
      <c r="AA495" s="94">
        <v>0</v>
      </c>
      <c r="AB495" s="94">
        <v>0</v>
      </c>
      <c r="AC495" s="94">
        <v>0</v>
      </c>
    </row>
    <row r="496" spans="1:29" s="14" customFormat="1" ht="12.75" hidden="1" outlineLevel="2">
      <c r="A496" s="14" t="s">
        <v>1180</v>
      </c>
      <c r="B496" s="14" t="s">
        <v>1181</v>
      </c>
      <c r="C496" s="48" t="s">
        <v>1449</v>
      </c>
      <c r="D496" s="15"/>
      <c r="E496" s="15"/>
      <c r="F496" s="94">
        <v>0</v>
      </c>
      <c r="G496" s="94">
        <v>0</v>
      </c>
      <c r="H496" s="94">
        <v>0</v>
      </c>
      <c r="I496" s="94">
        <v>0</v>
      </c>
      <c r="J496" s="94">
        <v>0</v>
      </c>
      <c r="K496" s="94">
        <v>0</v>
      </c>
      <c r="L496" s="94">
        <v>0</v>
      </c>
      <c r="M496" s="94">
        <v>0</v>
      </c>
      <c r="N496" s="94">
        <v>0</v>
      </c>
      <c r="O496" s="94">
        <v>0</v>
      </c>
      <c r="P496" s="94">
        <v>0</v>
      </c>
      <c r="Q496" s="94">
        <v>0</v>
      </c>
      <c r="R496" s="94">
        <v>-4717</v>
      </c>
      <c r="S496" s="94">
        <v>-29491.07</v>
      </c>
      <c r="T496" s="94">
        <v>-4717</v>
      </c>
      <c r="U496" s="94">
        <v>-4717</v>
      </c>
      <c r="V496" s="94">
        <v>-4717</v>
      </c>
      <c r="W496" s="94">
        <v>20057.07</v>
      </c>
      <c r="X496" s="94">
        <v>-4717</v>
      </c>
      <c r="Y496" s="94">
        <v>-4717</v>
      </c>
      <c r="Z496" s="94">
        <v>-4717</v>
      </c>
      <c r="AA496" s="94">
        <v>-4717</v>
      </c>
      <c r="AB496" s="94">
        <v>-4717</v>
      </c>
      <c r="AC496" s="94">
        <v>-4713</v>
      </c>
    </row>
    <row r="497" spans="1:29" s="14" customFormat="1" ht="12.75" hidden="1" outlineLevel="2">
      <c r="A497" s="14" t="s">
        <v>1182</v>
      </c>
      <c r="B497" s="14" t="s">
        <v>1183</v>
      </c>
      <c r="C497" s="48" t="s">
        <v>1494</v>
      </c>
      <c r="D497" s="15"/>
      <c r="E497" s="15"/>
      <c r="F497" s="94">
        <v>0</v>
      </c>
      <c r="G497" s="94">
        <v>0</v>
      </c>
      <c r="H497" s="94">
        <v>0</v>
      </c>
      <c r="I497" s="94">
        <v>0</v>
      </c>
      <c r="J497" s="94">
        <v>0</v>
      </c>
      <c r="K497" s="94">
        <v>0</v>
      </c>
      <c r="L497" s="94">
        <v>0</v>
      </c>
      <c r="M497" s="94">
        <v>0</v>
      </c>
      <c r="N497" s="94">
        <v>0</v>
      </c>
      <c r="O497" s="94">
        <v>0</v>
      </c>
      <c r="P497" s="94">
        <v>-155</v>
      </c>
      <c r="Q497" s="94">
        <v>0</v>
      </c>
      <c r="R497" s="94">
        <v>0</v>
      </c>
      <c r="S497" s="94">
        <v>0</v>
      </c>
      <c r="T497" s="94">
        <v>0</v>
      </c>
      <c r="U497" s="94">
        <v>0</v>
      </c>
      <c r="V497" s="94">
        <v>0</v>
      </c>
      <c r="W497" s="94">
        <v>0</v>
      </c>
      <c r="X497" s="94">
        <v>0</v>
      </c>
      <c r="Y497" s="94">
        <v>0</v>
      </c>
      <c r="Z497" s="94">
        <v>0</v>
      </c>
      <c r="AA497" s="94">
        <v>0</v>
      </c>
      <c r="AB497" s="94">
        <v>0</v>
      </c>
      <c r="AC497" s="94">
        <v>0</v>
      </c>
    </row>
    <row r="498" spans="1:29" s="13" customFormat="1" ht="12.75" hidden="1" outlineLevel="1">
      <c r="A498" s="1" t="s">
        <v>256</v>
      </c>
      <c r="C498" s="72" t="s">
        <v>207</v>
      </c>
      <c r="D498" s="23"/>
      <c r="E498" s="23"/>
      <c r="F498" s="80">
        <v>-4716</v>
      </c>
      <c r="G498" s="80">
        <v>-4716</v>
      </c>
      <c r="H498" s="80">
        <v>-4716</v>
      </c>
      <c r="I498" s="80">
        <v>-4716</v>
      </c>
      <c r="J498" s="80">
        <v>-4716</v>
      </c>
      <c r="K498" s="80">
        <v>-4716</v>
      </c>
      <c r="L498" s="80">
        <v>-4716</v>
      </c>
      <c r="M498" s="80">
        <v>-4716</v>
      </c>
      <c r="N498" s="80">
        <v>-6814.14</v>
      </c>
      <c r="O498" s="80">
        <v>-4716</v>
      </c>
      <c r="P498" s="80">
        <v>-4871</v>
      </c>
      <c r="Q498" s="80">
        <v>-4724</v>
      </c>
      <c r="R498" s="80">
        <v>-4717</v>
      </c>
      <c r="S498" s="80">
        <v>-29491.07</v>
      </c>
      <c r="T498" s="80">
        <v>-4717</v>
      </c>
      <c r="U498" s="80">
        <v>-4717</v>
      </c>
      <c r="V498" s="80">
        <v>-4717</v>
      </c>
      <c r="W498" s="80">
        <v>20056.95</v>
      </c>
      <c r="X498" s="80">
        <v>-4716.88</v>
      </c>
      <c r="Y498" s="80">
        <v>-4717</v>
      </c>
      <c r="Z498" s="80">
        <v>-4717</v>
      </c>
      <c r="AA498" s="80">
        <v>-4717</v>
      </c>
      <c r="AB498" s="80">
        <v>-4717</v>
      </c>
      <c r="AC498" s="80">
        <v>-4713</v>
      </c>
    </row>
    <row r="499" spans="1:29" s="13" customFormat="1" ht="12.75" hidden="1" outlineLevel="1">
      <c r="A499" s="1" t="s">
        <v>255</v>
      </c>
      <c r="C499" s="72" t="s">
        <v>216</v>
      </c>
      <c r="D499" s="23"/>
      <c r="E499" s="23"/>
      <c r="F499" s="80">
        <v>0</v>
      </c>
      <c r="G499" s="80">
        <v>0</v>
      </c>
      <c r="H499" s="80">
        <v>0</v>
      </c>
      <c r="I499" s="80">
        <v>0</v>
      </c>
      <c r="J499" s="80">
        <v>0</v>
      </c>
      <c r="K499" s="80">
        <v>0</v>
      </c>
      <c r="L499" s="80">
        <v>0</v>
      </c>
      <c r="M499" s="80">
        <v>0</v>
      </c>
      <c r="N499" s="80">
        <v>0</v>
      </c>
      <c r="O499" s="80">
        <v>0</v>
      </c>
      <c r="P499" s="80">
        <v>0</v>
      </c>
      <c r="Q499" s="80">
        <v>0</v>
      </c>
      <c r="R499" s="80">
        <v>0</v>
      </c>
      <c r="S499" s="80">
        <v>0</v>
      </c>
      <c r="T499" s="80">
        <v>0</v>
      </c>
      <c r="U499" s="80">
        <v>0</v>
      </c>
      <c r="V499" s="80">
        <v>0</v>
      </c>
      <c r="W499" s="80">
        <v>0</v>
      </c>
      <c r="X499" s="80">
        <v>0</v>
      </c>
      <c r="Y499" s="80">
        <v>0</v>
      </c>
      <c r="Z499" s="80">
        <v>0</v>
      </c>
      <c r="AA499" s="80">
        <v>0</v>
      </c>
      <c r="AB499" s="80">
        <v>0</v>
      </c>
      <c r="AC499" s="80">
        <v>0</v>
      </c>
    </row>
    <row r="500" spans="1:29" s="13" customFormat="1" ht="12.75" hidden="1" outlineLevel="1">
      <c r="A500" s="1" t="s">
        <v>254</v>
      </c>
      <c r="C500" s="72" t="s">
        <v>202</v>
      </c>
      <c r="D500" s="23"/>
      <c r="E500" s="23"/>
      <c r="F500" s="80">
        <v>0</v>
      </c>
      <c r="G500" s="80">
        <v>0</v>
      </c>
      <c r="H500" s="80">
        <v>0</v>
      </c>
      <c r="I500" s="80">
        <v>0</v>
      </c>
      <c r="J500" s="80">
        <v>0</v>
      </c>
      <c r="K500" s="80">
        <v>0</v>
      </c>
      <c r="L500" s="80">
        <v>0</v>
      </c>
      <c r="M500" s="80">
        <v>0</v>
      </c>
      <c r="N500" s="80">
        <v>0</v>
      </c>
      <c r="O500" s="80">
        <v>0</v>
      </c>
      <c r="P500" s="80">
        <v>0</v>
      </c>
      <c r="Q500" s="80">
        <v>0</v>
      </c>
      <c r="R500" s="80">
        <v>0</v>
      </c>
      <c r="S500" s="80">
        <v>0</v>
      </c>
      <c r="T500" s="80">
        <v>0</v>
      </c>
      <c r="U500" s="80">
        <v>0</v>
      </c>
      <c r="V500" s="80">
        <v>0</v>
      </c>
      <c r="W500" s="80">
        <v>0</v>
      </c>
      <c r="X500" s="80">
        <v>0</v>
      </c>
      <c r="Y500" s="80">
        <v>0</v>
      </c>
      <c r="Z500" s="80">
        <v>0</v>
      </c>
      <c r="AA500" s="80">
        <v>0</v>
      </c>
      <c r="AB500" s="80">
        <v>0</v>
      </c>
      <c r="AC500" s="80">
        <v>0</v>
      </c>
    </row>
    <row r="501" spans="1:29" s="14" customFormat="1" ht="12.75" hidden="1" outlineLevel="2">
      <c r="A501" s="14" t="s">
        <v>1184</v>
      </c>
      <c r="B501" s="14" t="s">
        <v>1185</v>
      </c>
      <c r="C501" s="48" t="s">
        <v>1495</v>
      </c>
      <c r="D501" s="15"/>
      <c r="E501" s="15"/>
      <c r="F501" s="94">
        <v>0</v>
      </c>
      <c r="G501" s="94">
        <v>0</v>
      </c>
      <c r="H501" s="94">
        <v>0</v>
      </c>
      <c r="I501" s="94">
        <v>0</v>
      </c>
      <c r="J501" s="94">
        <v>0</v>
      </c>
      <c r="K501" s="94">
        <v>0</v>
      </c>
      <c r="L501" s="94">
        <v>0</v>
      </c>
      <c r="M501" s="94">
        <v>0</v>
      </c>
      <c r="N501" s="94">
        <v>0</v>
      </c>
      <c r="O501" s="94">
        <v>0</v>
      </c>
      <c r="P501" s="94">
        <v>0</v>
      </c>
      <c r="Q501" s="94">
        <v>0</v>
      </c>
      <c r="R501" s="94">
        <v>0</v>
      </c>
      <c r="S501" s="94">
        <v>0</v>
      </c>
      <c r="T501" s="94">
        <v>0</v>
      </c>
      <c r="U501" s="94">
        <v>0</v>
      </c>
      <c r="V501" s="94">
        <v>-3.7600000000000002</v>
      </c>
      <c r="W501" s="94">
        <v>0</v>
      </c>
      <c r="X501" s="94">
        <v>3.38</v>
      </c>
      <c r="Y501" s="94">
        <v>0</v>
      </c>
      <c r="Z501" s="94">
        <v>0</v>
      </c>
      <c r="AA501" s="94">
        <v>0</v>
      </c>
      <c r="AB501" s="94">
        <v>0</v>
      </c>
      <c r="AC501" s="94">
        <v>0</v>
      </c>
    </row>
    <row r="502" spans="1:29" s="14" customFormat="1" ht="12.75" hidden="1" outlineLevel="2">
      <c r="A502" s="14" t="s">
        <v>1186</v>
      </c>
      <c r="B502" s="14" t="s">
        <v>1187</v>
      </c>
      <c r="C502" s="48" t="s">
        <v>1496</v>
      </c>
      <c r="D502" s="15"/>
      <c r="E502" s="15"/>
      <c r="F502" s="94">
        <v>-85571.8</v>
      </c>
      <c r="G502" s="94">
        <v>36071.05</v>
      </c>
      <c r="H502" s="94">
        <v>-38061.76</v>
      </c>
      <c r="I502" s="94">
        <v>7231.47</v>
      </c>
      <c r="J502" s="94">
        <v>-4576.83</v>
      </c>
      <c r="K502" s="94">
        <v>-12494.61</v>
      </c>
      <c r="L502" s="94">
        <v>-43590.590000000004</v>
      </c>
      <c r="M502" s="94">
        <v>-31424.34</v>
      </c>
      <c r="N502" s="94">
        <v>-21269.72</v>
      </c>
      <c r="O502" s="94">
        <v>-20334.57</v>
      </c>
      <c r="P502" s="94">
        <v>-45174.88</v>
      </c>
      <c r="Q502" s="94">
        <v>-27904.48</v>
      </c>
      <c r="R502" s="94">
        <v>-35280.69</v>
      </c>
      <c r="S502" s="94">
        <v>-29419.22</v>
      </c>
      <c r="T502" s="94">
        <v>-29710.15</v>
      </c>
      <c r="U502" s="94">
        <v>-32367.440000000002</v>
      </c>
      <c r="V502" s="94">
        <v>-37310.82</v>
      </c>
      <c r="W502" s="94">
        <v>-20806.32</v>
      </c>
      <c r="X502" s="94">
        <v>-52593.49</v>
      </c>
      <c r="Y502" s="94">
        <v>-21016.97</v>
      </c>
      <c r="Z502" s="94">
        <v>-36019.91</v>
      </c>
      <c r="AA502" s="94">
        <v>-19634.21</v>
      </c>
      <c r="AB502" s="94">
        <v>-24005.84</v>
      </c>
      <c r="AC502" s="94">
        <v>-96684.83</v>
      </c>
    </row>
    <row r="503" spans="1:29" s="14" customFormat="1" ht="12.75" hidden="1" outlineLevel="2">
      <c r="A503" s="14" t="s">
        <v>1188</v>
      </c>
      <c r="B503" s="14" t="s">
        <v>1189</v>
      </c>
      <c r="C503" s="48" t="s">
        <v>1497</v>
      </c>
      <c r="D503" s="15"/>
      <c r="E503" s="15"/>
      <c r="F503" s="94">
        <v>-315.79</v>
      </c>
      <c r="G503" s="94">
        <v>0</v>
      </c>
      <c r="H503" s="94">
        <v>-589.5600000000001</v>
      </c>
      <c r="I503" s="94">
        <v>0</v>
      </c>
      <c r="J503" s="94">
        <v>0</v>
      </c>
      <c r="K503" s="94">
        <v>0</v>
      </c>
      <c r="L503" s="94">
        <v>-146.14000000000001</v>
      </c>
      <c r="M503" s="94">
        <v>0</v>
      </c>
      <c r="N503" s="94">
        <v>0</v>
      </c>
      <c r="O503" s="94">
        <v>0</v>
      </c>
      <c r="P503" s="94">
        <v>333340</v>
      </c>
      <c r="Q503" s="94">
        <v>-104.65</v>
      </c>
      <c r="R503" s="94">
        <v>-19.2</v>
      </c>
      <c r="S503" s="94">
        <v>0</v>
      </c>
      <c r="T503" s="94">
        <v>-20</v>
      </c>
      <c r="U503" s="94">
        <v>-1157.65</v>
      </c>
      <c r="V503" s="94">
        <v>-1492.52</v>
      </c>
      <c r="W503" s="94">
        <v>-343.94</v>
      </c>
      <c r="X503" s="94">
        <v>0</v>
      </c>
      <c r="Y503" s="94">
        <v>0</v>
      </c>
      <c r="Z503" s="94">
        <v>0</v>
      </c>
      <c r="AA503" s="94">
        <v>0</v>
      </c>
      <c r="AB503" s="94">
        <v>-221.44</v>
      </c>
      <c r="AC503" s="94">
        <v>0</v>
      </c>
    </row>
    <row r="504" spans="1:29" s="14" customFormat="1" ht="12.75" hidden="1" outlineLevel="2">
      <c r="A504" s="14" t="s">
        <v>1190</v>
      </c>
      <c r="B504" s="14" t="s">
        <v>1191</v>
      </c>
      <c r="C504" s="48" t="s">
        <v>1498</v>
      </c>
      <c r="D504" s="15"/>
      <c r="E504" s="15"/>
      <c r="F504" s="94">
        <v>-70598.49</v>
      </c>
      <c r="G504" s="94">
        <v>-44048.46</v>
      </c>
      <c r="H504" s="94">
        <v>-18173.24</v>
      </c>
      <c r="I504" s="94">
        <v>-24623.787</v>
      </c>
      <c r="J504" s="94">
        <v>-8097.92</v>
      </c>
      <c r="K504" s="94">
        <v>-18940.75</v>
      </c>
      <c r="L504" s="94">
        <v>-13525.82</v>
      </c>
      <c r="M504" s="94">
        <v>-15255.59</v>
      </c>
      <c r="N504" s="94">
        <v>-32974.42</v>
      </c>
      <c r="O504" s="94">
        <v>-14944.220000000001</v>
      </c>
      <c r="P504" s="94">
        <v>-10016.91</v>
      </c>
      <c r="Q504" s="94">
        <v>-43054.93</v>
      </c>
      <c r="R504" s="94">
        <v>-67417.31</v>
      </c>
      <c r="S504" s="94">
        <v>-17365.54</v>
      </c>
      <c r="T504" s="94">
        <v>-20154.62</v>
      </c>
      <c r="U504" s="94">
        <v>-19289.4</v>
      </c>
      <c r="V504" s="94">
        <v>-8867.52</v>
      </c>
      <c r="W504" s="94">
        <v>-26500.8</v>
      </c>
      <c r="X504" s="94">
        <v>-10903.39</v>
      </c>
      <c r="Y504" s="94">
        <v>-23595.08</v>
      </c>
      <c r="Z504" s="94">
        <v>-10182.460000000001</v>
      </c>
      <c r="AA504" s="94">
        <v>-20243.73</v>
      </c>
      <c r="AB504" s="94">
        <v>-45196.35</v>
      </c>
      <c r="AC504" s="94">
        <v>-59142.68</v>
      </c>
    </row>
    <row r="505" spans="1:29" s="14" customFormat="1" ht="12.75" hidden="1" outlineLevel="2">
      <c r="A505" s="14" t="s">
        <v>1192</v>
      </c>
      <c r="B505" s="14" t="s">
        <v>1193</v>
      </c>
      <c r="C505" s="48" t="s">
        <v>1499</v>
      </c>
      <c r="D505" s="15"/>
      <c r="E505" s="15"/>
      <c r="F505" s="94">
        <v>-412.82</v>
      </c>
      <c r="G505" s="94">
        <v>-56912.98</v>
      </c>
      <c r="H505" s="94">
        <v>-684.33</v>
      </c>
      <c r="I505" s="94">
        <v>-10099.9</v>
      </c>
      <c r="J505" s="94">
        <v>-375.28000000000003</v>
      </c>
      <c r="K505" s="94">
        <v>-472.27</v>
      </c>
      <c r="L505" s="94">
        <v>-2027.45</v>
      </c>
      <c r="M505" s="94">
        <v>-356.7</v>
      </c>
      <c r="N505" s="94">
        <v>-1962.15</v>
      </c>
      <c r="O505" s="94">
        <v>-2755.52</v>
      </c>
      <c r="P505" s="94">
        <v>-1005.5500000000001</v>
      </c>
      <c r="Q505" s="94">
        <v>-1338.73</v>
      </c>
      <c r="R505" s="94">
        <v>-992.36</v>
      </c>
      <c r="S505" s="94">
        <v>-912.28</v>
      </c>
      <c r="T505" s="94">
        <v>-1532.53</v>
      </c>
      <c r="U505" s="94">
        <v>-1450.41</v>
      </c>
      <c r="V505" s="94">
        <v>-7510.33</v>
      </c>
      <c r="W505" s="94">
        <v>-15272.73</v>
      </c>
      <c r="X505" s="94">
        <v>-1657.98</v>
      </c>
      <c r="Y505" s="94">
        <v>-6527.24</v>
      </c>
      <c r="Z505" s="94">
        <v>-1758.18</v>
      </c>
      <c r="AA505" s="94">
        <v>-1663.7</v>
      </c>
      <c r="AB505" s="94">
        <v>-4523.61</v>
      </c>
      <c r="AC505" s="94">
        <v>-3851.01</v>
      </c>
    </row>
    <row r="506" spans="1:29" s="14" customFormat="1" ht="12.75" hidden="1" outlineLevel="2">
      <c r="A506" s="14" t="s">
        <v>1194</v>
      </c>
      <c r="B506" s="14" t="s">
        <v>1195</v>
      </c>
      <c r="C506" s="48" t="s">
        <v>1500</v>
      </c>
      <c r="D506" s="15"/>
      <c r="E506" s="15"/>
      <c r="F506" s="94">
        <v>-9706.03</v>
      </c>
      <c r="G506" s="94">
        <v>-11389.87</v>
      </c>
      <c r="H506" s="94">
        <v>-6974.05</v>
      </c>
      <c r="I506" s="94">
        <v>-4703.22</v>
      </c>
      <c r="J506" s="94">
        <v>-30216.46</v>
      </c>
      <c r="K506" s="94">
        <v>-6292.35</v>
      </c>
      <c r="L506" s="94">
        <v>-1604.96</v>
      </c>
      <c r="M506" s="94">
        <v>-1491.8700000000001</v>
      </c>
      <c r="N506" s="94">
        <v>-1835.5900000000001</v>
      </c>
      <c r="O506" s="94">
        <v>-2534.2200000000003</v>
      </c>
      <c r="P506" s="94">
        <v>-1813.8600000000001</v>
      </c>
      <c r="Q506" s="94">
        <v>-8553.22</v>
      </c>
      <c r="R506" s="94">
        <v>-14699.87</v>
      </c>
      <c r="S506" s="94">
        <v>-2707.96</v>
      </c>
      <c r="T506" s="94">
        <v>-1633.97</v>
      </c>
      <c r="U506" s="94">
        <v>-20540.010000000002</v>
      </c>
      <c r="V506" s="94">
        <v>-16600.83</v>
      </c>
      <c r="W506" s="94">
        <v>-3441.1</v>
      </c>
      <c r="X506" s="94">
        <v>-2645.17</v>
      </c>
      <c r="Y506" s="94">
        <v>-4558.2</v>
      </c>
      <c r="Z506" s="94">
        <v>-1828.89</v>
      </c>
      <c r="AA506" s="94">
        <v>-4364.64</v>
      </c>
      <c r="AB506" s="94">
        <v>-813.65</v>
      </c>
      <c r="AC506" s="94">
        <v>-39595.8</v>
      </c>
    </row>
    <row r="507" spans="1:29" s="14" customFormat="1" ht="12.75" hidden="1" outlineLevel="2">
      <c r="A507" s="14" t="s">
        <v>1196</v>
      </c>
      <c r="B507" s="14" t="s">
        <v>1197</v>
      </c>
      <c r="C507" s="48" t="s">
        <v>1501</v>
      </c>
      <c r="D507" s="15"/>
      <c r="E507" s="15"/>
      <c r="F507" s="94">
        <v>0</v>
      </c>
      <c r="G507" s="94">
        <v>0</v>
      </c>
      <c r="H507" s="94">
        <v>0</v>
      </c>
      <c r="I507" s="94">
        <v>0</v>
      </c>
      <c r="J507" s="94">
        <v>0</v>
      </c>
      <c r="K507" s="94">
        <v>0</v>
      </c>
      <c r="L507" s="94">
        <v>0</v>
      </c>
      <c r="M507" s="94">
        <v>0</v>
      </c>
      <c r="N507" s="94">
        <v>0</v>
      </c>
      <c r="O507" s="94">
        <v>0</v>
      </c>
      <c r="P507" s="94">
        <v>0</v>
      </c>
      <c r="Q507" s="94">
        <v>0</v>
      </c>
      <c r="R507" s="94">
        <v>0</v>
      </c>
      <c r="S507" s="94">
        <v>0</v>
      </c>
      <c r="T507" s="94">
        <v>0</v>
      </c>
      <c r="U507" s="94">
        <v>0</v>
      </c>
      <c r="V507" s="94">
        <v>-228.31</v>
      </c>
      <c r="W507" s="94">
        <v>228.31</v>
      </c>
      <c r="X507" s="94">
        <v>0</v>
      </c>
      <c r="Y507" s="94">
        <v>0</v>
      </c>
      <c r="Z507" s="94">
        <v>0</v>
      </c>
      <c r="AA507" s="94">
        <v>0</v>
      </c>
      <c r="AB507" s="94">
        <v>0</v>
      </c>
      <c r="AC507" s="94">
        <v>0</v>
      </c>
    </row>
    <row r="508" spans="1:29" s="14" customFormat="1" ht="12.75" hidden="1" outlineLevel="2">
      <c r="A508" s="14" t="s">
        <v>1198</v>
      </c>
      <c r="B508" s="14" t="s">
        <v>1199</v>
      </c>
      <c r="C508" s="48" t="s">
        <v>1502</v>
      </c>
      <c r="D508" s="15"/>
      <c r="E508" s="15"/>
      <c r="F508" s="94">
        <v>-347.39</v>
      </c>
      <c r="G508" s="94">
        <v>-1817.9</v>
      </c>
      <c r="H508" s="94">
        <v>-1996.31</v>
      </c>
      <c r="I508" s="94">
        <v>0</v>
      </c>
      <c r="J508" s="94">
        <v>0</v>
      </c>
      <c r="K508" s="94">
        <v>-519.51</v>
      </c>
      <c r="L508" s="94">
        <v>0</v>
      </c>
      <c r="M508" s="94">
        <v>0</v>
      </c>
      <c r="N508" s="94">
        <v>-10.950000000000001</v>
      </c>
      <c r="O508" s="94">
        <v>0</v>
      </c>
      <c r="P508" s="94">
        <v>0</v>
      </c>
      <c r="Q508" s="94">
        <v>-11.26</v>
      </c>
      <c r="R508" s="94">
        <v>0</v>
      </c>
      <c r="S508" s="94">
        <v>0</v>
      </c>
      <c r="T508" s="94">
        <v>-0.12</v>
      </c>
      <c r="U508" s="94">
        <v>0</v>
      </c>
      <c r="V508" s="94">
        <v>0</v>
      </c>
      <c r="W508" s="94">
        <v>-0.05</v>
      </c>
      <c r="X508" s="94">
        <v>0</v>
      </c>
      <c r="Y508" s="94">
        <v>0</v>
      </c>
      <c r="Z508" s="94">
        <v>-0.06</v>
      </c>
      <c r="AA508" s="94">
        <v>0</v>
      </c>
      <c r="AB508" s="94">
        <v>0</v>
      </c>
      <c r="AC508" s="94">
        <v>-0.02</v>
      </c>
    </row>
    <row r="509" spans="1:29" s="14" customFormat="1" ht="12.75" hidden="1" outlineLevel="2">
      <c r="A509" s="14" t="s">
        <v>1200</v>
      </c>
      <c r="B509" s="14" t="s">
        <v>1201</v>
      </c>
      <c r="C509" s="48" t="s">
        <v>1503</v>
      </c>
      <c r="D509" s="15"/>
      <c r="E509" s="15"/>
      <c r="F509" s="94">
        <v>0</v>
      </c>
      <c r="G509" s="94">
        <v>0</v>
      </c>
      <c r="H509" s="94">
        <v>-148.28</v>
      </c>
      <c r="I509" s="94">
        <v>0</v>
      </c>
      <c r="J509" s="94">
        <v>0</v>
      </c>
      <c r="K509" s="94">
        <v>-452.05</v>
      </c>
      <c r="L509" s="94">
        <v>0</v>
      </c>
      <c r="M509" s="94">
        <v>0</v>
      </c>
      <c r="N509" s="94">
        <v>0</v>
      </c>
      <c r="O509" s="94">
        <v>0</v>
      </c>
      <c r="P509" s="94">
        <v>0</v>
      </c>
      <c r="Q509" s="94">
        <v>-16.89</v>
      </c>
      <c r="R509" s="94">
        <v>0</v>
      </c>
      <c r="S509" s="94">
        <v>0</v>
      </c>
      <c r="T509" s="94">
        <v>0</v>
      </c>
      <c r="U509" s="94">
        <v>0</v>
      </c>
      <c r="V509" s="94">
        <v>0</v>
      </c>
      <c r="W509" s="94">
        <v>-27.240000000000002</v>
      </c>
      <c r="X509" s="94">
        <v>0</v>
      </c>
      <c r="Y509" s="94">
        <v>0</v>
      </c>
      <c r="Z509" s="94">
        <v>-12.18</v>
      </c>
      <c r="AA509" s="94">
        <v>0</v>
      </c>
      <c r="AB509" s="94">
        <v>0</v>
      </c>
      <c r="AC509" s="94">
        <v>0</v>
      </c>
    </row>
    <row r="510" spans="1:29" s="14" customFormat="1" ht="12.75" hidden="1" outlineLevel="2">
      <c r="A510" s="14" t="s">
        <v>1202</v>
      </c>
      <c r="B510" s="14" t="s">
        <v>1203</v>
      </c>
      <c r="C510" s="48" t="s">
        <v>1504</v>
      </c>
      <c r="D510" s="15"/>
      <c r="E510" s="15"/>
      <c r="F510" s="94">
        <v>0</v>
      </c>
      <c r="G510" s="94">
        <v>0</v>
      </c>
      <c r="H510" s="94">
        <v>-53.77</v>
      </c>
      <c r="I510" s="94">
        <v>0</v>
      </c>
      <c r="J510" s="94">
        <v>0</v>
      </c>
      <c r="K510" s="94">
        <v>0</v>
      </c>
      <c r="L510" s="94">
        <v>0</v>
      </c>
      <c r="M510" s="94">
        <v>0</v>
      </c>
      <c r="N510" s="94">
        <v>0</v>
      </c>
      <c r="O510" s="94">
        <v>0</v>
      </c>
      <c r="P510" s="94">
        <v>0</v>
      </c>
      <c r="Q510" s="94">
        <v>-482</v>
      </c>
      <c r="R510" s="94">
        <v>0</v>
      </c>
      <c r="S510" s="94">
        <v>0</v>
      </c>
      <c r="T510" s="94">
        <v>0</v>
      </c>
      <c r="U510" s="94">
        <v>0</v>
      </c>
      <c r="V510" s="94">
        <v>0</v>
      </c>
      <c r="W510" s="94">
        <v>0</v>
      </c>
      <c r="X510" s="94">
        <v>0</v>
      </c>
      <c r="Y510" s="94">
        <v>0</v>
      </c>
      <c r="Z510" s="94">
        <v>0</v>
      </c>
      <c r="AA510" s="94">
        <v>0</v>
      </c>
      <c r="AB510" s="94">
        <v>0</v>
      </c>
      <c r="AC510" s="94">
        <v>0</v>
      </c>
    </row>
    <row r="511" spans="1:29" s="13" customFormat="1" ht="12.75" hidden="1" outlineLevel="1">
      <c r="A511" s="1" t="s">
        <v>253</v>
      </c>
      <c r="C511" s="72" t="s">
        <v>203</v>
      </c>
      <c r="D511" s="23"/>
      <c r="E511" s="23"/>
      <c r="F511" s="80">
        <v>-166952.32000000004</v>
      </c>
      <c r="G511" s="80">
        <v>-78098.15999999999</v>
      </c>
      <c r="H511" s="80">
        <v>-66681.3</v>
      </c>
      <c r="I511" s="80">
        <v>-32195.436999999998</v>
      </c>
      <c r="J511" s="80">
        <v>-43266.49</v>
      </c>
      <c r="K511" s="80">
        <v>-39171.54000000001</v>
      </c>
      <c r="L511" s="80">
        <v>-60894.96</v>
      </c>
      <c r="M511" s="80">
        <v>-48528.5</v>
      </c>
      <c r="N511" s="80">
        <v>-58052.83</v>
      </c>
      <c r="O511" s="80">
        <v>-40568.53</v>
      </c>
      <c r="P511" s="80">
        <v>275328.80000000005</v>
      </c>
      <c r="Q511" s="80">
        <v>-81466.15999999999</v>
      </c>
      <c r="R511" s="80">
        <v>-118409.43</v>
      </c>
      <c r="S511" s="80">
        <v>-50405</v>
      </c>
      <c r="T511" s="80">
        <v>-53051.39000000001</v>
      </c>
      <c r="U511" s="80">
        <v>-74804.91</v>
      </c>
      <c r="V511" s="80">
        <v>-72014.09</v>
      </c>
      <c r="W511" s="80">
        <v>-66163.87000000001</v>
      </c>
      <c r="X511" s="80">
        <v>-67796.65000000001</v>
      </c>
      <c r="Y511" s="80">
        <v>-55697.49</v>
      </c>
      <c r="Z511" s="80">
        <v>-49801.68</v>
      </c>
      <c r="AA511" s="80">
        <v>-45906.28</v>
      </c>
      <c r="AB511" s="80">
        <v>-74760.89</v>
      </c>
      <c r="AC511" s="80">
        <v>-199274.34</v>
      </c>
    </row>
    <row r="512" spans="1:29" s="13" customFormat="1" ht="12.75" collapsed="1">
      <c r="A512" s="13" t="s">
        <v>208</v>
      </c>
      <c r="C512" s="46" t="s">
        <v>102</v>
      </c>
      <c r="D512" s="23"/>
      <c r="E512" s="23"/>
      <c r="F512" s="87">
        <v>-171668.32</v>
      </c>
      <c r="G512" s="87">
        <v>-82814.16</v>
      </c>
      <c r="H512" s="87">
        <v>-71397.3</v>
      </c>
      <c r="I512" s="87">
        <v>-36911.437000000005</v>
      </c>
      <c r="J512" s="87">
        <v>-47982.49</v>
      </c>
      <c r="K512" s="87">
        <v>-43887.54</v>
      </c>
      <c r="L512" s="87">
        <v>-65610.95999999999</v>
      </c>
      <c r="M512" s="87">
        <v>-53244.5</v>
      </c>
      <c r="N512" s="87">
        <v>-64866.97</v>
      </c>
      <c r="O512" s="87">
        <v>-45284.53</v>
      </c>
      <c r="P512" s="87">
        <v>270457.80000000005</v>
      </c>
      <c r="Q512" s="87">
        <v>-86190.16</v>
      </c>
      <c r="R512" s="87">
        <v>-123126.43</v>
      </c>
      <c r="S512" s="87">
        <v>-79896.07</v>
      </c>
      <c r="T512" s="87">
        <v>-57768.39</v>
      </c>
      <c r="U512" s="87">
        <v>-79521.91</v>
      </c>
      <c r="V512" s="87">
        <v>-76731.09000000001</v>
      </c>
      <c r="W512" s="87">
        <v>-46106.92</v>
      </c>
      <c r="X512" s="87">
        <v>-72513.53</v>
      </c>
      <c r="Y512" s="87">
        <v>-60414.490000000005</v>
      </c>
      <c r="Z512" s="87">
        <v>-54518.68</v>
      </c>
      <c r="AA512" s="87">
        <v>-50623.28</v>
      </c>
      <c r="AB512" s="87">
        <v>-79477.89</v>
      </c>
      <c r="AC512" s="87">
        <v>-203987.34</v>
      </c>
    </row>
    <row r="513" spans="3:29" s="13" customFormat="1" ht="0.75" customHeight="1" hidden="1" outlineLevel="1">
      <c r="C513" s="46"/>
      <c r="D513" s="23"/>
      <c r="E513" s="23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  <c r="AA513" s="87"/>
      <c r="AB513" s="87"/>
      <c r="AC513" s="87"/>
    </row>
    <row r="514" spans="1:29" s="14" customFormat="1" ht="12.75" hidden="1" outlineLevel="2">
      <c r="A514" s="14" t="s">
        <v>1204</v>
      </c>
      <c r="B514" s="14" t="s">
        <v>1205</v>
      </c>
      <c r="C514" s="48" t="s">
        <v>1505</v>
      </c>
      <c r="D514" s="15"/>
      <c r="E514" s="15"/>
      <c r="F514" s="94">
        <v>0</v>
      </c>
      <c r="G514" s="94">
        <v>0</v>
      </c>
      <c r="H514" s="94">
        <v>0</v>
      </c>
      <c r="I514" s="94">
        <v>0</v>
      </c>
      <c r="J514" s="94">
        <v>0</v>
      </c>
      <c r="K514" s="94">
        <v>0</v>
      </c>
      <c r="L514" s="94">
        <v>0</v>
      </c>
      <c r="M514" s="94">
        <v>0</v>
      </c>
      <c r="N514" s="94">
        <v>0</v>
      </c>
      <c r="O514" s="94">
        <v>0</v>
      </c>
      <c r="P514" s="94">
        <v>23379.4</v>
      </c>
      <c r="Q514" s="94">
        <v>0</v>
      </c>
      <c r="R514" s="94">
        <v>0</v>
      </c>
      <c r="S514" s="94">
        <v>0</v>
      </c>
      <c r="T514" s="94">
        <v>0</v>
      </c>
      <c r="U514" s="94">
        <v>0</v>
      </c>
      <c r="V514" s="94">
        <v>0</v>
      </c>
      <c r="W514" s="94">
        <v>0</v>
      </c>
      <c r="X514" s="94">
        <v>0</v>
      </c>
      <c r="Y514" s="94">
        <v>0</v>
      </c>
      <c r="Z514" s="94">
        <v>0</v>
      </c>
      <c r="AA514" s="94">
        <v>0</v>
      </c>
      <c r="AB514" s="94">
        <v>0</v>
      </c>
      <c r="AC514" s="94">
        <v>0</v>
      </c>
    </row>
    <row r="515" spans="1:29" s="14" customFormat="1" ht="12.75" hidden="1" outlineLevel="2">
      <c r="A515" s="14" t="s">
        <v>1206</v>
      </c>
      <c r="B515" s="14" t="s">
        <v>1207</v>
      </c>
      <c r="C515" s="48" t="s">
        <v>1506</v>
      </c>
      <c r="D515" s="15"/>
      <c r="E515" s="15"/>
      <c r="F515" s="94">
        <v>2200.38</v>
      </c>
      <c r="G515" s="94">
        <v>-1688.43</v>
      </c>
      <c r="H515" s="94">
        <v>-4118.76</v>
      </c>
      <c r="I515" s="94">
        <v>6055.7</v>
      </c>
      <c r="J515" s="94">
        <v>1312.04</v>
      </c>
      <c r="K515" s="94">
        <v>-915.1800000000001</v>
      </c>
      <c r="L515" s="94">
        <v>-762.48</v>
      </c>
      <c r="M515" s="94">
        <v>-15134.91</v>
      </c>
      <c r="N515" s="94">
        <v>9211.51</v>
      </c>
      <c r="O515" s="94">
        <v>281.99</v>
      </c>
      <c r="P515" s="94">
        <v>-13314.59</v>
      </c>
      <c r="Q515" s="94">
        <v>944.15</v>
      </c>
      <c r="R515" s="94">
        <v>0</v>
      </c>
      <c r="S515" s="94">
        <v>0</v>
      </c>
      <c r="T515" s="94">
        <v>0</v>
      </c>
      <c r="U515" s="94">
        <v>0</v>
      </c>
      <c r="V515" s="94">
        <v>0</v>
      </c>
      <c r="W515" s="94">
        <v>0</v>
      </c>
      <c r="X515" s="94">
        <v>0</v>
      </c>
      <c r="Y515" s="94">
        <v>0</v>
      </c>
      <c r="Z515" s="94">
        <v>0</v>
      </c>
      <c r="AA515" s="94">
        <v>0</v>
      </c>
      <c r="AB515" s="94">
        <v>-5615.29</v>
      </c>
      <c r="AC515" s="94">
        <v>0</v>
      </c>
    </row>
    <row r="516" spans="1:29" s="14" customFormat="1" ht="12.75" hidden="1" outlineLevel="2">
      <c r="A516" s="14" t="s">
        <v>1208</v>
      </c>
      <c r="B516" s="14" t="s">
        <v>1209</v>
      </c>
      <c r="C516" s="48" t="s">
        <v>1506</v>
      </c>
      <c r="D516" s="15"/>
      <c r="E516" s="15"/>
      <c r="F516" s="94">
        <v>0</v>
      </c>
      <c r="G516" s="94">
        <v>0</v>
      </c>
      <c r="H516" s="94">
        <v>0</v>
      </c>
      <c r="I516" s="94">
        <v>0</v>
      </c>
      <c r="J516" s="94">
        <v>0</v>
      </c>
      <c r="K516" s="94">
        <v>0</v>
      </c>
      <c r="L516" s="94">
        <v>0</v>
      </c>
      <c r="M516" s="94">
        <v>0</v>
      </c>
      <c r="N516" s="94">
        <v>0</v>
      </c>
      <c r="O516" s="94">
        <v>0</v>
      </c>
      <c r="P516" s="94">
        <v>0</v>
      </c>
      <c r="Q516" s="94">
        <v>0</v>
      </c>
      <c r="R516" s="94">
        <v>3683.84</v>
      </c>
      <c r="S516" s="94">
        <v>1920.28</v>
      </c>
      <c r="T516" s="94">
        <v>988.0600000000001</v>
      </c>
      <c r="U516" s="94">
        <v>3762.14</v>
      </c>
      <c r="V516" s="94">
        <v>2906.41</v>
      </c>
      <c r="W516" s="94">
        <v>-771.89</v>
      </c>
      <c r="X516" s="94">
        <v>2026.03</v>
      </c>
      <c r="Y516" s="94">
        <v>-68962.24</v>
      </c>
      <c r="Z516" s="94">
        <v>-16090.970000000001</v>
      </c>
      <c r="AA516" s="94">
        <v>946.44</v>
      </c>
      <c r="AB516" s="94">
        <v>-33523.12</v>
      </c>
      <c r="AC516" s="94">
        <v>-2389.9500000000003</v>
      </c>
    </row>
    <row r="517" spans="1:29" s="24" customFormat="1" ht="12.75" hidden="1" outlineLevel="1">
      <c r="A517" s="1" t="s">
        <v>252</v>
      </c>
      <c r="B517" s="25"/>
      <c r="C517" s="71" t="s">
        <v>204</v>
      </c>
      <c r="D517" s="27"/>
      <c r="E517" s="27"/>
      <c r="F517" s="80">
        <v>2200.38</v>
      </c>
      <c r="G517" s="80">
        <v>-1688.43</v>
      </c>
      <c r="H517" s="80">
        <v>-4118.76</v>
      </c>
      <c r="I517" s="80">
        <v>6055.7</v>
      </c>
      <c r="J517" s="80">
        <v>1312.04</v>
      </c>
      <c r="K517" s="80">
        <v>-915.1800000000001</v>
      </c>
      <c r="L517" s="80">
        <v>-762.48</v>
      </c>
      <c r="M517" s="80">
        <v>-15134.91</v>
      </c>
      <c r="N517" s="80">
        <v>9211.51</v>
      </c>
      <c r="O517" s="80">
        <v>281.99</v>
      </c>
      <c r="P517" s="80">
        <v>10064.810000000001</v>
      </c>
      <c r="Q517" s="80">
        <v>944.15</v>
      </c>
      <c r="R517" s="80">
        <v>3683.84</v>
      </c>
      <c r="S517" s="80">
        <v>1920.28</v>
      </c>
      <c r="T517" s="80">
        <v>988.0600000000001</v>
      </c>
      <c r="U517" s="80">
        <v>3762.14</v>
      </c>
      <c r="V517" s="80">
        <v>2906.41</v>
      </c>
      <c r="W517" s="80">
        <v>-771.89</v>
      </c>
      <c r="X517" s="80">
        <v>2026.03</v>
      </c>
      <c r="Y517" s="80">
        <v>-68962.24</v>
      </c>
      <c r="Z517" s="80">
        <v>-16090.970000000001</v>
      </c>
      <c r="AA517" s="80">
        <v>946.44</v>
      </c>
      <c r="AB517" s="80">
        <v>-39138.41</v>
      </c>
      <c r="AC517" s="80">
        <v>-2389.9500000000003</v>
      </c>
    </row>
    <row r="518" spans="1:29" s="24" customFormat="1" ht="12.75" hidden="1" outlineLevel="1">
      <c r="A518" s="70" t="s">
        <v>251</v>
      </c>
      <c r="B518" s="25"/>
      <c r="C518" s="71" t="s">
        <v>205</v>
      </c>
      <c r="D518" s="27"/>
      <c r="E518" s="27"/>
      <c r="F518" s="80">
        <v>0</v>
      </c>
      <c r="G518" s="80">
        <v>0</v>
      </c>
      <c r="H518" s="80">
        <v>0</v>
      </c>
      <c r="I518" s="80">
        <v>0</v>
      </c>
      <c r="J518" s="80">
        <v>0</v>
      </c>
      <c r="K518" s="80">
        <v>0</v>
      </c>
      <c r="L518" s="80">
        <v>0</v>
      </c>
      <c r="M518" s="80">
        <v>0</v>
      </c>
      <c r="N518" s="80">
        <v>0</v>
      </c>
      <c r="O518" s="80">
        <v>0</v>
      </c>
      <c r="P518" s="80">
        <v>0</v>
      </c>
      <c r="Q518" s="80">
        <v>0</v>
      </c>
      <c r="R518" s="80">
        <v>0</v>
      </c>
      <c r="S518" s="80">
        <v>0</v>
      </c>
      <c r="T518" s="80">
        <v>0</v>
      </c>
      <c r="U518" s="80">
        <v>0</v>
      </c>
      <c r="V518" s="80">
        <v>0</v>
      </c>
      <c r="W518" s="80">
        <v>0</v>
      </c>
      <c r="X518" s="80">
        <v>0</v>
      </c>
      <c r="Y518" s="80">
        <v>0</v>
      </c>
      <c r="Z518" s="80">
        <v>0</v>
      </c>
      <c r="AA518" s="80">
        <v>0</v>
      </c>
      <c r="AB518" s="80">
        <v>0</v>
      </c>
      <c r="AC518" s="80">
        <v>0</v>
      </c>
    </row>
    <row r="519" spans="1:29" s="24" customFormat="1" ht="12.75" hidden="1" outlineLevel="1">
      <c r="A519" s="70" t="s">
        <v>250</v>
      </c>
      <c r="B519" s="25"/>
      <c r="C519" s="71" t="s">
        <v>206</v>
      </c>
      <c r="D519" s="27"/>
      <c r="E519" s="27"/>
      <c r="F519" s="80">
        <v>0</v>
      </c>
      <c r="G519" s="80">
        <v>0</v>
      </c>
      <c r="H519" s="80">
        <v>0</v>
      </c>
      <c r="I519" s="80">
        <v>0</v>
      </c>
      <c r="J519" s="80">
        <v>0</v>
      </c>
      <c r="K519" s="80">
        <v>0</v>
      </c>
      <c r="L519" s="80">
        <v>0</v>
      </c>
      <c r="M519" s="80">
        <v>0</v>
      </c>
      <c r="N519" s="80">
        <v>0</v>
      </c>
      <c r="O519" s="80">
        <v>0</v>
      </c>
      <c r="P519" s="80">
        <v>0</v>
      </c>
      <c r="Q519" s="80">
        <v>0</v>
      </c>
      <c r="R519" s="80">
        <v>0</v>
      </c>
      <c r="S519" s="80">
        <v>0</v>
      </c>
      <c r="T519" s="80">
        <v>0</v>
      </c>
      <c r="U519" s="80">
        <v>0</v>
      </c>
      <c r="V519" s="80">
        <v>0</v>
      </c>
      <c r="W519" s="80">
        <v>0</v>
      </c>
      <c r="X519" s="80">
        <v>0</v>
      </c>
      <c r="Y519" s="80">
        <v>0</v>
      </c>
      <c r="Z519" s="80">
        <v>0</v>
      </c>
      <c r="AA519" s="80">
        <v>0</v>
      </c>
      <c r="AB519" s="80">
        <v>0</v>
      </c>
      <c r="AC519" s="80">
        <v>0</v>
      </c>
    </row>
    <row r="520" spans="1:29" s="14" customFormat="1" ht="12.75" hidden="1" outlineLevel="2">
      <c r="A520" s="14" t="s">
        <v>1210</v>
      </c>
      <c r="B520" s="14" t="s">
        <v>1211</v>
      </c>
      <c r="C520" s="48" t="s">
        <v>1507</v>
      </c>
      <c r="D520" s="15"/>
      <c r="E520" s="15"/>
      <c r="F520" s="94">
        <v>14847.61</v>
      </c>
      <c r="G520" s="94">
        <v>-11393.12</v>
      </c>
      <c r="H520" s="94">
        <v>-27792.49</v>
      </c>
      <c r="I520" s="94">
        <v>40862.67</v>
      </c>
      <c r="J520" s="94">
        <v>8853.29</v>
      </c>
      <c r="K520" s="94">
        <v>-6175.37</v>
      </c>
      <c r="L520" s="94">
        <v>-5145.2300000000005</v>
      </c>
      <c r="M520" s="94">
        <v>-102126.93000000001</v>
      </c>
      <c r="N520" s="94">
        <v>62157.26</v>
      </c>
      <c r="O520" s="94">
        <v>1902.78</v>
      </c>
      <c r="P520" s="94">
        <v>100773.83</v>
      </c>
      <c r="Q520" s="94">
        <v>5640.29</v>
      </c>
      <c r="R520" s="94">
        <v>21648.7</v>
      </c>
      <c r="S520" s="94">
        <v>11285.07</v>
      </c>
      <c r="T520" s="94">
        <v>5806.4400000000005</v>
      </c>
      <c r="U520" s="94">
        <v>24098.44</v>
      </c>
      <c r="V520" s="94">
        <v>17638.37</v>
      </c>
      <c r="W520" s="94">
        <v>-4684.37</v>
      </c>
      <c r="X520" s="94">
        <v>12295.57</v>
      </c>
      <c r="Y520" s="94">
        <v>-418519.72000000003</v>
      </c>
      <c r="Z520" s="94">
        <v>-97653.24</v>
      </c>
      <c r="AA520" s="94">
        <v>5743.85</v>
      </c>
      <c r="AB520" s="94">
        <v>-243784.15</v>
      </c>
      <c r="AC520" s="94">
        <v>-14573.69</v>
      </c>
    </row>
    <row r="521" spans="1:29" s="14" customFormat="1" ht="12.75" hidden="1" outlineLevel="2">
      <c r="A521" s="14" t="s">
        <v>1212</v>
      </c>
      <c r="B521" s="14" t="s">
        <v>1213</v>
      </c>
      <c r="C521" s="48" t="s">
        <v>1508</v>
      </c>
      <c r="D521" s="15"/>
      <c r="E521" s="15"/>
      <c r="F521" s="94">
        <v>-9419.9</v>
      </c>
      <c r="G521" s="94">
        <v>-9656.5</v>
      </c>
      <c r="H521" s="94">
        <v>-10643.15</v>
      </c>
      <c r="I521" s="94">
        <v>-14333.9</v>
      </c>
      <c r="J521" s="94">
        <v>-9234.75</v>
      </c>
      <c r="K521" s="94">
        <v>-15223.6</v>
      </c>
      <c r="L521" s="94">
        <v>-9300.9</v>
      </c>
      <c r="M521" s="94">
        <v>-11369.4</v>
      </c>
      <c r="N521" s="94">
        <v>-9810.85</v>
      </c>
      <c r="O521" s="94">
        <v>-9026.85</v>
      </c>
      <c r="P521" s="94">
        <v>-205541.35</v>
      </c>
      <c r="Q521" s="94">
        <v>-654.15</v>
      </c>
      <c r="R521" s="94">
        <v>-3412.15</v>
      </c>
      <c r="S521" s="94">
        <v>-654.15</v>
      </c>
      <c r="T521" s="94">
        <v>-12723.9</v>
      </c>
      <c r="U521" s="94">
        <v>-9163.35</v>
      </c>
      <c r="V521" s="94">
        <v>-1574.65</v>
      </c>
      <c r="W521" s="94">
        <v>-717.85</v>
      </c>
      <c r="X521" s="94">
        <v>-682.15</v>
      </c>
      <c r="Y521" s="94">
        <v>-3117.8</v>
      </c>
      <c r="Z521" s="94">
        <v>-654.85</v>
      </c>
      <c r="AA521" s="94">
        <v>-4274.55</v>
      </c>
      <c r="AB521" s="94">
        <v>-7736.75</v>
      </c>
      <c r="AC521" s="94">
        <v>-17736.49</v>
      </c>
    </row>
    <row r="522" spans="1:29" s="14" customFormat="1" ht="12.75" hidden="1" outlineLevel="2">
      <c r="A522" s="14" t="s">
        <v>1214</v>
      </c>
      <c r="B522" s="14" t="s">
        <v>1215</v>
      </c>
      <c r="C522" s="48" t="s">
        <v>1509</v>
      </c>
      <c r="D522" s="15"/>
      <c r="E522" s="15"/>
      <c r="F522" s="94">
        <v>35763</v>
      </c>
      <c r="G522" s="94">
        <v>38256.4</v>
      </c>
      <c r="H522" s="94">
        <v>67621.75</v>
      </c>
      <c r="I522" s="94">
        <v>12641.65</v>
      </c>
      <c r="J522" s="94">
        <v>8405.6</v>
      </c>
      <c r="K522" s="94">
        <v>18819.15</v>
      </c>
      <c r="L522" s="94">
        <v>13332.9</v>
      </c>
      <c r="M522" s="94">
        <v>44463.3</v>
      </c>
      <c r="N522" s="94">
        <v>14858.550000000001</v>
      </c>
      <c r="O522" s="94">
        <v>14566.300000000001</v>
      </c>
      <c r="P522" s="94">
        <v>99225.35</v>
      </c>
      <c r="Q522" s="94">
        <v>4939.900000000001</v>
      </c>
      <c r="R522" s="94">
        <v>13.3</v>
      </c>
      <c r="S522" s="94">
        <v>7263.2</v>
      </c>
      <c r="T522" s="94">
        <v>9.450000000000001</v>
      </c>
      <c r="U522" s="94">
        <v>37.800000000000004</v>
      </c>
      <c r="V522" s="94">
        <v>3.15</v>
      </c>
      <c r="W522" s="94">
        <v>2485.7000000000003</v>
      </c>
      <c r="X522" s="94">
        <v>961.1</v>
      </c>
      <c r="Y522" s="94">
        <v>1.4000000000000001</v>
      </c>
      <c r="Z522" s="94">
        <v>103960.15000000001</v>
      </c>
      <c r="AA522" s="94">
        <v>6873.02</v>
      </c>
      <c r="AB522" s="94">
        <v>93868.55</v>
      </c>
      <c r="AC522" s="94">
        <v>46379.36</v>
      </c>
    </row>
    <row r="523" spans="1:29" s="24" customFormat="1" ht="12.75" hidden="1" outlineLevel="1">
      <c r="A523" s="70" t="s">
        <v>249</v>
      </c>
      <c r="B523" s="25"/>
      <c r="C523" s="71" t="s">
        <v>222</v>
      </c>
      <c r="D523" s="27"/>
      <c r="E523" s="27"/>
      <c r="F523" s="80">
        <v>41190.71</v>
      </c>
      <c r="G523" s="80">
        <v>17206.78</v>
      </c>
      <c r="H523" s="80">
        <v>29186.11</v>
      </c>
      <c r="I523" s="80">
        <v>39170.42</v>
      </c>
      <c r="J523" s="80">
        <v>8024.140000000001</v>
      </c>
      <c r="K523" s="80">
        <v>-2579.8199999999997</v>
      </c>
      <c r="L523" s="80">
        <v>-1113.2300000000014</v>
      </c>
      <c r="M523" s="80">
        <v>-69033.03</v>
      </c>
      <c r="N523" s="80">
        <v>67204.96</v>
      </c>
      <c r="O523" s="80">
        <v>7442.2300000000005</v>
      </c>
      <c r="P523" s="80">
        <v>-5542.169999999998</v>
      </c>
      <c r="Q523" s="80">
        <v>9926.04</v>
      </c>
      <c r="R523" s="80">
        <v>18249.85</v>
      </c>
      <c r="S523" s="80">
        <v>17894.12</v>
      </c>
      <c r="T523" s="80">
        <v>-6908.009999999999</v>
      </c>
      <c r="U523" s="80">
        <v>14972.889999999998</v>
      </c>
      <c r="V523" s="80">
        <v>16066.869999999999</v>
      </c>
      <c r="W523" s="80">
        <v>-2916.52</v>
      </c>
      <c r="X523" s="80">
        <v>12574.52</v>
      </c>
      <c r="Y523" s="80">
        <v>-421636.12</v>
      </c>
      <c r="Z523" s="80">
        <v>5652.059999999998</v>
      </c>
      <c r="AA523" s="80">
        <v>8342.32</v>
      </c>
      <c r="AB523" s="80">
        <v>-157652.34999999998</v>
      </c>
      <c r="AC523" s="80">
        <v>14069.18</v>
      </c>
    </row>
    <row r="524" spans="1:29" s="13" customFormat="1" ht="12.75" collapsed="1">
      <c r="A524" s="13" t="s">
        <v>209</v>
      </c>
      <c r="C524" s="46" t="s">
        <v>103</v>
      </c>
      <c r="D524" s="23"/>
      <c r="E524" s="23"/>
      <c r="F524" s="86">
        <v>43391.09</v>
      </c>
      <c r="G524" s="86">
        <v>15518.349999999999</v>
      </c>
      <c r="H524" s="86">
        <v>25067.35</v>
      </c>
      <c r="I524" s="86">
        <v>45226.119999999995</v>
      </c>
      <c r="J524" s="86">
        <v>9336.18</v>
      </c>
      <c r="K524" s="86">
        <v>-3495</v>
      </c>
      <c r="L524" s="86">
        <v>-1875.71</v>
      </c>
      <c r="M524" s="86">
        <v>-84167.94</v>
      </c>
      <c r="N524" s="86">
        <v>76416.47</v>
      </c>
      <c r="O524" s="86">
        <v>7724.22</v>
      </c>
      <c r="P524" s="86">
        <v>4522.639999999999</v>
      </c>
      <c r="Q524" s="86">
        <v>10870.19</v>
      </c>
      <c r="R524" s="86">
        <v>21933.690000000002</v>
      </c>
      <c r="S524" s="86">
        <v>19814.399999999998</v>
      </c>
      <c r="T524" s="86">
        <v>-5919.95</v>
      </c>
      <c r="U524" s="86">
        <v>18735.03</v>
      </c>
      <c r="V524" s="86">
        <v>18973.28</v>
      </c>
      <c r="W524" s="86">
        <v>-3688.41</v>
      </c>
      <c r="X524" s="86">
        <v>14600.550000000001</v>
      </c>
      <c r="Y524" s="86">
        <v>-490598.36</v>
      </c>
      <c r="Z524" s="86">
        <v>-10438.91</v>
      </c>
      <c r="AA524" s="86">
        <v>9288.76</v>
      </c>
      <c r="AB524" s="86">
        <v>-196790.76</v>
      </c>
      <c r="AC524" s="86">
        <v>11679.23</v>
      </c>
    </row>
    <row r="525" spans="1:29" s="1" customFormat="1" ht="12.75">
      <c r="A525" s="26" t="s">
        <v>61</v>
      </c>
      <c r="C525" s="45" t="s">
        <v>221</v>
      </c>
      <c r="D525" s="23"/>
      <c r="E525" s="23"/>
      <c r="F525" s="87">
        <v>-24075.81800000001</v>
      </c>
      <c r="G525" s="87">
        <v>24139.180000000008</v>
      </c>
      <c r="H525" s="87">
        <v>10500.654</v>
      </c>
      <c r="I525" s="87">
        <v>9982.829000000002</v>
      </c>
      <c r="J525" s="87">
        <v>78270.43000000001</v>
      </c>
      <c r="K525" s="87">
        <v>66205.26000000001</v>
      </c>
      <c r="L525" s="87">
        <v>32097.840000000007</v>
      </c>
      <c r="M525" s="87">
        <v>163610.6</v>
      </c>
      <c r="N525" s="87">
        <v>-77081.17000000001</v>
      </c>
      <c r="O525" s="87">
        <v>58022.85000000002</v>
      </c>
      <c r="P525" s="87">
        <v>402728.75000000006</v>
      </c>
      <c r="Q525" s="87">
        <v>49556.689999999995</v>
      </c>
      <c r="R525" s="87">
        <v>12899.510000000017</v>
      </c>
      <c r="S525" s="87">
        <v>54329.869999999995</v>
      </c>
      <c r="T525" s="87">
        <v>90786.84</v>
      </c>
      <c r="U525" s="87">
        <v>69659.83</v>
      </c>
      <c r="V525" s="87">
        <v>75377.78</v>
      </c>
      <c r="W525" s="87">
        <v>91694.31000000001</v>
      </c>
      <c r="X525" s="87">
        <v>76923.1</v>
      </c>
      <c r="Y525" s="87">
        <v>879676.67</v>
      </c>
      <c r="Z525" s="87">
        <v>111485.67</v>
      </c>
      <c r="AA525" s="87">
        <v>102739.69</v>
      </c>
      <c r="AB525" s="87">
        <v>536666.53</v>
      </c>
      <c r="AC525" s="87">
        <v>111129.77</v>
      </c>
    </row>
    <row r="526" spans="4:29" s="1" customFormat="1" ht="5.25" customHeight="1">
      <c r="D526" s="29"/>
      <c r="E526" s="29"/>
      <c r="F526" s="89" t="str">
        <f>IF(ABS(+F492+F512+F524-F525)&gt;$C$568,$C$569," ")</f>
        <v> </v>
      </c>
      <c r="G526" s="89" t="str">
        <f>IF(ABS(+G492+G512+G524-G525)&gt;$C$568,$C$569," ")</f>
        <v> </v>
      </c>
      <c r="H526" s="89" t="str">
        <f>IF(ABS(+H492+H512+H524-H525)&gt;$C$568,$C$569," ")</f>
        <v> </v>
      </c>
      <c r="I526" s="89" t="str">
        <f aca="true" t="shared" si="1" ref="I526:AC526">IF(ABS(+I492+I512+I524-I525)&gt;$C$568,$C$569," ")</f>
        <v> </v>
      </c>
      <c r="J526" s="89" t="str">
        <f t="shared" si="1"/>
        <v> </v>
      </c>
      <c r="K526" s="89" t="str">
        <f t="shared" si="1"/>
        <v> </v>
      </c>
      <c r="L526" s="89" t="str">
        <f t="shared" si="1"/>
        <v> </v>
      </c>
      <c r="M526" s="89" t="str">
        <f t="shared" si="1"/>
        <v> </v>
      </c>
      <c r="N526" s="89" t="str">
        <f t="shared" si="1"/>
        <v> </v>
      </c>
      <c r="O526" s="89" t="str">
        <f t="shared" si="1"/>
        <v> </v>
      </c>
      <c r="P526" s="89" t="str">
        <f t="shared" si="1"/>
        <v> </v>
      </c>
      <c r="Q526" s="89" t="str">
        <f t="shared" si="1"/>
        <v> </v>
      </c>
      <c r="R526" s="89" t="str">
        <f t="shared" si="1"/>
        <v> </v>
      </c>
      <c r="S526" s="89" t="str">
        <f t="shared" si="1"/>
        <v> </v>
      </c>
      <c r="T526" s="89" t="str">
        <f t="shared" si="1"/>
        <v> </v>
      </c>
      <c r="U526" s="89" t="str">
        <f t="shared" si="1"/>
        <v> </v>
      </c>
      <c r="V526" s="89" t="str">
        <f t="shared" si="1"/>
        <v> </v>
      </c>
      <c r="W526" s="89" t="str">
        <f t="shared" si="1"/>
        <v> </v>
      </c>
      <c r="X526" s="89" t="str">
        <f t="shared" si="1"/>
        <v> </v>
      </c>
      <c r="Y526" s="89" t="str">
        <f t="shared" si="1"/>
        <v> </v>
      </c>
      <c r="Z526" s="89" t="str">
        <f t="shared" si="1"/>
        <v> </v>
      </c>
      <c r="AA526" s="89" t="str">
        <f t="shared" si="1"/>
        <v> </v>
      </c>
      <c r="AB526" s="89" t="str">
        <f t="shared" si="1"/>
        <v> </v>
      </c>
      <c r="AC526" s="89" t="str">
        <f t="shared" si="1"/>
        <v> </v>
      </c>
    </row>
    <row r="527" spans="1:29" s="1" customFormat="1" ht="12.75">
      <c r="A527" s="26" t="s">
        <v>62</v>
      </c>
      <c r="C527" s="13" t="s">
        <v>63</v>
      </c>
      <c r="D527" s="23"/>
      <c r="E527" s="23"/>
      <c r="F527" s="87">
        <v>8051396.80300002</v>
      </c>
      <c r="G527" s="87">
        <v>7877874.493999994</v>
      </c>
      <c r="H527" s="87">
        <v>2701375.398999988</v>
      </c>
      <c r="I527" s="87">
        <v>1323125.5770000035</v>
      </c>
      <c r="J527" s="87">
        <v>3746971.0630000094</v>
      </c>
      <c r="K527" s="87">
        <v>-2942409.9959999975</v>
      </c>
      <c r="L527" s="87">
        <v>9655991.335999988</v>
      </c>
      <c r="M527" s="87">
        <v>9197690.381999971</v>
      </c>
      <c r="N527" s="87">
        <v>6390584.266999989</v>
      </c>
      <c r="O527" s="87">
        <v>6096005.611000006</v>
      </c>
      <c r="P527" s="87">
        <v>6806934.522999965</v>
      </c>
      <c r="Q527" s="87">
        <v>12818882.301999973</v>
      </c>
      <c r="R527" s="87">
        <v>11124677.370000022</v>
      </c>
      <c r="S527" s="87">
        <v>6231945.842999996</v>
      </c>
      <c r="T527" s="87">
        <v>8713219.090000005</v>
      </c>
      <c r="U527" s="87">
        <v>2184539.7400000165</v>
      </c>
      <c r="V527" s="87">
        <v>3617138.2489999966</v>
      </c>
      <c r="W527" s="87">
        <v>6843367.141000009</v>
      </c>
      <c r="X527" s="87">
        <v>8643365.470999999</v>
      </c>
      <c r="Y527" s="87">
        <v>5153756.924999997</v>
      </c>
      <c r="Z527" s="87">
        <v>7227828.506000008</v>
      </c>
      <c r="AA527" s="87">
        <v>5294641.98399999</v>
      </c>
      <c r="AB527" s="87">
        <v>5518315.879</v>
      </c>
      <c r="AC527" s="87">
        <v>8232626.895000002</v>
      </c>
    </row>
    <row r="528" spans="4:29" s="1" customFormat="1" ht="5.25" customHeight="1">
      <c r="D528" s="29"/>
      <c r="E528" s="29"/>
      <c r="F528" s="89" t="str">
        <f>IF(ABS(F455+F525-F527)&gt;$C$568,$C$569," ")</f>
        <v> </v>
      </c>
      <c r="G528" s="89" t="str">
        <f>IF(ABS(G455+G525-G527)&gt;$C$568,$C$569," ")</f>
        <v> </v>
      </c>
      <c r="H528" s="89" t="str">
        <f>IF(ABS(H455+H525-H527)&gt;$C$568,$C$569," ")</f>
        <v> </v>
      </c>
      <c r="I528" s="89" t="str">
        <f aca="true" t="shared" si="2" ref="I528:AC528">IF(ABS(I455+I525-I527)&gt;$C$568,$C$569," ")</f>
        <v> </v>
      </c>
      <c r="J528" s="89" t="str">
        <f t="shared" si="2"/>
        <v> </v>
      </c>
      <c r="K528" s="89" t="str">
        <f t="shared" si="2"/>
        <v> </v>
      </c>
      <c r="L528" s="89" t="str">
        <f t="shared" si="2"/>
        <v> </v>
      </c>
      <c r="M528" s="89" t="str">
        <f t="shared" si="2"/>
        <v> </v>
      </c>
      <c r="N528" s="89" t="str">
        <f t="shared" si="2"/>
        <v> </v>
      </c>
      <c r="O528" s="89" t="str">
        <f t="shared" si="2"/>
        <v> </v>
      </c>
      <c r="P528" s="89" t="str">
        <f t="shared" si="2"/>
        <v> </v>
      </c>
      <c r="Q528" s="89" t="str">
        <f t="shared" si="2"/>
        <v> </v>
      </c>
      <c r="R528" s="89" t="str">
        <f t="shared" si="2"/>
        <v> </v>
      </c>
      <c r="S528" s="89" t="str">
        <f t="shared" si="2"/>
        <v> </v>
      </c>
      <c r="T528" s="89" t="str">
        <f t="shared" si="2"/>
        <v> </v>
      </c>
      <c r="U528" s="89" t="str">
        <f t="shared" si="2"/>
        <v> </v>
      </c>
      <c r="V528" s="89" t="str">
        <f t="shared" si="2"/>
        <v> </v>
      </c>
      <c r="W528" s="89" t="str">
        <f t="shared" si="2"/>
        <v> </v>
      </c>
      <c r="X528" s="89" t="str">
        <f t="shared" si="2"/>
        <v> </v>
      </c>
      <c r="Y528" s="89" t="str">
        <f t="shared" si="2"/>
        <v> </v>
      </c>
      <c r="Z528" s="89" t="str">
        <f t="shared" si="2"/>
        <v> </v>
      </c>
      <c r="AA528" s="89" t="str">
        <f t="shared" si="2"/>
        <v> </v>
      </c>
      <c r="AB528" s="89" t="str">
        <f t="shared" si="2"/>
        <v> </v>
      </c>
      <c r="AC528" s="89" t="str">
        <f t="shared" si="2"/>
        <v> </v>
      </c>
    </row>
    <row r="529" spans="4:29" s="1" customFormat="1" ht="5.25" customHeight="1" hidden="1" outlineLevel="1">
      <c r="D529" s="29"/>
      <c r="E529" s="2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  <c r="AA529" s="89"/>
      <c r="AB529" s="89"/>
      <c r="AC529" s="89"/>
    </row>
    <row r="530" spans="1:29" s="14" customFormat="1" ht="12.75" hidden="1" outlineLevel="2">
      <c r="A530" s="14" t="s">
        <v>1216</v>
      </c>
      <c r="B530" s="14" t="s">
        <v>1217</v>
      </c>
      <c r="C530" s="48" t="s">
        <v>1510</v>
      </c>
      <c r="D530" s="15"/>
      <c r="E530" s="15"/>
      <c r="F530" s="94">
        <v>2833225.52</v>
      </c>
      <c r="G530" s="94">
        <v>2833225.52</v>
      </c>
      <c r="H530" s="94">
        <v>2833225.52</v>
      </c>
      <c r="I530" s="94">
        <v>2833225.52</v>
      </c>
      <c r="J530" s="94">
        <v>2833225.52</v>
      </c>
      <c r="K530" s="94">
        <v>2833225.52</v>
      </c>
      <c r="L530" s="94">
        <v>2833225.52</v>
      </c>
      <c r="M530" s="94">
        <v>2833225.52</v>
      </c>
      <c r="N530" s="94">
        <v>2833225.52</v>
      </c>
      <c r="O530" s="94">
        <v>2833225.52</v>
      </c>
      <c r="P530" s="94">
        <v>2833225.52</v>
      </c>
      <c r="Q530" s="94">
        <v>2833225.52</v>
      </c>
      <c r="R530" s="94">
        <v>2833225.52</v>
      </c>
      <c r="S530" s="94">
        <v>2833225.52</v>
      </c>
      <c r="T530" s="94">
        <v>2833225.52</v>
      </c>
      <c r="U530" s="94">
        <v>2833225.52</v>
      </c>
      <c r="V530" s="94">
        <v>2833225.52</v>
      </c>
      <c r="W530" s="94">
        <v>2833225.52</v>
      </c>
      <c r="X530" s="94">
        <v>2833225.51</v>
      </c>
      <c r="Y530" s="94">
        <v>2833225.52</v>
      </c>
      <c r="Z530" s="94">
        <v>2833225.52</v>
      </c>
      <c r="AA530" s="94">
        <v>2833225.52</v>
      </c>
      <c r="AB530" s="94">
        <v>2833225.52</v>
      </c>
      <c r="AC530" s="94">
        <v>2833225.52</v>
      </c>
    </row>
    <row r="531" spans="1:29" s="14" customFormat="1" ht="12.75" hidden="1" outlineLevel="2">
      <c r="A531" s="14" t="s">
        <v>1218</v>
      </c>
      <c r="B531" s="14" t="s">
        <v>1219</v>
      </c>
      <c r="C531" s="48" t="s">
        <v>1511</v>
      </c>
      <c r="D531" s="15"/>
      <c r="E531" s="15"/>
      <c r="F531" s="94">
        <v>87500</v>
      </c>
      <c r="G531" s="94">
        <v>87500</v>
      </c>
      <c r="H531" s="94">
        <v>87500</v>
      </c>
      <c r="I531" s="94">
        <v>87500</v>
      </c>
      <c r="J531" s="94">
        <v>87500</v>
      </c>
      <c r="K531" s="94">
        <v>87500</v>
      </c>
      <c r="L531" s="94">
        <v>87500</v>
      </c>
      <c r="M531" s="94">
        <v>87500</v>
      </c>
      <c r="N531" s="94">
        <v>87500</v>
      </c>
      <c r="O531" s="94">
        <v>87500</v>
      </c>
      <c r="P531" s="94">
        <v>87500</v>
      </c>
      <c r="Q531" s="94">
        <v>87500</v>
      </c>
      <c r="R531" s="94">
        <v>87500</v>
      </c>
      <c r="S531" s="94">
        <v>87500</v>
      </c>
      <c r="T531" s="94">
        <v>87500</v>
      </c>
      <c r="U531" s="94">
        <v>87500</v>
      </c>
      <c r="V531" s="94">
        <v>87500</v>
      </c>
      <c r="W531" s="94">
        <v>87500</v>
      </c>
      <c r="X531" s="94">
        <v>87500</v>
      </c>
      <c r="Y531" s="94">
        <v>87500</v>
      </c>
      <c r="Z531" s="94">
        <v>87500</v>
      </c>
      <c r="AA531" s="94">
        <v>87500</v>
      </c>
      <c r="AB531" s="94">
        <v>87500</v>
      </c>
      <c r="AC531" s="94">
        <v>87500</v>
      </c>
    </row>
    <row r="532" spans="1:29" s="13" customFormat="1" ht="12.75" collapsed="1">
      <c r="A532" s="13" t="s">
        <v>64</v>
      </c>
      <c r="C532" s="50" t="s">
        <v>104</v>
      </c>
      <c r="D532" s="23"/>
      <c r="E532" s="23"/>
      <c r="F532" s="87">
        <v>2920725.52</v>
      </c>
      <c r="G532" s="87">
        <v>2920725.52</v>
      </c>
      <c r="H532" s="87">
        <v>2920725.52</v>
      </c>
      <c r="I532" s="87">
        <v>2920725.52</v>
      </c>
      <c r="J532" s="87">
        <v>2920725.52</v>
      </c>
      <c r="K532" s="87">
        <v>2920725.52</v>
      </c>
      <c r="L532" s="87">
        <v>2920725.52</v>
      </c>
      <c r="M532" s="87">
        <v>2920725.52</v>
      </c>
      <c r="N532" s="87">
        <v>2920725.52</v>
      </c>
      <c r="O532" s="87">
        <v>2920725.52</v>
      </c>
      <c r="P532" s="87">
        <v>2920725.52</v>
      </c>
      <c r="Q532" s="87">
        <v>2920725.52</v>
      </c>
      <c r="R532" s="87">
        <v>2920725.52</v>
      </c>
      <c r="S532" s="87">
        <v>2920725.52</v>
      </c>
      <c r="T532" s="87">
        <v>2920725.52</v>
      </c>
      <c r="U532" s="87">
        <v>2920725.52</v>
      </c>
      <c r="V532" s="87">
        <v>2920725.52</v>
      </c>
      <c r="W532" s="87">
        <v>2920725.52</v>
      </c>
      <c r="X532" s="87">
        <v>2920725.51</v>
      </c>
      <c r="Y532" s="87">
        <v>2920725.52</v>
      </c>
      <c r="Z532" s="87">
        <v>2920725.52</v>
      </c>
      <c r="AA532" s="87">
        <v>2920725.52</v>
      </c>
      <c r="AB532" s="87">
        <v>2920725.52</v>
      </c>
      <c r="AC532" s="87">
        <v>2920725.52</v>
      </c>
    </row>
    <row r="533" spans="3:29" s="13" customFormat="1" ht="0.75" customHeight="1" hidden="1" outlineLevel="1">
      <c r="C533" s="50"/>
      <c r="D533" s="23"/>
      <c r="E533" s="23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  <c r="AA533" s="87"/>
      <c r="AB533" s="87"/>
      <c r="AC533" s="87"/>
    </row>
    <row r="534" spans="1:29" s="14" customFormat="1" ht="12.75" hidden="1" outlineLevel="2">
      <c r="A534" s="14" t="s">
        <v>1220</v>
      </c>
      <c r="B534" s="14" t="s">
        <v>1221</v>
      </c>
      <c r="C534" s="48" t="s">
        <v>1512</v>
      </c>
      <c r="D534" s="15"/>
      <c r="E534" s="15"/>
      <c r="F534" s="94">
        <v>376.55</v>
      </c>
      <c r="G534" s="94">
        <v>247.34</v>
      </c>
      <c r="H534" s="94">
        <v>172.51</v>
      </c>
      <c r="I534" s="94">
        <v>165.34</v>
      </c>
      <c r="J534" s="94">
        <v>559.32</v>
      </c>
      <c r="K534" s="94">
        <v>4259.4</v>
      </c>
      <c r="L534" s="94">
        <v>2849.67</v>
      </c>
      <c r="M534" s="94">
        <v>0</v>
      </c>
      <c r="N534" s="94">
        <v>0</v>
      </c>
      <c r="O534" s="94">
        <v>0</v>
      </c>
      <c r="P534" s="94">
        <v>28.73</v>
      </c>
      <c r="Q534" s="94">
        <v>917.6700000000001</v>
      </c>
      <c r="R534" s="94">
        <v>0</v>
      </c>
      <c r="S534" s="94">
        <v>0</v>
      </c>
      <c r="T534" s="94">
        <v>0</v>
      </c>
      <c r="U534" s="94">
        <v>0</v>
      </c>
      <c r="V534" s="94">
        <v>0</v>
      </c>
      <c r="W534" s="94">
        <v>7.08</v>
      </c>
      <c r="X534" s="94">
        <v>0</v>
      </c>
      <c r="Y534" s="94">
        <v>305.07</v>
      </c>
      <c r="Z534" s="94">
        <v>0</v>
      </c>
      <c r="AA534" s="94">
        <v>0</v>
      </c>
      <c r="AB534" s="94">
        <v>0</v>
      </c>
      <c r="AC534" s="94">
        <v>0</v>
      </c>
    </row>
    <row r="535" spans="1:29" s="13" customFormat="1" ht="12.75" customHeight="1" collapsed="1">
      <c r="A535" s="13" t="s">
        <v>65</v>
      </c>
      <c r="C535" s="50" t="s">
        <v>105</v>
      </c>
      <c r="D535" s="23"/>
      <c r="E535" s="23"/>
      <c r="F535" s="87">
        <v>376.55</v>
      </c>
      <c r="G535" s="87">
        <v>247.34</v>
      </c>
      <c r="H535" s="87">
        <v>172.51</v>
      </c>
      <c r="I535" s="87">
        <v>165.34</v>
      </c>
      <c r="J535" s="87">
        <v>559.32</v>
      </c>
      <c r="K535" s="87">
        <v>4259.4</v>
      </c>
      <c r="L535" s="87">
        <v>2849.67</v>
      </c>
      <c r="M535" s="87">
        <v>0</v>
      </c>
      <c r="N535" s="87">
        <v>0</v>
      </c>
      <c r="O535" s="87">
        <v>0</v>
      </c>
      <c r="P535" s="87">
        <v>28.73</v>
      </c>
      <c r="Q535" s="87">
        <v>917.6700000000001</v>
      </c>
      <c r="R535" s="87">
        <v>0</v>
      </c>
      <c r="S535" s="87">
        <v>0</v>
      </c>
      <c r="T535" s="87">
        <v>0</v>
      </c>
      <c r="U535" s="87">
        <v>0</v>
      </c>
      <c r="V535" s="87">
        <v>0</v>
      </c>
      <c r="W535" s="87">
        <v>7.08</v>
      </c>
      <c r="X535" s="87">
        <v>0</v>
      </c>
      <c r="Y535" s="87">
        <v>305.07</v>
      </c>
      <c r="Z535" s="87">
        <v>0</v>
      </c>
      <c r="AA535" s="87">
        <v>0</v>
      </c>
      <c r="AB535" s="87">
        <v>0</v>
      </c>
      <c r="AC535" s="87">
        <v>0</v>
      </c>
    </row>
    <row r="536" spans="3:29" s="13" customFormat="1" ht="0.75" customHeight="1" hidden="1" outlineLevel="1">
      <c r="C536" s="50"/>
      <c r="D536" s="23"/>
      <c r="E536" s="23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  <c r="AA536" s="87"/>
      <c r="AB536" s="87"/>
      <c r="AC536" s="87"/>
    </row>
    <row r="537" spans="1:29" s="14" customFormat="1" ht="12.75" hidden="1" outlineLevel="2">
      <c r="A537" s="14" t="s">
        <v>1222</v>
      </c>
      <c r="B537" s="14" t="s">
        <v>1223</v>
      </c>
      <c r="C537" s="48" t="s">
        <v>1513</v>
      </c>
      <c r="D537" s="15"/>
      <c r="E537" s="15"/>
      <c r="F537" s="94">
        <v>4806.32</v>
      </c>
      <c r="G537" s="94">
        <v>4893.35</v>
      </c>
      <c r="H537" s="94">
        <v>19875</v>
      </c>
      <c r="I537" s="94">
        <v>18854.54</v>
      </c>
      <c r="J537" s="94">
        <v>6240.91</v>
      </c>
      <c r="K537" s="94">
        <v>26168.39</v>
      </c>
      <c r="L537" s="94">
        <v>20472.61</v>
      </c>
      <c r="M537" s="94">
        <v>14222.92</v>
      </c>
      <c r="N537" s="94">
        <v>54067.76</v>
      </c>
      <c r="O537" s="94">
        <v>21986.87</v>
      </c>
      <c r="P537" s="94">
        <v>9693.59</v>
      </c>
      <c r="Q537" s="94">
        <v>11937.72</v>
      </c>
      <c r="R537" s="94">
        <v>61966.61</v>
      </c>
      <c r="S537" s="94">
        <v>52455.97</v>
      </c>
      <c r="T537" s="94">
        <v>62530.65</v>
      </c>
      <c r="U537" s="94">
        <v>39627.61</v>
      </c>
      <c r="V537" s="94">
        <v>41878.82</v>
      </c>
      <c r="W537" s="94">
        <v>36148</v>
      </c>
      <c r="X537" s="94">
        <v>43041.770000000004</v>
      </c>
      <c r="Y537" s="94">
        <v>57722.12</v>
      </c>
      <c r="Z537" s="94">
        <v>48454.88</v>
      </c>
      <c r="AA537" s="94">
        <v>43130.090000000004</v>
      </c>
      <c r="AB537" s="94">
        <v>51255.37</v>
      </c>
      <c r="AC537" s="94">
        <v>64244.89</v>
      </c>
    </row>
    <row r="538" spans="1:29" s="13" customFormat="1" ht="12.75" customHeight="1" collapsed="1">
      <c r="A538" s="13" t="s">
        <v>66</v>
      </c>
      <c r="C538" s="50" t="s">
        <v>106</v>
      </c>
      <c r="D538" s="23"/>
      <c r="E538" s="23"/>
      <c r="F538" s="87">
        <v>4806.32</v>
      </c>
      <c r="G538" s="87">
        <v>4893.35</v>
      </c>
      <c r="H538" s="87">
        <v>19875</v>
      </c>
      <c r="I538" s="87">
        <v>18854.54</v>
      </c>
      <c r="J538" s="87">
        <v>6240.91</v>
      </c>
      <c r="K538" s="87">
        <v>26168.39</v>
      </c>
      <c r="L538" s="87">
        <v>20472.61</v>
      </c>
      <c r="M538" s="87">
        <v>14222.92</v>
      </c>
      <c r="N538" s="87">
        <v>54067.76</v>
      </c>
      <c r="O538" s="87">
        <v>21986.87</v>
      </c>
      <c r="P538" s="87">
        <v>9693.59</v>
      </c>
      <c r="Q538" s="87">
        <v>11937.72</v>
      </c>
      <c r="R538" s="87">
        <v>61966.61</v>
      </c>
      <c r="S538" s="87">
        <v>52455.97</v>
      </c>
      <c r="T538" s="87">
        <v>62530.65</v>
      </c>
      <c r="U538" s="87">
        <v>39627.61</v>
      </c>
      <c r="V538" s="87">
        <v>41878.82</v>
      </c>
      <c r="W538" s="87">
        <v>36148</v>
      </c>
      <c r="X538" s="87">
        <v>43041.770000000004</v>
      </c>
      <c r="Y538" s="87">
        <v>57722.12</v>
      </c>
      <c r="Z538" s="87">
        <v>48454.88</v>
      </c>
      <c r="AA538" s="87">
        <v>43130.090000000004</v>
      </c>
      <c r="AB538" s="87">
        <v>51255.37</v>
      </c>
      <c r="AC538" s="87">
        <v>64244.89</v>
      </c>
    </row>
    <row r="539" spans="3:29" s="13" customFormat="1" ht="0.75" customHeight="1" hidden="1" outlineLevel="1">
      <c r="C539" s="50"/>
      <c r="D539" s="23"/>
      <c r="E539" s="23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  <c r="AA539" s="87"/>
      <c r="AB539" s="87"/>
      <c r="AC539" s="87"/>
    </row>
    <row r="540" spans="1:29" s="14" customFormat="1" ht="12.75" hidden="1" outlineLevel="2">
      <c r="A540" s="14" t="s">
        <v>1224</v>
      </c>
      <c r="B540" s="14" t="s">
        <v>1225</v>
      </c>
      <c r="C540" s="48" t="s">
        <v>1514</v>
      </c>
      <c r="D540" s="15"/>
      <c r="E540" s="15"/>
      <c r="F540" s="94">
        <v>39265.54</v>
      </c>
      <c r="G540" s="94">
        <v>39265.54</v>
      </c>
      <c r="H540" s="94">
        <v>39265.54</v>
      </c>
      <c r="I540" s="94">
        <v>39265.54</v>
      </c>
      <c r="J540" s="94">
        <v>39265.54</v>
      </c>
      <c r="K540" s="94">
        <v>39265.54</v>
      </c>
      <c r="L540" s="94">
        <v>39265.54</v>
      </c>
      <c r="M540" s="94">
        <v>39265.54</v>
      </c>
      <c r="N540" s="94">
        <v>39265.54</v>
      </c>
      <c r="O540" s="94">
        <v>39265.54</v>
      </c>
      <c r="P540" s="94">
        <v>39265.54</v>
      </c>
      <c r="Q540" s="94">
        <v>39265.54</v>
      </c>
      <c r="R540" s="94">
        <v>39265.54</v>
      </c>
      <c r="S540" s="94">
        <v>39265.54</v>
      </c>
      <c r="T540" s="94">
        <v>39265.54</v>
      </c>
      <c r="U540" s="94">
        <v>39265.54</v>
      </c>
      <c r="V540" s="94">
        <v>39265.54</v>
      </c>
      <c r="W540" s="94">
        <v>39265.54</v>
      </c>
      <c r="X540" s="94">
        <v>39265.54</v>
      </c>
      <c r="Y540" s="94">
        <v>39265.54</v>
      </c>
      <c r="Z540" s="94">
        <v>39265.54</v>
      </c>
      <c r="AA540" s="94">
        <v>39265.54</v>
      </c>
      <c r="AB540" s="94">
        <v>39265.53</v>
      </c>
      <c r="AC540" s="94">
        <v>39265.54</v>
      </c>
    </row>
    <row r="541" spans="1:29" s="13" customFormat="1" ht="12.75" collapsed="1">
      <c r="A541" s="13" t="s">
        <v>67</v>
      </c>
      <c r="C541" s="50" t="s">
        <v>119</v>
      </c>
      <c r="D541" s="23"/>
      <c r="E541" s="23"/>
      <c r="F541" s="87">
        <v>39265.54</v>
      </c>
      <c r="G541" s="87">
        <v>39265.54</v>
      </c>
      <c r="H541" s="87">
        <v>39265.54</v>
      </c>
      <c r="I541" s="87">
        <v>39265.54</v>
      </c>
      <c r="J541" s="87">
        <v>39265.54</v>
      </c>
      <c r="K541" s="87">
        <v>39265.54</v>
      </c>
      <c r="L541" s="87">
        <v>39265.54</v>
      </c>
      <c r="M541" s="87">
        <v>39265.54</v>
      </c>
      <c r="N541" s="87">
        <v>39265.54</v>
      </c>
      <c r="O541" s="87">
        <v>39265.54</v>
      </c>
      <c r="P541" s="87">
        <v>39265.54</v>
      </c>
      <c r="Q541" s="87">
        <v>39265.54</v>
      </c>
      <c r="R541" s="87">
        <v>39265.54</v>
      </c>
      <c r="S541" s="87">
        <v>39265.54</v>
      </c>
      <c r="T541" s="87">
        <v>39265.54</v>
      </c>
      <c r="U541" s="87">
        <v>39265.54</v>
      </c>
      <c r="V541" s="87">
        <v>39265.54</v>
      </c>
      <c r="W541" s="87">
        <v>39265.54</v>
      </c>
      <c r="X541" s="87">
        <v>39265.54</v>
      </c>
      <c r="Y541" s="87">
        <v>39265.54</v>
      </c>
      <c r="Z541" s="87">
        <v>39265.54</v>
      </c>
      <c r="AA541" s="87">
        <v>39265.54</v>
      </c>
      <c r="AB541" s="87">
        <v>39265.53</v>
      </c>
      <c r="AC541" s="87">
        <v>39265.54</v>
      </c>
    </row>
    <row r="542" spans="3:29" s="13" customFormat="1" ht="0.75" customHeight="1" hidden="1" outlineLevel="1">
      <c r="C542" s="50"/>
      <c r="D542" s="23"/>
      <c r="E542" s="23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  <c r="AA542" s="87"/>
      <c r="AB542" s="87"/>
      <c r="AC542" s="87"/>
    </row>
    <row r="543" spans="1:29" s="14" customFormat="1" ht="12.75" hidden="1" outlineLevel="2">
      <c r="A543" s="14" t="s">
        <v>1226</v>
      </c>
      <c r="B543" s="14" t="s">
        <v>1227</v>
      </c>
      <c r="C543" s="48" t="s">
        <v>1515</v>
      </c>
      <c r="D543" s="15"/>
      <c r="E543" s="15"/>
      <c r="F543" s="94">
        <v>2804.05</v>
      </c>
      <c r="G543" s="94">
        <v>2804.05</v>
      </c>
      <c r="H543" s="94">
        <v>2804.05</v>
      </c>
      <c r="I543" s="94">
        <v>2804.05</v>
      </c>
      <c r="J543" s="94">
        <v>2804.05</v>
      </c>
      <c r="K543" s="94">
        <v>2807.98</v>
      </c>
      <c r="L543" s="94">
        <v>2800.12</v>
      </c>
      <c r="M543" s="94">
        <v>2804.05</v>
      </c>
      <c r="N543" s="94">
        <v>2804.05</v>
      </c>
      <c r="O543" s="94">
        <v>2804.05</v>
      </c>
      <c r="P543" s="94">
        <v>2804.05</v>
      </c>
      <c r="Q543" s="94">
        <v>2804.05</v>
      </c>
      <c r="R543" s="94">
        <v>2804.05</v>
      </c>
      <c r="S543" s="94">
        <v>2804.05</v>
      </c>
      <c r="T543" s="94">
        <v>2804.05</v>
      </c>
      <c r="U543" s="94">
        <v>2804.05</v>
      </c>
      <c r="V543" s="94">
        <v>2804.05</v>
      </c>
      <c r="W543" s="94">
        <v>2804.05</v>
      </c>
      <c r="X543" s="94">
        <v>2804.05</v>
      </c>
      <c r="Y543" s="94">
        <v>2804.05</v>
      </c>
      <c r="Z543" s="94">
        <v>2804.05</v>
      </c>
      <c r="AA543" s="94">
        <v>2804.05</v>
      </c>
      <c r="AB543" s="94">
        <v>2804.05</v>
      </c>
      <c r="AC543" s="94">
        <v>2804.05</v>
      </c>
    </row>
    <row r="544" spans="1:29" s="13" customFormat="1" ht="12.75" collapsed="1">
      <c r="A544" s="13" t="s">
        <v>68</v>
      </c>
      <c r="C544" s="50" t="s">
        <v>107</v>
      </c>
      <c r="D544" s="23"/>
      <c r="E544" s="23"/>
      <c r="F544" s="87">
        <v>2804.05</v>
      </c>
      <c r="G544" s="87">
        <v>2804.05</v>
      </c>
      <c r="H544" s="87">
        <v>2804.05</v>
      </c>
      <c r="I544" s="87">
        <v>2804.05</v>
      </c>
      <c r="J544" s="87">
        <v>2804.05</v>
      </c>
      <c r="K544" s="87">
        <v>2807.98</v>
      </c>
      <c r="L544" s="87">
        <v>2800.12</v>
      </c>
      <c r="M544" s="87">
        <v>2804.05</v>
      </c>
      <c r="N544" s="87">
        <v>2804.05</v>
      </c>
      <c r="O544" s="87">
        <v>2804.05</v>
      </c>
      <c r="P544" s="87">
        <v>2804.05</v>
      </c>
      <c r="Q544" s="87">
        <v>2804.05</v>
      </c>
      <c r="R544" s="87">
        <v>2804.05</v>
      </c>
      <c r="S544" s="87">
        <v>2804.05</v>
      </c>
      <c r="T544" s="87">
        <v>2804.05</v>
      </c>
      <c r="U544" s="87">
        <v>2804.05</v>
      </c>
      <c r="V544" s="87">
        <v>2804.05</v>
      </c>
      <c r="W544" s="87">
        <v>2804.05</v>
      </c>
      <c r="X544" s="87">
        <v>2804.05</v>
      </c>
      <c r="Y544" s="87">
        <v>2804.05</v>
      </c>
      <c r="Z544" s="87">
        <v>2804.05</v>
      </c>
      <c r="AA544" s="87">
        <v>2804.05</v>
      </c>
      <c r="AB544" s="87">
        <v>2804.05</v>
      </c>
      <c r="AC544" s="87">
        <v>2804.05</v>
      </c>
    </row>
    <row r="545" spans="3:29" s="13" customFormat="1" ht="0.75" customHeight="1" hidden="1" outlineLevel="1">
      <c r="C545" s="50"/>
      <c r="D545" s="23"/>
      <c r="E545" s="23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  <c r="AA545" s="87"/>
      <c r="AB545" s="87"/>
      <c r="AC545" s="87"/>
    </row>
    <row r="546" spans="1:29" s="13" customFormat="1" ht="12.75" collapsed="1">
      <c r="A546" s="13" t="s">
        <v>69</v>
      </c>
      <c r="C546" s="50" t="s">
        <v>108</v>
      </c>
      <c r="D546" s="23"/>
      <c r="E546" s="23"/>
      <c r="F546" s="87">
        <v>0</v>
      </c>
      <c r="G546" s="87">
        <v>0</v>
      </c>
      <c r="H546" s="87">
        <v>0</v>
      </c>
      <c r="I546" s="87">
        <v>0</v>
      </c>
      <c r="J546" s="87">
        <v>0</v>
      </c>
      <c r="K546" s="87">
        <v>0</v>
      </c>
      <c r="L546" s="87">
        <v>0</v>
      </c>
      <c r="M546" s="87">
        <v>0</v>
      </c>
      <c r="N546" s="87">
        <v>0</v>
      </c>
      <c r="O546" s="87">
        <v>0</v>
      </c>
      <c r="P546" s="87">
        <v>0</v>
      </c>
      <c r="Q546" s="87">
        <v>0</v>
      </c>
      <c r="R546" s="87">
        <v>0</v>
      </c>
      <c r="S546" s="87">
        <v>0</v>
      </c>
      <c r="T546" s="87">
        <v>0</v>
      </c>
      <c r="U546" s="87">
        <v>0</v>
      </c>
      <c r="V546" s="87">
        <v>0</v>
      </c>
      <c r="W546" s="87">
        <v>0</v>
      </c>
      <c r="X546" s="87">
        <v>0</v>
      </c>
      <c r="Y546" s="87">
        <v>0</v>
      </c>
      <c r="Z546" s="87">
        <v>0</v>
      </c>
      <c r="AA546" s="87">
        <v>0</v>
      </c>
      <c r="AB546" s="87">
        <v>0</v>
      </c>
      <c r="AC546" s="87">
        <v>0</v>
      </c>
    </row>
    <row r="547" spans="3:29" s="13" customFormat="1" ht="0.75" customHeight="1" hidden="1" outlineLevel="1">
      <c r="C547" s="50"/>
      <c r="D547" s="23"/>
      <c r="E547" s="23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  <c r="AA547" s="87"/>
      <c r="AB547" s="87"/>
      <c r="AC547" s="87"/>
    </row>
    <row r="548" spans="1:29" s="14" customFormat="1" ht="12.75" hidden="1" outlineLevel="2">
      <c r="A548" s="14" t="s">
        <v>1228</v>
      </c>
      <c r="B548" s="14" t="s">
        <v>1229</v>
      </c>
      <c r="C548" s="48" t="s">
        <v>1516</v>
      </c>
      <c r="D548" s="15"/>
      <c r="E548" s="15"/>
      <c r="F548" s="94">
        <v>1671.3700000000001</v>
      </c>
      <c r="G548" s="94">
        <v>852.59</v>
      </c>
      <c r="H548" s="94">
        <v>116328.92</v>
      </c>
      <c r="I548" s="94">
        <v>4176.1</v>
      </c>
      <c r="J548" s="94">
        <v>116050.12</v>
      </c>
      <c r="K548" s="94">
        <v>4312.45</v>
      </c>
      <c r="L548" s="94">
        <v>2306</v>
      </c>
      <c r="M548" s="94">
        <v>23438.63</v>
      </c>
      <c r="N548" s="94">
        <v>-252745.03</v>
      </c>
      <c r="O548" s="94">
        <v>1841.72</v>
      </c>
      <c r="P548" s="94">
        <v>411.76</v>
      </c>
      <c r="Q548" s="94">
        <v>8147.04</v>
      </c>
      <c r="R548" s="94">
        <v>1752.1100000000001</v>
      </c>
      <c r="S548" s="94">
        <v>618.89</v>
      </c>
      <c r="T548" s="94">
        <v>666.48</v>
      </c>
      <c r="U548" s="94">
        <v>882.28</v>
      </c>
      <c r="V548" s="94">
        <v>694.63</v>
      </c>
      <c r="W548" s="94">
        <v>642.2</v>
      </c>
      <c r="X548" s="94">
        <v>673.23</v>
      </c>
      <c r="Y548" s="94">
        <v>738.15</v>
      </c>
      <c r="Z548" s="94">
        <v>671.91</v>
      </c>
      <c r="AA548" s="94">
        <v>1172.56</v>
      </c>
      <c r="AB548" s="94">
        <v>683.41</v>
      </c>
      <c r="AC548" s="94">
        <v>680.5500000000001</v>
      </c>
    </row>
    <row r="549" spans="1:29" s="14" customFormat="1" ht="12.75" hidden="1" outlineLevel="2">
      <c r="A549" s="14" t="s">
        <v>1230</v>
      </c>
      <c r="B549" s="14" t="s">
        <v>1231</v>
      </c>
      <c r="C549" s="48" t="s">
        <v>1517</v>
      </c>
      <c r="D549" s="15"/>
      <c r="E549" s="15"/>
      <c r="F549" s="94">
        <v>91125.61</v>
      </c>
      <c r="G549" s="94">
        <v>82601.18000000001</v>
      </c>
      <c r="H549" s="94">
        <v>92730.78</v>
      </c>
      <c r="I549" s="94">
        <v>90545.94</v>
      </c>
      <c r="J549" s="94">
        <v>93936.75</v>
      </c>
      <c r="K549" s="94">
        <v>91728.24</v>
      </c>
      <c r="L549" s="94">
        <v>95247.33</v>
      </c>
      <c r="M549" s="94">
        <v>95468.92</v>
      </c>
      <c r="N549" s="94">
        <v>92779.46</v>
      </c>
      <c r="O549" s="94">
        <v>96358.86</v>
      </c>
      <c r="P549" s="94">
        <v>94143.79000000001</v>
      </c>
      <c r="Q549" s="94">
        <v>98586.52</v>
      </c>
      <c r="R549" s="94">
        <v>99173.77</v>
      </c>
      <c r="S549" s="94">
        <v>90113.71</v>
      </c>
      <c r="T549" s="94">
        <v>101076.24</v>
      </c>
      <c r="U549" s="94">
        <v>98406.13</v>
      </c>
      <c r="V549" s="94">
        <v>103436.28</v>
      </c>
      <c r="W549" s="94">
        <v>101484.44</v>
      </c>
      <c r="X549" s="94">
        <v>105948.79000000001</v>
      </c>
      <c r="Y549" s="94">
        <v>106876.44</v>
      </c>
      <c r="Z549" s="94">
        <v>103708.69</v>
      </c>
      <c r="AA549" s="94">
        <v>108910.35</v>
      </c>
      <c r="AB549" s="94">
        <v>106436.54000000001</v>
      </c>
      <c r="AC549" s="94">
        <v>111195.66</v>
      </c>
    </row>
    <row r="550" spans="1:29" s="14" customFormat="1" ht="12.75" hidden="1" outlineLevel="2">
      <c r="A550" s="14" t="s">
        <v>1232</v>
      </c>
      <c r="B550" s="14" t="s">
        <v>1233</v>
      </c>
      <c r="C550" s="48" t="s">
        <v>1518</v>
      </c>
      <c r="D550" s="15"/>
      <c r="E550" s="15"/>
      <c r="F550" s="94">
        <v>0</v>
      </c>
      <c r="G550" s="94">
        <v>0</v>
      </c>
      <c r="H550" s="94">
        <v>0</v>
      </c>
      <c r="I550" s="94">
        <v>0</v>
      </c>
      <c r="J550" s="94">
        <v>0</v>
      </c>
      <c r="K550" s="94">
        <v>0</v>
      </c>
      <c r="L550" s="94">
        <v>0</v>
      </c>
      <c r="M550" s="94">
        <v>283102</v>
      </c>
      <c r="N550" s="94">
        <v>0</v>
      </c>
      <c r="O550" s="94">
        <v>0</v>
      </c>
      <c r="P550" s="94">
        <v>81152</v>
      </c>
      <c r="Q550" s="94">
        <v>-230</v>
      </c>
      <c r="R550" s="94">
        <v>0</v>
      </c>
      <c r="S550" s="94">
        <v>0</v>
      </c>
      <c r="T550" s="94">
        <v>-4557</v>
      </c>
      <c r="U550" s="94">
        <v>0</v>
      </c>
      <c r="V550" s="94">
        <v>0</v>
      </c>
      <c r="W550" s="94">
        <v>45991</v>
      </c>
      <c r="X550" s="94">
        <v>0</v>
      </c>
      <c r="Y550" s="94">
        <v>25333</v>
      </c>
      <c r="Z550" s="94">
        <v>0</v>
      </c>
      <c r="AA550" s="94">
        <v>-25333</v>
      </c>
      <c r="AB550" s="94">
        <v>-207221</v>
      </c>
      <c r="AC550" s="94">
        <v>0</v>
      </c>
    </row>
    <row r="551" spans="1:29" s="14" customFormat="1" ht="12.75" hidden="1" outlineLevel="2">
      <c r="A551" s="14" t="s">
        <v>1234</v>
      </c>
      <c r="B551" s="14" t="s">
        <v>1235</v>
      </c>
      <c r="C551" s="48" t="s">
        <v>1519</v>
      </c>
      <c r="D551" s="15"/>
      <c r="E551" s="15"/>
      <c r="F551" s="94">
        <v>0</v>
      </c>
      <c r="G551" s="94">
        <v>0</v>
      </c>
      <c r="H551" s="94">
        <v>0</v>
      </c>
      <c r="I551" s="94">
        <v>0</v>
      </c>
      <c r="J551" s="94">
        <v>0</v>
      </c>
      <c r="K551" s="94">
        <v>0</v>
      </c>
      <c r="L551" s="94">
        <v>0</v>
      </c>
      <c r="M551" s="94">
        <v>0</v>
      </c>
      <c r="N551" s="94">
        <v>68158</v>
      </c>
      <c r="O551" s="94">
        <v>0</v>
      </c>
      <c r="P551" s="94">
        <v>-313776</v>
      </c>
      <c r="Q551" s="94">
        <v>0</v>
      </c>
      <c r="R551" s="94">
        <v>0</v>
      </c>
      <c r="S551" s="94">
        <v>0</v>
      </c>
      <c r="T551" s="94">
        <v>18788</v>
      </c>
      <c r="U551" s="94">
        <v>0</v>
      </c>
      <c r="V551" s="94">
        <v>0</v>
      </c>
      <c r="W551" s="94">
        <v>20299</v>
      </c>
      <c r="X551" s="94">
        <v>0</v>
      </c>
      <c r="Y551" s="94">
        <v>0</v>
      </c>
      <c r="Z551" s="94">
        <v>9802</v>
      </c>
      <c r="AA551" s="94">
        <v>0</v>
      </c>
      <c r="AB551" s="94">
        <v>25710</v>
      </c>
      <c r="AC551" s="94">
        <v>-1</v>
      </c>
    </row>
    <row r="552" spans="1:29" s="13" customFormat="1" ht="12.75" collapsed="1">
      <c r="A552" s="13" t="s">
        <v>70</v>
      </c>
      <c r="C552" s="50" t="s">
        <v>109</v>
      </c>
      <c r="D552" s="23"/>
      <c r="E552" s="23"/>
      <c r="F552" s="86">
        <v>92796.98</v>
      </c>
      <c r="G552" s="86">
        <v>83453.77</v>
      </c>
      <c r="H552" s="86">
        <v>209059.7</v>
      </c>
      <c r="I552" s="86">
        <v>94722.04000000001</v>
      </c>
      <c r="J552" s="86">
        <v>209986.87</v>
      </c>
      <c r="K552" s="86">
        <v>96040.69</v>
      </c>
      <c r="L552" s="86">
        <v>97553.33</v>
      </c>
      <c r="M552" s="86">
        <v>402009.55</v>
      </c>
      <c r="N552" s="86">
        <v>-91807.57</v>
      </c>
      <c r="O552" s="86">
        <v>98200.58</v>
      </c>
      <c r="P552" s="86">
        <v>-138068.45</v>
      </c>
      <c r="Q552" s="86">
        <v>106503.56</v>
      </c>
      <c r="R552" s="86">
        <v>100925.88</v>
      </c>
      <c r="S552" s="86">
        <v>90732.6</v>
      </c>
      <c r="T552" s="86">
        <v>115973.72</v>
      </c>
      <c r="U552" s="86">
        <v>99288.41</v>
      </c>
      <c r="V552" s="86">
        <v>104130.91</v>
      </c>
      <c r="W552" s="86">
        <v>168416.64</v>
      </c>
      <c r="X552" s="86">
        <v>106622.02</v>
      </c>
      <c r="Y552" s="86">
        <v>132947.59</v>
      </c>
      <c r="Z552" s="86">
        <v>114182.6</v>
      </c>
      <c r="AA552" s="86">
        <v>84749.91</v>
      </c>
      <c r="AB552" s="86">
        <v>-74391.04999999999</v>
      </c>
      <c r="AC552" s="86">
        <v>111875.21</v>
      </c>
    </row>
    <row r="553" spans="1:29" s="1" customFormat="1" ht="12.75">
      <c r="A553" s="26" t="s">
        <v>71</v>
      </c>
      <c r="C553" s="46" t="s">
        <v>115</v>
      </c>
      <c r="D553" s="23"/>
      <c r="E553" s="23"/>
      <c r="F553" s="87">
        <v>3060774.9599999995</v>
      </c>
      <c r="G553" s="87">
        <v>3051389.57</v>
      </c>
      <c r="H553" s="87">
        <v>3191902.32</v>
      </c>
      <c r="I553" s="87">
        <v>3076537.03</v>
      </c>
      <c r="J553" s="87">
        <v>3179582.21</v>
      </c>
      <c r="K553" s="87">
        <v>3089267.52</v>
      </c>
      <c r="L553" s="87">
        <v>3083666.79</v>
      </c>
      <c r="M553" s="87">
        <v>3379027.5799999996</v>
      </c>
      <c r="N553" s="87">
        <v>2925055.3</v>
      </c>
      <c r="O553" s="87">
        <v>3082982.56</v>
      </c>
      <c r="P553" s="87">
        <v>2834448.9799999995</v>
      </c>
      <c r="Q553" s="87">
        <v>3082154.06</v>
      </c>
      <c r="R553" s="87">
        <v>3125687.5999999996</v>
      </c>
      <c r="S553" s="87">
        <v>3105983.68</v>
      </c>
      <c r="T553" s="87">
        <v>3141299.48</v>
      </c>
      <c r="U553" s="87">
        <v>3101711.13</v>
      </c>
      <c r="V553" s="87">
        <v>3108804.84</v>
      </c>
      <c r="W553" s="87">
        <v>3167366.83</v>
      </c>
      <c r="X553" s="87">
        <v>3112458.8899999997</v>
      </c>
      <c r="Y553" s="87">
        <v>3153769.8899999997</v>
      </c>
      <c r="Z553" s="87">
        <v>3125432.59</v>
      </c>
      <c r="AA553" s="87">
        <v>3090675.11</v>
      </c>
      <c r="AB553" s="87">
        <v>2939659.42</v>
      </c>
      <c r="AC553" s="87">
        <v>3138915.21</v>
      </c>
    </row>
    <row r="554" spans="1:29" s="1" customFormat="1" ht="0.75" customHeight="1" hidden="1" outlineLevel="1">
      <c r="A554" s="26"/>
      <c r="C554" s="46"/>
      <c r="D554" s="23"/>
      <c r="E554" s="23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  <c r="AA554" s="87"/>
      <c r="AB554" s="87"/>
      <c r="AC554" s="87"/>
    </row>
    <row r="555" spans="1:29" s="14" customFormat="1" ht="12.75" hidden="1" outlineLevel="2">
      <c r="A555" s="14" t="s">
        <v>1236</v>
      </c>
      <c r="B555" s="14" t="s">
        <v>1237</v>
      </c>
      <c r="C555" s="48" t="s">
        <v>1520</v>
      </c>
      <c r="D555" s="15"/>
      <c r="E555" s="15"/>
      <c r="F555" s="94">
        <v>-66767.74</v>
      </c>
      <c r="G555" s="94">
        <v>-51226.91</v>
      </c>
      <c r="H555" s="94">
        <v>-46594.92</v>
      </c>
      <c r="I555" s="94">
        <v>-64379.65</v>
      </c>
      <c r="J555" s="94">
        <v>-62816.090000000004</v>
      </c>
      <c r="K555" s="94">
        <v>-45611.25</v>
      </c>
      <c r="L555" s="94">
        <v>-22039.03</v>
      </c>
      <c r="M555" s="94">
        <v>-22508.96</v>
      </c>
      <c r="N555" s="94">
        <v>-43883.32</v>
      </c>
      <c r="O555" s="94">
        <v>-50979.1</v>
      </c>
      <c r="P555" s="94">
        <v>-54360.07</v>
      </c>
      <c r="Q555" s="94">
        <v>-63075.18</v>
      </c>
      <c r="R555" s="94">
        <v>-57411.87</v>
      </c>
      <c r="S555" s="94">
        <v>-61138.47</v>
      </c>
      <c r="T555" s="94">
        <v>-54799.36</v>
      </c>
      <c r="U555" s="94">
        <v>-69544.18000000001</v>
      </c>
      <c r="V555" s="94">
        <v>-70299.72</v>
      </c>
      <c r="W555" s="94">
        <v>-64778.35</v>
      </c>
      <c r="X555" s="94">
        <v>-66590.59</v>
      </c>
      <c r="Y555" s="94">
        <v>-69691.19</v>
      </c>
      <c r="Z555" s="94">
        <v>-83166.55</v>
      </c>
      <c r="AA555" s="94">
        <v>-83852.78</v>
      </c>
      <c r="AB555" s="94">
        <v>-100016.21</v>
      </c>
      <c r="AC555" s="94">
        <v>-119000.6</v>
      </c>
    </row>
    <row r="556" spans="1:29" s="1" customFormat="1" ht="12.75" collapsed="1">
      <c r="A556" s="1" t="s">
        <v>72</v>
      </c>
      <c r="C556" s="46" t="s">
        <v>116</v>
      </c>
      <c r="D556" s="29"/>
      <c r="E556" s="29"/>
      <c r="F556" s="85">
        <v>-66767.74</v>
      </c>
      <c r="G556" s="85">
        <v>-51226.91</v>
      </c>
      <c r="H556" s="85">
        <v>-46594.92</v>
      </c>
      <c r="I556" s="85">
        <v>-64379.65</v>
      </c>
      <c r="J556" s="85">
        <v>-62816.090000000004</v>
      </c>
      <c r="K556" s="85">
        <v>-45611.25</v>
      </c>
      <c r="L556" s="85">
        <v>-22039.03</v>
      </c>
      <c r="M556" s="85">
        <v>-22508.96</v>
      </c>
      <c r="N556" s="85">
        <v>-43883.32</v>
      </c>
      <c r="O556" s="85">
        <v>-50979.1</v>
      </c>
      <c r="P556" s="85">
        <v>-54360.07</v>
      </c>
      <c r="Q556" s="85">
        <v>-63075.18</v>
      </c>
      <c r="R556" s="85">
        <v>-57411.87</v>
      </c>
      <c r="S556" s="85">
        <v>-61138.47</v>
      </c>
      <c r="T556" s="85">
        <v>-54799.36</v>
      </c>
      <c r="U556" s="85">
        <v>-69544.18000000001</v>
      </c>
      <c r="V556" s="85">
        <v>-70299.72</v>
      </c>
      <c r="W556" s="85">
        <v>-64778.35</v>
      </c>
      <c r="X556" s="85">
        <v>-66590.59</v>
      </c>
      <c r="Y556" s="85">
        <v>-69691.19</v>
      </c>
      <c r="Z556" s="85">
        <v>-83166.55</v>
      </c>
      <c r="AA556" s="85">
        <v>-83852.78</v>
      </c>
      <c r="AB556" s="85">
        <v>-100016.21</v>
      </c>
      <c r="AC556" s="85">
        <v>-119000.6</v>
      </c>
    </row>
    <row r="557" spans="1:29" s="1" customFormat="1" ht="12.75">
      <c r="A557" s="26" t="s">
        <v>73</v>
      </c>
      <c r="C557" s="45" t="s">
        <v>117</v>
      </c>
      <c r="D557" s="23"/>
      <c r="E557" s="23"/>
      <c r="F557" s="87">
        <v>2994007.2199999993</v>
      </c>
      <c r="G557" s="87">
        <v>3000162.6599999997</v>
      </c>
      <c r="H557" s="87">
        <v>3145307.4</v>
      </c>
      <c r="I557" s="87">
        <v>3012157.38</v>
      </c>
      <c r="J557" s="87">
        <v>3116766.12</v>
      </c>
      <c r="K557" s="87">
        <v>3043656.27</v>
      </c>
      <c r="L557" s="87">
        <v>3061627.7600000002</v>
      </c>
      <c r="M557" s="87">
        <v>3356518.6199999996</v>
      </c>
      <c r="N557" s="87">
        <v>2881171.98</v>
      </c>
      <c r="O557" s="87">
        <v>3032003.46</v>
      </c>
      <c r="P557" s="87">
        <v>2780088.9099999997</v>
      </c>
      <c r="Q557" s="87">
        <v>3019078.88</v>
      </c>
      <c r="R557" s="87">
        <v>3068275.7299999995</v>
      </c>
      <c r="S557" s="87">
        <v>3044845.21</v>
      </c>
      <c r="T557" s="87">
        <v>3086500.12</v>
      </c>
      <c r="U557" s="87">
        <v>3032166.9499999997</v>
      </c>
      <c r="V557" s="87">
        <v>3038505.1199999996</v>
      </c>
      <c r="W557" s="87">
        <v>3102588.48</v>
      </c>
      <c r="X557" s="87">
        <v>3045868.3</v>
      </c>
      <c r="Y557" s="87">
        <v>3084078.6999999997</v>
      </c>
      <c r="Z557" s="87">
        <v>3042266.04</v>
      </c>
      <c r="AA557" s="87">
        <v>3006822.33</v>
      </c>
      <c r="AB557" s="87">
        <v>2839643.21</v>
      </c>
      <c r="AC557" s="87">
        <v>3019914.61</v>
      </c>
    </row>
    <row r="558" spans="3:29" s="1" customFormat="1" ht="5.25" customHeight="1">
      <c r="C558" s="51"/>
      <c r="D558" s="29"/>
      <c r="E558" s="29"/>
      <c r="F558" s="89" t="str">
        <f>IF(ABS(F532+F535+F538+F541+F544+F546+F552+F553+F556-F553-F557)&gt;$C$568,$C$569," ")</f>
        <v> </v>
      </c>
      <c r="G558" s="89" t="str">
        <f>IF(ABS(G532+G535+G538+G541+G544+G546+G552+G553+G556-G553-G557)&gt;$C$568,$C$569," ")</f>
        <v> </v>
      </c>
      <c r="H558" s="89" t="str">
        <f>IF(ABS(H532+H535+H538+H541+H544+H546+H552+H553+H556-H553-H557)&gt;$C$568,$C$569," ")</f>
        <v> </v>
      </c>
      <c r="I558" s="89" t="str">
        <f aca="true" t="shared" si="3" ref="I558:AC558">IF(ABS(I532+I535+I538+I541+I544+I546+I552+I553+I556-I553-I557)&gt;$C$568,$C$569," ")</f>
        <v> </v>
      </c>
      <c r="J558" s="89" t="str">
        <f t="shared" si="3"/>
        <v> </v>
      </c>
      <c r="K558" s="89" t="str">
        <f t="shared" si="3"/>
        <v> </v>
      </c>
      <c r="L558" s="89" t="str">
        <f t="shared" si="3"/>
        <v> </v>
      </c>
      <c r="M558" s="89" t="str">
        <f t="shared" si="3"/>
        <v> </v>
      </c>
      <c r="N558" s="89" t="str">
        <f t="shared" si="3"/>
        <v> </v>
      </c>
      <c r="O558" s="89" t="str">
        <f t="shared" si="3"/>
        <v> </v>
      </c>
      <c r="P558" s="89" t="str">
        <f t="shared" si="3"/>
        <v> </v>
      </c>
      <c r="Q558" s="89" t="str">
        <f t="shared" si="3"/>
        <v> </v>
      </c>
      <c r="R558" s="89" t="str">
        <f t="shared" si="3"/>
        <v> </v>
      </c>
      <c r="S558" s="89" t="str">
        <f t="shared" si="3"/>
        <v> </v>
      </c>
      <c r="T558" s="89" t="str">
        <f t="shared" si="3"/>
        <v> </v>
      </c>
      <c r="U558" s="89" t="str">
        <f t="shared" si="3"/>
        <v> </v>
      </c>
      <c r="V558" s="89" t="str">
        <f t="shared" si="3"/>
        <v> </v>
      </c>
      <c r="W558" s="89" t="str">
        <f t="shared" si="3"/>
        <v> </v>
      </c>
      <c r="X558" s="89" t="str">
        <f t="shared" si="3"/>
        <v> </v>
      </c>
      <c r="Y558" s="89" t="str">
        <f t="shared" si="3"/>
        <v> </v>
      </c>
      <c r="Z558" s="89" t="str">
        <f t="shared" si="3"/>
        <v> </v>
      </c>
      <c r="AA558" s="89" t="str">
        <f t="shared" si="3"/>
        <v> </v>
      </c>
      <c r="AB558" s="89" t="str">
        <f t="shared" si="3"/>
        <v> </v>
      </c>
      <c r="AC558" s="89" t="str">
        <f t="shared" si="3"/>
        <v> </v>
      </c>
    </row>
    <row r="559" spans="1:29" s="1" customFormat="1" ht="12.75">
      <c r="A559" s="26" t="s">
        <v>74</v>
      </c>
      <c r="C559" s="45" t="s">
        <v>118</v>
      </c>
      <c r="D559" s="29"/>
      <c r="E559" s="29"/>
      <c r="F559" s="87">
        <v>0</v>
      </c>
      <c r="G559" s="87">
        <v>0</v>
      </c>
      <c r="H559" s="87">
        <v>0</v>
      </c>
      <c r="I559" s="87">
        <v>0</v>
      </c>
      <c r="J559" s="87">
        <v>0</v>
      </c>
      <c r="K559" s="87">
        <v>0</v>
      </c>
      <c r="L559" s="87">
        <v>0</v>
      </c>
      <c r="M559" s="87">
        <v>0</v>
      </c>
      <c r="N559" s="87">
        <v>0</v>
      </c>
      <c r="O559" s="87">
        <v>0</v>
      </c>
      <c r="P559" s="87">
        <v>0</v>
      </c>
      <c r="Q559" s="87">
        <v>0</v>
      </c>
      <c r="R559" s="87">
        <v>0</v>
      </c>
      <c r="S559" s="87">
        <v>0</v>
      </c>
      <c r="T559" s="87">
        <v>0</v>
      </c>
      <c r="U559" s="87">
        <v>0</v>
      </c>
      <c r="V559" s="87">
        <v>0</v>
      </c>
      <c r="W559" s="87">
        <v>0</v>
      </c>
      <c r="X559" s="87">
        <v>0</v>
      </c>
      <c r="Y559" s="87">
        <v>0</v>
      </c>
      <c r="Z559" s="87">
        <v>0</v>
      </c>
      <c r="AA559" s="87">
        <v>0</v>
      </c>
      <c r="AB559" s="87">
        <v>0</v>
      </c>
      <c r="AC559" s="87">
        <v>0</v>
      </c>
    </row>
    <row r="560" spans="4:29" s="1" customFormat="1" ht="5.25" customHeight="1">
      <c r="D560" s="29"/>
      <c r="E560" s="29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9"/>
      <c r="AA560" s="89"/>
      <c r="AB560" s="89"/>
      <c r="AC560" s="89"/>
    </row>
    <row r="561" spans="1:29" ht="12.75">
      <c r="A561" s="26" t="s">
        <v>75</v>
      </c>
      <c r="B561" s="1"/>
      <c r="C561" s="13" t="s">
        <v>111</v>
      </c>
      <c r="D561" s="23"/>
      <c r="E561" s="23"/>
      <c r="F561" s="87">
        <v>5057389.583000002</v>
      </c>
      <c r="G561" s="87">
        <v>4877711.834000009</v>
      </c>
      <c r="H561" s="87">
        <v>-443932.00100000534</v>
      </c>
      <c r="I561" s="87">
        <v>-1689031.8030000052</v>
      </c>
      <c r="J561" s="87">
        <v>630204.9430000136</v>
      </c>
      <c r="K561" s="87">
        <v>-5986066.265999999</v>
      </c>
      <c r="L561" s="87">
        <v>6594363.57599998</v>
      </c>
      <c r="M561" s="87">
        <v>5841171.762000008</v>
      </c>
      <c r="N561" s="87">
        <v>3509412.2869999874</v>
      </c>
      <c r="O561" s="87">
        <v>3064002.150999994</v>
      </c>
      <c r="P561" s="87">
        <v>4026845.6129999817</v>
      </c>
      <c r="Q561" s="87">
        <v>9799803.421999997</v>
      </c>
      <c r="R561" s="87">
        <v>8056401.64000003</v>
      </c>
      <c r="S561" s="87">
        <v>3187100.632999998</v>
      </c>
      <c r="T561" s="87">
        <v>5626718.970000005</v>
      </c>
      <c r="U561" s="87">
        <v>-847627.2099999886</v>
      </c>
      <c r="V561" s="87">
        <v>578633.1289999946</v>
      </c>
      <c r="W561" s="87">
        <v>3740778.660999998</v>
      </c>
      <c r="X561" s="87">
        <v>5597497.171000001</v>
      </c>
      <c r="Y561" s="87">
        <v>2069678.2249999957</v>
      </c>
      <c r="Z561" s="87">
        <v>4185562.4660000033</v>
      </c>
      <c r="AA561" s="87">
        <v>2287819.6539999936</v>
      </c>
      <c r="AB561" s="87">
        <v>2678672.669000005</v>
      </c>
      <c r="AC561" s="87">
        <v>5212712.285000012</v>
      </c>
    </row>
    <row r="562" spans="4:29" s="1" customFormat="1" ht="5.25" customHeight="1" hidden="1" outlineLevel="1">
      <c r="D562" s="29"/>
      <c r="E562" s="2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  <c r="AA562" s="89"/>
      <c r="AB562" s="89"/>
      <c r="AC562" s="89"/>
    </row>
    <row r="563" spans="1:29" ht="12.75" collapsed="1">
      <c r="A563" s="9" t="s">
        <v>182</v>
      </c>
      <c r="C563" s="47" t="s">
        <v>110</v>
      </c>
      <c r="F563" s="80">
        <v>0</v>
      </c>
      <c r="G563" s="80">
        <v>0</v>
      </c>
      <c r="H563" s="80">
        <v>0</v>
      </c>
      <c r="I563" s="80">
        <v>0</v>
      </c>
      <c r="J563" s="80">
        <v>0</v>
      </c>
      <c r="K563" s="80">
        <v>0</v>
      </c>
      <c r="L563" s="80">
        <v>0</v>
      </c>
      <c r="M563" s="80">
        <v>0</v>
      </c>
      <c r="N563" s="80">
        <v>0</v>
      </c>
      <c r="O563" s="80">
        <v>0</v>
      </c>
      <c r="P563" s="80">
        <v>0</v>
      </c>
      <c r="Q563" s="80">
        <v>0</v>
      </c>
      <c r="R563" s="80">
        <v>0</v>
      </c>
      <c r="S563" s="80">
        <v>0</v>
      </c>
      <c r="T563" s="80">
        <v>0</v>
      </c>
      <c r="U563" s="80">
        <v>0</v>
      </c>
      <c r="V563" s="80">
        <v>0</v>
      </c>
      <c r="W563" s="80">
        <v>0</v>
      </c>
      <c r="X563" s="80">
        <v>0</v>
      </c>
      <c r="Y563" s="80">
        <v>0</v>
      </c>
      <c r="Z563" s="80">
        <v>0</v>
      </c>
      <c r="AA563" s="80">
        <v>0</v>
      </c>
      <c r="AB563" s="80">
        <v>0</v>
      </c>
      <c r="AC563" s="80">
        <v>0</v>
      </c>
    </row>
    <row r="564" spans="3:29" ht="13.5" thickBot="1">
      <c r="C564" s="12" t="s">
        <v>112</v>
      </c>
      <c r="D564" s="28"/>
      <c r="E564" s="28"/>
      <c r="F564" s="90">
        <f>+F561-F563</f>
        <v>5057389.583000002</v>
      </c>
      <c r="G564" s="90">
        <f>+G561-G563</f>
        <v>4877711.834000009</v>
      </c>
      <c r="H564" s="90">
        <f>+H561-H563</f>
        <v>-443932.00100000534</v>
      </c>
      <c r="I564" s="90">
        <f aca="true" t="shared" si="4" ref="I564:AC564">+I561-I563</f>
        <v>-1689031.8030000052</v>
      </c>
      <c r="J564" s="90">
        <f t="shared" si="4"/>
        <v>630204.9430000136</v>
      </c>
      <c r="K564" s="90">
        <f t="shared" si="4"/>
        <v>-5986066.265999999</v>
      </c>
      <c r="L564" s="90">
        <f t="shared" si="4"/>
        <v>6594363.57599998</v>
      </c>
      <c r="M564" s="90">
        <f t="shared" si="4"/>
        <v>5841171.762000008</v>
      </c>
      <c r="N564" s="90">
        <f t="shared" si="4"/>
        <v>3509412.2869999874</v>
      </c>
      <c r="O564" s="90">
        <f t="shared" si="4"/>
        <v>3064002.150999994</v>
      </c>
      <c r="P564" s="90">
        <f t="shared" si="4"/>
        <v>4026845.6129999817</v>
      </c>
      <c r="Q564" s="90">
        <f t="shared" si="4"/>
        <v>9799803.421999997</v>
      </c>
      <c r="R564" s="90">
        <f t="shared" si="4"/>
        <v>8056401.64000003</v>
      </c>
      <c r="S564" s="90">
        <f t="shared" si="4"/>
        <v>3187100.632999998</v>
      </c>
      <c r="T564" s="90">
        <f t="shared" si="4"/>
        <v>5626718.970000005</v>
      </c>
      <c r="U564" s="90">
        <f t="shared" si="4"/>
        <v>-847627.2099999886</v>
      </c>
      <c r="V564" s="90">
        <f t="shared" si="4"/>
        <v>578633.1289999946</v>
      </c>
      <c r="W564" s="90">
        <f t="shared" si="4"/>
        <v>3740778.660999998</v>
      </c>
      <c r="X564" s="90">
        <f t="shared" si="4"/>
        <v>5597497.171000001</v>
      </c>
      <c r="Y564" s="90">
        <f t="shared" si="4"/>
        <v>2069678.2249999957</v>
      </c>
      <c r="Z564" s="90">
        <f t="shared" si="4"/>
        <v>4185562.4660000033</v>
      </c>
      <c r="AA564" s="90">
        <f t="shared" si="4"/>
        <v>2287819.6539999936</v>
      </c>
      <c r="AB564" s="90">
        <f t="shared" si="4"/>
        <v>2678672.669000005</v>
      </c>
      <c r="AC564" s="90">
        <f t="shared" si="4"/>
        <v>5212712.285000012</v>
      </c>
    </row>
    <row r="565" spans="6:29" ht="13.5" thickTop="1">
      <c r="F565" s="88" t="str">
        <f aca="true" t="shared" si="5" ref="F565:AC565">IF(ABS(F146-F391-F404-F444-F446-F452+F525-F557+F559-F561)&gt;$C$568,$C$569," ")</f>
        <v> </v>
      </c>
      <c r="G565" s="88" t="str">
        <f t="shared" si="5"/>
        <v> </v>
      </c>
      <c r="H565" s="88" t="str">
        <f t="shared" si="5"/>
        <v> </v>
      </c>
      <c r="I565" s="88" t="str">
        <f t="shared" si="5"/>
        <v> </v>
      </c>
      <c r="J565" s="88" t="str">
        <f t="shared" si="5"/>
        <v> </v>
      </c>
      <c r="K565" s="88" t="str">
        <f t="shared" si="5"/>
        <v> </v>
      </c>
      <c r="L565" s="88" t="str">
        <f t="shared" si="5"/>
        <v> </v>
      </c>
      <c r="M565" s="88" t="str">
        <f t="shared" si="5"/>
        <v> </v>
      </c>
      <c r="N565" s="88" t="str">
        <f t="shared" si="5"/>
        <v> </v>
      </c>
      <c r="O565" s="88" t="str">
        <f t="shared" si="5"/>
        <v> </v>
      </c>
      <c r="P565" s="88" t="str">
        <f t="shared" si="5"/>
        <v> </v>
      </c>
      <c r="Q565" s="88" t="str">
        <f t="shared" si="5"/>
        <v> </v>
      </c>
      <c r="R565" s="88" t="str">
        <f t="shared" si="5"/>
        <v> </v>
      </c>
      <c r="S565" s="88" t="str">
        <f t="shared" si="5"/>
        <v> </v>
      </c>
      <c r="T565" s="88" t="str">
        <f t="shared" si="5"/>
        <v> </v>
      </c>
      <c r="U565" s="88" t="str">
        <f t="shared" si="5"/>
        <v> </v>
      </c>
      <c r="V565" s="88" t="str">
        <f t="shared" si="5"/>
        <v> </v>
      </c>
      <c r="W565" s="88" t="str">
        <f t="shared" si="5"/>
        <v> </v>
      </c>
      <c r="X565" s="88" t="str">
        <f t="shared" si="5"/>
        <v> </v>
      </c>
      <c r="Y565" s="88" t="str">
        <f t="shared" si="5"/>
        <v> </v>
      </c>
      <c r="Z565" s="88" t="str">
        <f t="shared" si="5"/>
        <v> </v>
      </c>
      <c r="AA565" s="88" t="str">
        <f t="shared" si="5"/>
        <v> </v>
      </c>
      <c r="AB565" s="88" t="str">
        <f t="shared" si="5"/>
        <v> </v>
      </c>
      <c r="AC565" s="88" t="str">
        <f t="shared" si="5"/>
        <v> </v>
      </c>
    </row>
    <row r="566" ht="12.75">
      <c r="F566" s="80" t="s">
        <v>19</v>
      </c>
    </row>
    <row r="567" spans="2:29" s="31" customFormat="1" ht="12.75" hidden="1" outlineLevel="2">
      <c r="B567" s="32" t="s">
        <v>76</v>
      </c>
      <c r="C567" s="101" t="s">
        <v>1521</v>
      </c>
      <c r="D567" s="33"/>
      <c r="E567" s="33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</row>
    <row r="568" spans="1:29" s="31" customFormat="1" ht="12.75" hidden="1" outlineLevel="2">
      <c r="A568" s="33"/>
      <c r="B568" s="31" t="s">
        <v>77</v>
      </c>
      <c r="C568" s="41">
        <v>0.001</v>
      </c>
      <c r="D568" s="33"/>
      <c r="E568" s="33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</row>
    <row r="569" spans="1:29" s="31" customFormat="1" ht="12.75" hidden="1" outlineLevel="2">
      <c r="A569" s="33"/>
      <c r="B569" s="31" t="s">
        <v>78</v>
      </c>
      <c r="C569" s="41" t="s">
        <v>79</v>
      </c>
      <c r="D569" s="33"/>
      <c r="E569" s="33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</row>
    <row r="570" spans="1:29" s="31" customFormat="1" ht="12.75" hidden="1" outlineLevel="2">
      <c r="A570" s="33"/>
      <c r="B570" s="31" t="s">
        <v>78</v>
      </c>
      <c r="C570" s="41" t="s">
        <v>80</v>
      </c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</row>
    <row r="571" spans="1:29" s="31" customFormat="1" ht="12.75" hidden="1" outlineLevel="2">
      <c r="A571" s="33"/>
      <c r="B571" s="31" t="s">
        <v>81</v>
      </c>
      <c r="C571" s="41">
        <f>COUNTIF($F$454:$AC$565,+C569)</f>
        <v>0</v>
      </c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</row>
    <row r="572" spans="1:29" s="31" customFormat="1" ht="12.75" hidden="1" outlineLevel="2">
      <c r="A572" s="33"/>
      <c r="B572" s="31" t="s">
        <v>81</v>
      </c>
      <c r="C572" s="41">
        <f>COUNTIF($F$454:$AC$565,+C570)</f>
        <v>0</v>
      </c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</row>
    <row r="573" spans="1:29" s="31" customFormat="1" ht="12.75" hidden="1" outlineLevel="2">
      <c r="A573" s="33"/>
      <c r="B573" s="31" t="s">
        <v>82</v>
      </c>
      <c r="C573" s="41">
        <f>SUM(C571:C572)</f>
        <v>0</v>
      </c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</row>
    <row r="574" spans="1:29" s="31" customFormat="1" ht="12.75" hidden="1" outlineLevel="2">
      <c r="A574" s="33"/>
      <c r="B574" s="35"/>
      <c r="C574" s="42"/>
      <c r="D574" s="36"/>
      <c r="E574" s="36"/>
      <c r="F574" s="92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</row>
    <row r="575" spans="1:29" s="31" customFormat="1" ht="12.75" hidden="1" outlineLevel="2">
      <c r="A575" s="33"/>
      <c r="B575" s="35" t="s">
        <v>83</v>
      </c>
      <c r="C575" s="102" t="s">
        <v>1522</v>
      </c>
      <c r="D575" s="36"/>
      <c r="E575" s="36"/>
      <c r="F575" s="92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</row>
    <row r="576" spans="1:29" s="31" customFormat="1" ht="12.75" hidden="1" outlineLevel="2">
      <c r="A576" s="33"/>
      <c r="B576" s="35" t="s">
        <v>84</v>
      </c>
      <c r="C576" s="102" t="s">
        <v>1522</v>
      </c>
      <c r="D576" s="36"/>
      <c r="E576" s="36"/>
      <c r="F576" s="92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</row>
    <row r="577" spans="1:29" s="31" customFormat="1" ht="12.75" hidden="1" outlineLevel="2">
      <c r="A577" s="33"/>
      <c r="B577" s="37" t="s">
        <v>93</v>
      </c>
      <c r="C577" s="102" t="s">
        <v>1523</v>
      </c>
      <c r="D577" s="37"/>
      <c r="E577" s="37"/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</row>
    <row r="578" spans="1:29" s="31" customFormat="1" ht="12.75" hidden="1" outlineLevel="2">
      <c r="A578" s="33"/>
      <c r="B578" s="37" t="s">
        <v>85</v>
      </c>
      <c r="C578" s="102" t="s">
        <v>1524</v>
      </c>
      <c r="D578" s="37"/>
      <c r="E578" s="37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</row>
    <row r="579" spans="1:29" s="31" customFormat="1" ht="12.75" hidden="1" outlineLevel="2">
      <c r="A579" s="33"/>
      <c r="B579" s="37" t="s">
        <v>86</v>
      </c>
      <c r="C579" s="102" t="s">
        <v>1525</v>
      </c>
      <c r="D579" s="37"/>
      <c r="E579" s="37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</row>
    <row r="580" spans="1:29" s="31" customFormat="1" ht="12.75" hidden="1" outlineLevel="2">
      <c r="A580" s="33"/>
      <c r="B580" s="37" t="s">
        <v>87</v>
      </c>
      <c r="C580" s="102" t="s">
        <v>1526</v>
      </c>
      <c r="D580" s="37"/>
      <c r="E580" s="37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</row>
    <row r="581" spans="1:29" s="31" customFormat="1" ht="12.75" hidden="1" outlineLevel="2">
      <c r="A581" s="33"/>
      <c r="B581" s="37" t="s">
        <v>88</v>
      </c>
      <c r="C581" s="102" t="s">
        <v>1527</v>
      </c>
      <c r="D581" s="37"/>
      <c r="E581" s="37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</row>
    <row r="582" spans="1:29" s="31" customFormat="1" ht="12.75" hidden="1" outlineLevel="2">
      <c r="A582" s="33"/>
      <c r="B582" s="37" t="s">
        <v>89</v>
      </c>
      <c r="C582" s="102" t="s">
        <v>1528</v>
      </c>
      <c r="D582" s="37"/>
      <c r="E582" s="37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</row>
    <row r="583" spans="1:29" s="31" customFormat="1" ht="12.75" hidden="1" outlineLevel="2">
      <c r="A583" s="33"/>
      <c r="B583" s="37" t="s">
        <v>90</v>
      </c>
      <c r="C583" s="102" t="s">
        <v>1529</v>
      </c>
      <c r="D583" s="37"/>
      <c r="E583" s="37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</row>
    <row r="584" spans="1:29" s="31" customFormat="1" ht="12.75" hidden="1" outlineLevel="2">
      <c r="A584" s="33"/>
      <c r="B584" s="37" t="s">
        <v>91</v>
      </c>
      <c r="C584" s="102" t="s">
        <v>1530</v>
      </c>
      <c r="D584" s="37"/>
      <c r="E584" s="37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</row>
    <row r="585" spans="1:29" s="31" customFormat="1" ht="12.75" hidden="1" outlineLevel="2">
      <c r="A585" s="33"/>
      <c r="B585" s="34" t="s">
        <v>92</v>
      </c>
      <c r="C585" s="43" t="str">
        <f>UPPER(TEXT(NvsElapsedTime,"hh:mm:ss"))</f>
        <v>00:00:19</v>
      </c>
      <c r="D585" s="34"/>
      <c r="E585" s="34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</row>
    <row r="586" spans="2:29" s="31" customFormat="1" ht="12.75" collapsed="1">
      <c r="B586" s="38" t="s">
        <v>20</v>
      </c>
      <c r="C586" s="44"/>
      <c r="D586" s="39"/>
      <c r="E586" s="39"/>
      <c r="F586" s="93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scale="44" r:id="rId2"/>
  <headerFooter alignWithMargins="0">
    <oddFooter>&amp;L&amp;D&amp;CPage &amp;P of &amp;N&amp;R&amp;Z&amp;F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E44"/>
  <sheetViews>
    <sheetView zoomScalePageLayoutView="0" workbookViewId="0" topLeftCell="B2">
      <selection activeCell="C7" sqref="C7"/>
    </sheetView>
  </sheetViews>
  <sheetFormatPr defaultColWidth="9.140625" defaultRowHeight="12.75"/>
  <cols>
    <col min="1" max="1" width="19.7109375" style="6" bestFit="1" customWidth="1"/>
    <col min="2" max="2" width="2.28125" style="6" customWidth="1"/>
    <col min="3" max="3" width="44.421875" style="6" customWidth="1"/>
    <col min="4" max="4" width="1.7109375" style="6" customWidth="1"/>
    <col min="5" max="5" width="45.7109375" style="2" customWidth="1"/>
    <col min="6" max="16384" width="9.140625" style="6" customWidth="1"/>
  </cols>
  <sheetData>
    <row r="2" spans="1:3" ht="12.75">
      <c r="A2" s="6" t="s">
        <v>2</v>
      </c>
      <c r="C2" s="3" t="s">
        <v>257</v>
      </c>
    </row>
    <row r="3" spans="1:3" ht="12.75">
      <c r="A3" s="6" t="s">
        <v>3</v>
      </c>
      <c r="C3" s="3" t="s">
        <v>16</v>
      </c>
    </row>
    <row r="4" spans="1:3" ht="12.75">
      <c r="A4" s="6" t="s">
        <v>4</v>
      </c>
      <c r="C4" s="3" t="s">
        <v>17</v>
      </c>
    </row>
    <row r="5" spans="1:3" ht="12.75">
      <c r="A5" s="6" t="s">
        <v>5</v>
      </c>
      <c r="C5" s="3" t="s">
        <v>258</v>
      </c>
    </row>
    <row r="6" spans="1:3" ht="12.75">
      <c r="A6" s="6" t="s">
        <v>6</v>
      </c>
      <c r="C6" s="3" t="s">
        <v>257</v>
      </c>
    </row>
    <row r="7" spans="1:3" ht="12.75">
      <c r="A7" s="6" t="s">
        <v>7</v>
      </c>
      <c r="C7" s="4">
        <v>40881</v>
      </c>
    </row>
    <row r="8" spans="1:3" ht="12.75">
      <c r="A8" s="6" t="s">
        <v>8</v>
      </c>
      <c r="C8" s="3" t="s">
        <v>259</v>
      </c>
    </row>
    <row r="9" spans="1:3" ht="12.75">
      <c r="A9" s="6" t="s">
        <v>9</v>
      </c>
      <c r="C9" s="3" t="s">
        <v>260</v>
      </c>
    </row>
    <row r="10" spans="1:3" ht="25.5">
      <c r="A10" s="6" t="s">
        <v>10</v>
      </c>
      <c r="C10" s="3" t="s">
        <v>261</v>
      </c>
    </row>
    <row r="11" spans="1:3" ht="12.75">
      <c r="A11" s="6" t="s">
        <v>11</v>
      </c>
      <c r="C11" s="3" t="s">
        <v>18</v>
      </c>
    </row>
    <row r="12" spans="1:3" ht="12.75">
      <c r="A12" s="6" t="s">
        <v>12</v>
      </c>
      <c r="C12" s="3" t="s">
        <v>262</v>
      </c>
    </row>
    <row r="13" spans="1:3" ht="12.75">
      <c r="A13" s="6" t="s">
        <v>13</v>
      </c>
      <c r="C13" s="3"/>
    </row>
    <row r="14" spans="1:3" ht="12.75">
      <c r="A14" s="6" t="s">
        <v>14</v>
      </c>
      <c r="C14" s="3"/>
    </row>
    <row r="15" spans="1:3" ht="12.75">
      <c r="A15" s="6" t="s">
        <v>15</v>
      </c>
      <c r="C15" s="3"/>
    </row>
    <row r="18" spans="1:5" ht="25.5">
      <c r="A18" s="6" t="s">
        <v>28</v>
      </c>
      <c r="C18" s="6" t="s">
        <v>16</v>
      </c>
      <c r="E18" s="2" t="s">
        <v>29</v>
      </c>
    </row>
    <row r="20" spans="1:5" ht="12.75">
      <c r="A20" s="6" t="s">
        <v>30</v>
      </c>
      <c r="C20" s="6" t="s">
        <v>16</v>
      </c>
      <c r="E20" s="2" t="s">
        <v>31</v>
      </c>
    </row>
    <row r="22" spans="1:5" ht="51">
      <c r="A22" s="6" t="s">
        <v>21</v>
      </c>
      <c r="C22" s="6" t="s">
        <v>16</v>
      </c>
      <c r="E22" s="2" t="s">
        <v>22</v>
      </c>
    </row>
    <row r="24" spans="1:5" ht="25.5">
      <c r="A24" s="6" t="s">
        <v>32</v>
      </c>
      <c r="C24" s="6" t="s">
        <v>16</v>
      </c>
      <c r="E24" s="2" t="s">
        <v>33</v>
      </c>
    </row>
    <row r="26" spans="1:5" ht="38.25">
      <c r="A26" s="6" t="s">
        <v>23</v>
      </c>
      <c r="C26" s="6" t="s">
        <v>16</v>
      </c>
      <c r="E26" s="2" t="s">
        <v>24</v>
      </c>
    </row>
    <row r="28" spans="1:5" ht="38.25">
      <c r="A28" s="6" t="s">
        <v>25</v>
      </c>
      <c r="C28" s="6" t="s">
        <v>16</v>
      </c>
      <c r="E28" s="2" t="s">
        <v>34</v>
      </c>
    </row>
    <row r="30" spans="1:5" ht="12.75">
      <c r="A30" s="7">
        <v>38923</v>
      </c>
      <c r="C30" s="6" t="s">
        <v>16</v>
      </c>
      <c r="E30" s="2" t="s">
        <v>35</v>
      </c>
    </row>
    <row r="32" spans="1:5" ht="25.5">
      <c r="A32" s="6" t="s">
        <v>36</v>
      </c>
      <c r="C32" s="6" t="s">
        <v>16</v>
      </c>
      <c r="E32" s="2" t="s">
        <v>37</v>
      </c>
    </row>
    <row r="34" spans="1:5" ht="76.5">
      <c r="A34" s="6" t="s">
        <v>26</v>
      </c>
      <c r="C34" s="6" t="s">
        <v>16</v>
      </c>
      <c r="E34" s="2" t="s">
        <v>27</v>
      </c>
    </row>
    <row r="36" spans="1:5" ht="12.75">
      <c r="A36" s="7">
        <v>39692</v>
      </c>
      <c r="C36" s="6" t="s">
        <v>16</v>
      </c>
      <c r="E36" s="2" t="s">
        <v>38</v>
      </c>
    </row>
    <row r="38" spans="1:5" ht="25.5">
      <c r="A38" s="6" t="s">
        <v>39</v>
      </c>
      <c r="C38" s="6" t="s">
        <v>16</v>
      </c>
      <c r="E38" s="2" t="s">
        <v>40</v>
      </c>
    </row>
    <row r="40" spans="1:5" ht="12.75">
      <c r="A40" s="6" t="s">
        <v>41</v>
      </c>
      <c r="C40" s="6" t="s">
        <v>16</v>
      </c>
      <c r="E40" s="2" t="s">
        <v>42</v>
      </c>
    </row>
    <row r="42" spans="1:5" ht="25.5">
      <c r="A42" s="6" t="s">
        <v>43</v>
      </c>
      <c r="C42" s="6" t="s">
        <v>16</v>
      </c>
      <c r="E42" s="2" t="s">
        <v>44</v>
      </c>
    </row>
    <row r="44" spans="1:5" ht="38.25">
      <c r="A44" s="6" t="s">
        <v>45</v>
      </c>
      <c r="C44" s="6" t="s">
        <v>16</v>
      </c>
      <c r="E44" s="2" t="s">
        <v>46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Kentucky Power Corp Consol Regulatory 24mo Income Statement</dc:title>
  <dc:subject/>
  <dc:creator>Financial Reporting / Neal Hartley</dc:creator>
  <cp:keywords/>
  <dc:description>ACCT: PRPT_ACCOUNT  BU: Scope-based</dc:description>
  <cp:lastModifiedBy>Greg Adams</cp:lastModifiedBy>
  <cp:lastPrinted>2010-07-19T17:32:28Z</cp:lastPrinted>
  <dcterms:created xsi:type="dcterms:W3CDTF">1997-11-19T15:48:19Z</dcterms:created>
  <dcterms:modified xsi:type="dcterms:W3CDTF">2015-02-03T13:39:06Z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 Person" linkTarget="Contact_Person">
    <vt:lpwstr>Neal Hartley</vt:lpwstr>
  </property>
  <property fmtid="{D5CDD505-2E9C-101B-9397-08002B2CF9AE}" pid="3" name="Department Owner" linkTarget="Department_Owner">
    <vt:lpwstr>Financial Reporting</vt:lpwstr>
  </property>
  <property fmtid="{D5CDD505-2E9C-101B-9397-08002B2CF9AE}" pid="4" name="Account Tree" linkTarget="Account_Tree">
    <vt:lpwstr>PRPT_ACCOUNT</vt:lpwstr>
  </property>
  <property fmtid="{D5CDD505-2E9C-101B-9397-08002B2CF9AE}" pid="5" name="Business Unit Tree" linkTarget="Business_unit">
    <vt:lpwstr>Scope-based</vt:lpwstr>
  </property>
  <property fmtid="{D5CDD505-2E9C-101B-9397-08002B2CF9AE}" pid="6" name="Sunset Date" linkTarget="Sunset_date">
    <vt:filetime>2011-12-04T05:00:00Z</vt:filetime>
  </property>
  <property fmtid="{D5CDD505-2E9C-101B-9397-08002B2CF9AE}" pid="7" name="Report Description" linkTarget="Report_Description">
    <vt:lpwstr>Income Statement</vt:lpwstr>
  </property>
  <property fmtid="{D5CDD505-2E9C-101B-9397-08002B2CF9AE}" pid="8" name="Report BU Name" linkTarget="BU_Name">
    <vt:lpwstr>Scope-based</vt:lpwstr>
  </property>
  <property fmtid="{D5CDD505-2E9C-101B-9397-08002B2CF9AE}" pid="9" name="Report Statment Type" linkTarget="Report_Stmt_type">
    <vt:lpwstr>Regulatory (FERC) Income Statement</vt:lpwstr>
  </property>
</Properties>
</file>