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Allocation'!$A$1:$K$90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<sst xmlns="http://schemas.openxmlformats.org/spreadsheetml/2006/main" count="100" uniqueCount="97">
  <si>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</si>
  <si>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</si>
  <si>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</si>
  <si>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</si>
  <si>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</si>
  <si>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</si>
  <si>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</si>
  <si>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</si>
  <si>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</si>
  <si>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</si>
  <si>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</si>
  <si>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</si>
  <si>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</si>
  <si>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</si>
  <si>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</si>
  <si>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</si>
  <si>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</si>
  <si>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</si>
  <si>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</si>
  <si>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</si>
  <si>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</si>
  <si>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Conesville Coal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</si>
  <si>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</si>
  <si>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</si>
  <si>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</si>
  <si>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</si>
  <si>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</si>
  <si>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</si>
  <si>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</si>
  <si>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</si>
  <si>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</si>
  <si>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</si>
  <si>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</si>
  <si>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</si>
  <si>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Industry and Energy Assoc LLC</t>
  </si>
  <si>
    <t>AEP Elmwood, LLC</t>
  </si>
  <si>
    <t>COMPANY NAME</t>
  </si>
  <si>
    <t>Rep General Partner LLC</t>
  </si>
  <si>
    <t>United Sciences Testing, Inc.</t>
  </si>
  <si>
    <t>AEP Desert Sky LP, LLC</t>
  </si>
  <si>
    <t>AEP Kentucky Coal, LLC</t>
  </si>
  <si>
    <t>Diversified Energy Contractors Co.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</si>
  <si>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</si>
  <si>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</si>
  <si>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</si>
  <si>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</si>
  <si>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</si>
  <si>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</si>
  <si>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</si>
  <si>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</si>
  <si>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</si>
  <si>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</si>
  <si>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</si>
  <si>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</si>
  <si>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</si>
  <si>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Wind Energy, LLC</t>
  </si>
  <si>
    <t xml:space="preserve">AEP TX C&amp;I Retail LP, LLC     </t>
  </si>
  <si>
    <t xml:space="preserve">AEP TX C&amp;I Retail GP, LLC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</si>
  <si>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</si>
  <si>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</si>
  <si>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</si>
  <si>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</si>
  <si>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</si>
  <si>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</si>
  <si>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</si>
  <si>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</si>
  <si>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</si>
  <si>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</si>
  <si>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</si>
  <si>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</si>
  <si>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</si>
  <si>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</si>
  <si>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</si>
  <si>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</si>
  <si>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</si>
  <si>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</si>
  <si>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</si>
  <si>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</si>
  <si>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</si>
  <si>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</si>
  <si>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</si>
  <si>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Energy Partners, LP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</si>
  <si>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</si>
  <si>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</si>
  <si>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</si>
  <si>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</si>
  <si>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</si>
  <si>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</si>
  <si>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</si>
  <si>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</si>
  <si>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</si>
  <si>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AEP Appalachian Transmission Company</t>
  </si>
  <si>
    <t>AEP Transmission Partner, LLC</t>
  </si>
  <si>
    <t>PER 2012 TAX RETURN</t>
  </si>
  <si>
    <t>Blue Star Energy Holdings</t>
  </si>
  <si>
    <t>BSE Solutions LLC</t>
  </si>
  <si>
    <t>AEP Energy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</si>
</sst>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1" t="s">
        <v>0</v>
      </c>
      <c r="B1" s="31"/>
      <c r="C1" s="31"/>
    </row>
    <row r="2" spans="1:3" ht="12.75">
      <c r="A2" s="31" t="s">
        <v>78</v>
      </c>
      <c r="B2" s="31"/>
      <c r="C2" s="31"/>
    </row>
    <row r="3" spans="1:9" ht="12.75">
      <c r="A3" s="31" t="s">
        <v>93</v>
      </c>
      <c r="B3" s="31"/>
      <c r="C3" s="31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30">
        <v>2012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76</v>
      </c>
      <c r="I7" s="6" t="s">
        <v>3</v>
      </c>
      <c r="K7" s="8" t="s">
        <v>4</v>
      </c>
    </row>
    <row r="8" spans="1:11" s="8" customFormat="1" ht="11.25">
      <c r="A8" s="6"/>
      <c r="B8" s="6" t="s">
        <v>36</v>
      </c>
      <c r="C8" s="6"/>
      <c r="D8" s="8" t="s">
        <v>75</v>
      </c>
      <c r="E8" s="8" t="s">
        <v>5</v>
      </c>
      <c r="F8" s="8" t="s">
        <v>6</v>
      </c>
      <c r="H8" s="8" t="s">
        <v>77</v>
      </c>
      <c r="I8" s="6" t="s">
        <v>7</v>
      </c>
      <c r="J8" s="8" t="s">
        <v>48</v>
      </c>
      <c r="K8" s="8" t="s">
        <v>77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49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91</v>
      </c>
      <c r="C11" s="25"/>
      <c r="D11" s="23">
        <v>-300751</v>
      </c>
      <c r="E11" s="23">
        <f>IF(D11&gt;0,D11,0)</f>
        <v>0</v>
      </c>
      <c r="F11" s="23">
        <f>-ROUND(E11/E$89*$F$14,0)</f>
        <v>0</v>
      </c>
      <c r="G11" s="23"/>
      <c r="H11" s="23">
        <f>ROUND(D11*0.35,0)</f>
        <v>-105263</v>
      </c>
      <c r="I11" s="23">
        <f aca="true" t="shared" si="0" ref="I11:I17">ROUND(F11*0.35,0)</f>
        <v>0</v>
      </c>
      <c r="J11" s="23">
        <v>0</v>
      </c>
      <c r="K11" s="23">
        <f>H11+I11+J11</f>
        <v>-105263</v>
      </c>
    </row>
    <row r="12" spans="1:11" ht="11.25">
      <c r="A12" s="20"/>
      <c r="B12" s="24" t="s">
        <v>52</v>
      </c>
      <c r="C12" s="25"/>
      <c r="D12" s="23">
        <v>-594256</v>
      </c>
      <c r="E12" s="23">
        <f>IF(D12&gt;0,D12,0)</f>
        <v>0</v>
      </c>
      <c r="F12" s="23">
        <f>-ROUND(E12/E$89*$F$14,0)</f>
        <v>0</v>
      </c>
      <c r="G12" s="23"/>
      <c r="H12" s="23">
        <f>ROUND(D12*0.35,0)</f>
        <v>-207990</v>
      </c>
      <c r="I12" s="23">
        <f t="shared" si="0"/>
        <v>0</v>
      </c>
      <c r="J12" s="23">
        <v>0</v>
      </c>
      <c r="K12" s="23">
        <f>H12+I12+J12</f>
        <v>-207990</v>
      </c>
    </row>
    <row r="13" spans="1:11" ht="11.25">
      <c r="A13" s="20"/>
      <c r="B13" s="24" t="s">
        <v>32</v>
      </c>
      <c r="C13" s="25"/>
      <c r="D13" s="23">
        <v>7759123</v>
      </c>
      <c r="E13" s="23">
        <f>IF(D13&gt;0,D13,0)</f>
        <v>7759123</v>
      </c>
      <c r="F13" s="23">
        <f>-ROUND(E13/E$89*$F$14,0)</f>
        <v>-680451</v>
      </c>
      <c r="G13" s="23"/>
      <c r="H13" s="23">
        <f aca="true" t="shared" si="1" ref="H13:H18">ROUND(D13*0.35,0)</f>
        <v>2715693</v>
      </c>
      <c r="I13" s="23">
        <f t="shared" si="0"/>
        <v>-238158</v>
      </c>
      <c r="J13" s="23">
        <v>0</v>
      </c>
      <c r="K13" s="23">
        <f>H13+I13+J13</f>
        <v>2477535</v>
      </c>
    </row>
    <row r="14" spans="1:11" ht="11.25">
      <c r="A14" s="20"/>
      <c r="B14" s="24" t="s">
        <v>23</v>
      </c>
      <c r="C14" s="25"/>
      <c r="D14" s="23">
        <v>-87484870</v>
      </c>
      <c r="E14" s="23">
        <f aca="true" t="shared" si="2" ref="E14:E39">IF(D14&gt;0,D14,0)</f>
        <v>0</v>
      </c>
      <c r="F14" s="23">
        <v>87484870</v>
      </c>
      <c r="G14" s="24"/>
      <c r="H14" s="23">
        <f t="shared" si="1"/>
        <v>-30619705</v>
      </c>
      <c r="I14" s="23">
        <f t="shared" si="0"/>
        <v>30619705</v>
      </c>
      <c r="J14" s="23">
        <v>0</v>
      </c>
      <c r="K14" s="23">
        <f>H14+I14+J14</f>
        <v>0</v>
      </c>
    </row>
    <row r="15" spans="1:11" ht="11.25">
      <c r="A15" s="20"/>
      <c r="B15" s="24" t="s">
        <v>30</v>
      </c>
      <c r="C15" s="25"/>
      <c r="D15" s="23">
        <v>11804891</v>
      </c>
      <c r="E15" s="23">
        <f t="shared" si="2"/>
        <v>11804891</v>
      </c>
      <c r="F15" s="23">
        <f>-ROUND(E15/E$89*$F$14,0)</f>
        <v>-1035253</v>
      </c>
      <c r="G15" s="23"/>
      <c r="H15" s="23">
        <f t="shared" si="1"/>
        <v>4131712</v>
      </c>
      <c r="I15" s="23">
        <f t="shared" si="0"/>
        <v>-362339</v>
      </c>
      <c r="J15" s="23">
        <v>0</v>
      </c>
      <c r="K15" s="23">
        <f>H15+I15+J15</f>
        <v>3769373</v>
      </c>
    </row>
    <row r="16" spans="1:13" ht="11.25">
      <c r="A16" s="20"/>
      <c r="B16" s="24" t="s">
        <v>44</v>
      </c>
      <c r="C16" s="25"/>
      <c r="D16" s="23">
        <v>9185</v>
      </c>
      <c r="E16" s="23">
        <f t="shared" si="2"/>
        <v>9185</v>
      </c>
      <c r="F16" s="23">
        <f>-ROUND(E16/E$89*$F$14,0)</f>
        <v>-805</v>
      </c>
      <c r="G16" s="23"/>
      <c r="H16" s="23">
        <f t="shared" si="1"/>
        <v>3215</v>
      </c>
      <c r="I16" s="23">
        <f t="shared" si="0"/>
        <v>-282</v>
      </c>
      <c r="J16" s="23">
        <v>0</v>
      </c>
      <c r="K16" s="23">
        <f aca="true" t="shared" si="3" ref="K16:K41">H16+I16+J16</f>
        <v>2933</v>
      </c>
      <c r="M16" s="12"/>
    </row>
    <row r="17" spans="1:11" ht="11.25">
      <c r="A17" s="20"/>
      <c r="B17" s="24" t="s">
        <v>39</v>
      </c>
      <c r="C17" s="25"/>
      <c r="D17" s="23">
        <v>0</v>
      </c>
      <c r="E17" s="23">
        <f t="shared" si="2"/>
        <v>0</v>
      </c>
      <c r="F17" s="23">
        <f>-ROUND(E17/E$89*$F$14,0)</f>
        <v>0</v>
      </c>
      <c r="G17" s="23"/>
      <c r="H17" s="23">
        <f>ROUND(D17*0.35,0)</f>
        <v>0</v>
      </c>
      <c r="I17" s="23">
        <f t="shared" si="0"/>
        <v>0</v>
      </c>
      <c r="J17" s="23">
        <v>0</v>
      </c>
      <c r="K17" s="23">
        <f>H17+I17+J17</f>
        <v>0</v>
      </c>
    </row>
    <row r="18" spans="1:13" ht="11.25">
      <c r="A18" s="26"/>
      <c r="B18" s="24" t="s">
        <v>62</v>
      </c>
      <c r="C18" s="25"/>
      <c r="D18" s="23">
        <v>2874929</v>
      </c>
      <c r="E18" s="23">
        <f t="shared" si="2"/>
        <v>2874929</v>
      </c>
      <c r="F18" s="23">
        <f>-ROUND(E18/E$89*$F$14,0)</f>
        <v>-252122</v>
      </c>
      <c r="G18" s="23"/>
      <c r="H18" s="23">
        <f t="shared" si="1"/>
        <v>1006225</v>
      </c>
      <c r="I18" s="23">
        <f aca="true" t="shared" si="4" ref="I18:I69">ROUND(F18*0.35,0)</f>
        <v>-88243</v>
      </c>
      <c r="J18" s="23">
        <v>0</v>
      </c>
      <c r="K18" s="23">
        <f t="shared" si="3"/>
        <v>917982</v>
      </c>
      <c r="M18" s="12"/>
    </row>
    <row r="19" spans="1:11" ht="11.25">
      <c r="A19" s="20"/>
      <c r="B19" s="24" t="s">
        <v>35</v>
      </c>
      <c r="C19" s="25"/>
      <c r="D19" s="23">
        <v>1414460</v>
      </c>
      <c r="E19" s="23">
        <f t="shared" si="2"/>
        <v>1414460</v>
      </c>
      <c r="F19" s="23">
        <f>-ROUND(E19/E$89*$F$14,0)</f>
        <v>-124044</v>
      </c>
      <c r="G19" s="23"/>
      <c r="H19" s="23">
        <f aca="true" t="shared" si="5" ref="H19:H27">ROUND(D19*0.35,0)</f>
        <v>495061</v>
      </c>
      <c r="I19" s="23">
        <f t="shared" si="4"/>
        <v>-43415</v>
      </c>
      <c r="J19" s="23">
        <v>0</v>
      </c>
      <c r="K19" s="23">
        <f t="shared" si="3"/>
        <v>451646</v>
      </c>
    </row>
    <row r="20" spans="1:11" ht="11.25">
      <c r="A20" s="20"/>
      <c r="B20" s="24" t="s">
        <v>84</v>
      </c>
      <c r="C20" s="25"/>
      <c r="D20" s="23">
        <v>-9208930</v>
      </c>
      <c r="E20" s="23">
        <f t="shared" si="2"/>
        <v>0</v>
      </c>
      <c r="F20" s="23">
        <f>-ROUND(E20/E$89*$F$14,0)</f>
        <v>0</v>
      </c>
      <c r="G20" s="23"/>
      <c r="H20" s="23">
        <f>ROUND(D20*0.35,0)</f>
        <v>-3223126</v>
      </c>
      <c r="I20" s="23">
        <f>ROUND(F20*0.35,0)</f>
        <v>0</v>
      </c>
      <c r="J20" s="23">
        <v>0</v>
      </c>
      <c r="K20" s="23">
        <f>H20+I20+J20</f>
        <v>-3223126</v>
      </c>
    </row>
    <row r="21" spans="1:11" ht="11.25">
      <c r="A21" s="20"/>
      <c r="B21" s="24" t="s">
        <v>81</v>
      </c>
      <c r="C21" s="25"/>
      <c r="D21" s="23">
        <v>0</v>
      </c>
      <c r="E21" s="23">
        <f t="shared" si="2"/>
        <v>0</v>
      </c>
      <c r="F21" s="23">
        <f>-ROUND(E21/E$89*$F$14,0)</f>
        <v>0</v>
      </c>
      <c r="G21" s="23"/>
      <c r="H21" s="23">
        <f>ROUND(D21*0.35,0)</f>
        <v>0</v>
      </c>
      <c r="I21" s="23">
        <f>ROUND(F21*0.35,0)</f>
        <v>0</v>
      </c>
      <c r="J21" s="23">
        <v>0</v>
      </c>
      <c r="K21" s="23">
        <f>H21+I21+J21</f>
        <v>0</v>
      </c>
    </row>
    <row r="22" spans="1:11" ht="11.25">
      <c r="A22" s="20"/>
      <c r="B22" s="24" t="s">
        <v>22</v>
      </c>
      <c r="C22" s="25"/>
      <c r="D22" s="23">
        <v>-4186724</v>
      </c>
      <c r="E22" s="23">
        <f t="shared" si="2"/>
        <v>0</v>
      </c>
      <c r="F22" s="23">
        <f>-ROUND(E22/E$89*$F$14,0)</f>
        <v>0</v>
      </c>
      <c r="G22" s="23"/>
      <c r="H22" s="23">
        <f t="shared" si="5"/>
        <v>-1465353</v>
      </c>
      <c r="I22" s="23">
        <f t="shared" si="4"/>
        <v>0</v>
      </c>
      <c r="J22" s="23">
        <v>0</v>
      </c>
      <c r="K22" s="23">
        <f t="shared" si="3"/>
        <v>-1465353</v>
      </c>
    </row>
    <row r="23" spans="1:11" ht="11.25">
      <c r="A23" s="20"/>
      <c r="B23" s="24" t="s">
        <v>12</v>
      </c>
      <c r="C23" s="25"/>
      <c r="D23" s="23">
        <v>-1040403</v>
      </c>
      <c r="E23" s="23">
        <f t="shared" si="2"/>
        <v>0</v>
      </c>
      <c r="F23" s="23">
        <f>-ROUND(E23/E$89*$F$14,0)</f>
        <v>0</v>
      </c>
      <c r="G23" s="23"/>
      <c r="H23" s="23">
        <f t="shared" si="5"/>
        <v>-364141</v>
      </c>
      <c r="I23" s="23">
        <f t="shared" si="4"/>
        <v>0</v>
      </c>
      <c r="J23" s="23">
        <v>0</v>
      </c>
      <c r="K23" s="23">
        <f t="shared" si="3"/>
        <v>-364141</v>
      </c>
    </row>
    <row r="24" spans="1:11" ht="11.25">
      <c r="A24" s="20"/>
      <c r="B24" s="24" t="s">
        <v>13</v>
      </c>
      <c r="C24" s="25"/>
      <c r="D24" s="23">
        <v>-1588674</v>
      </c>
      <c r="E24" s="23">
        <f t="shared" si="2"/>
        <v>0</v>
      </c>
      <c r="F24" s="23">
        <f>-ROUND(E24/E$89*$F$14,0)</f>
        <v>0</v>
      </c>
      <c r="G24" s="23"/>
      <c r="H24" s="23">
        <f t="shared" si="5"/>
        <v>-556036</v>
      </c>
      <c r="I24" s="23">
        <f t="shared" si="4"/>
        <v>0</v>
      </c>
      <c r="J24" s="23">
        <v>0</v>
      </c>
      <c r="K24" s="23">
        <f t="shared" si="3"/>
        <v>-556036</v>
      </c>
    </row>
    <row r="25" spans="1:11" ht="11.25">
      <c r="A25" s="20"/>
      <c r="B25" s="24" t="s">
        <v>14</v>
      </c>
      <c r="C25" s="25"/>
      <c r="D25" s="23">
        <v>25882464</v>
      </c>
      <c r="E25" s="23">
        <f t="shared" si="2"/>
        <v>25882464</v>
      </c>
      <c r="F25" s="23">
        <f>-ROUND(E25/E$89*$F$14,0)</f>
        <v>-2269813</v>
      </c>
      <c r="G25" s="23"/>
      <c r="H25" s="23">
        <f t="shared" si="5"/>
        <v>9058862</v>
      </c>
      <c r="I25" s="23">
        <f t="shared" si="4"/>
        <v>-794435</v>
      </c>
      <c r="J25" s="23">
        <v>0</v>
      </c>
      <c r="K25" s="23">
        <f t="shared" si="3"/>
        <v>8264427</v>
      </c>
    </row>
    <row r="26" spans="1:11" ht="11.25">
      <c r="A26" s="20"/>
      <c r="B26" s="24" t="s">
        <v>85</v>
      </c>
      <c r="C26" s="25"/>
      <c r="D26" s="23">
        <v>-18487264</v>
      </c>
      <c r="E26" s="23">
        <f>IF(D26&gt;0,D26,0)</f>
        <v>0</v>
      </c>
      <c r="F26" s="23">
        <f>-ROUND(E26/E$89*$F$14,0)</f>
        <v>0</v>
      </c>
      <c r="G26" s="23"/>
      <c r="H26" s="23">
        <f>ROUND(D26*0.35,0)</f>
        <v>-6470542</v>
      </c>
      <c r="I26" s="23">
        <f>ROUND(F26*0.35,0)</f>
        <v>0</v>
      </c>
      <c r="J26" s="23">
        <v>0</v>
      </c>
      <c r="K26" s="23">
        <f>H26+I26+J26</f>
        <v>-6470542</v>
      </c>
    </row>
    <row r="27" spans="1:11" ht="11.25">
      <c r="A27" s="20"/>
      <c r="B27" s="24" t="s">
        <v>27</v>
      </c>
      <c r="C27" s="25"/>
      <c r="D27" s="23">
        <v>1970231</v>
      </c>
      <c r="E27" s="23">
        <f t="shared" si="2"/>
        <v>1970231</v>
      </c>
      <c r="F27" s="23">
        <f>-ROUND(E27/E$89*$F$14,0)</f>
        <v>-172783</v>
      </c>
      <c r="G27" s="23"/>
      <c r="H27" s="23">
        <f t="shared" si="5"/>
        <v>689581</v>
      </c>
      <c r="I27" s="23">
        <f t="shared" si="4"/>
        <v>-60474</v>
      </c>
      <c r="J27" s="23">
        <v>0</v>
      </c>
      <c r="K27" s="23">
        <f t="shared" si="3"/>
        <v>629107</v>
      </c>
    </row>
    <row r="28" spans="1:11" ht="11.25">
      <c r="A28" s="26"/>
      <c r="B28" s="24" t="s">
        <v>40</v>
      </c>
      <c r="C28" s="25"/>
      <c r="D28" s="23">
        <v>-720075</v>
      </c>
      <c r="E28" s="23">
        <f t="shared" si="2"/>
        <v>0</v>
      </c>
      <c r="F28" s="23">
        <f>-ROUND(E28/E$89*$F$14,0)</f>
        <v>0</v>
      </c>
      <c r="G28" s="23"/>
      <c r="H28" s="23">
        <f aca="true" t="shared" si="6" ref="H28:H39">ROUND(D28*0.35,0)</f>
        <v>-252026</v>
      </c>
      <c r="I28" s="23">
        <f t="shared" si="4"/>
        <v>0</v>
      </c>
      <c r="J28" s="23">
        <v>0</v>
      </c>
      <c r="K28" s="23">
        <f t="shared" si="3"/>
        <v>-252026</v>
      </c>
    </row>
    <row r="29" spans="1:11" ht="11.25">
      <c r="A29" s="26"/>
      <c r="B29" s="24" t="s">
        <v>86</v>
      </c>
      <c r="C29" s="25"/>
      <c r="D29" s="23">
        <v>51172</v>
      </c>
      <c r="E29" s="23">
        <f t="shared" si="2"/>
        <v>51172</v>
      </c>
      <c r="F29" s="23">
        <f>-ROUND(E29/E$89*$F$14,0)</f>
        <v>-4488</v>
      </c>
      <c r="G29" s="23"/>
      <c r="H29" s="23">
        <f t="shared" si="6"/>
        <v>17910</v>
      </c>
      <c r="I29" s="23">
        <f t="shared" si="4"/>
        <v>-1571</v>
      </c>
      <c r="J29" s="23">
        <v>0</v>
      </c>
      <c r="K29" s="23">
        <f t="shared" si="3"/>
        <v>16339</v>
      </c>
    </row>
    <row r="30" spans="1:11" ht="11.25">
      <c r="A30" s="20"/>
      <c r="B30" s="24" t="s">
        <v>63</v>
      </c>
      <c r="C30" s="25"/>
      <c r="D30" s="23">
        <v>10446891</v>
      </c>
      <c r="E30" s="23">
        <f t="shared" si="2"/>
        <v>10446891</v>
      </c>
      <c r="F30" s="23">
        <f>-ROUND(E30/E$89*$F$14,0)</f>
        <v>-916160</v>
      </c>
      <c r="G30" s="23"/>
      <c r="H30" s="23">
        <f>ROUND(D30*0.35,0)</f>
        <v>3656412</v>
      </c>
      <c r="I30" s="23">
        <f>ROUND(F30*0.35,0)</f>
        <v>-320656</v>
      </c>
      <c r="J30" s="23">
        <v>0</v>
      </c>
      <c r="K30" s="23">
        <f>H30+I30+J30</f>
        <v>3335756</v>
      </c>
    </row>
    <row r="31" spans="1:11" ht="11.25">
      <c r="A31" s="20"/>
      <c r="B31" s="24" t="s">
        <v>54</v>
      </c>
      <c r="C31" s="25"/>
      <c r="D31" s="23">
        <v>-109045</v>
      </c>
      <c r="E31" s="23">
        <f t="shared" si="2"/>
        <v>0</v>
      </c>
      <c r="F31" s="23">
        <f>-ROUND(E31/E$89*$F$14,0)</f>
        <v>0</v>
      </c>
      <c r="G31" s="23"/>
      <c r="H31" s="23">
        <f t="shared" si="6"/>
        <v>-38166</v>
      </c>
      <c r="I31" s="23">
        <f t="shared" si="4"/>
        <v>0</v>
      </c>
      <c r="J31" s="23">
        <v>0</v>
      </c>
      <c r="K31" s="23">
        <f t="shared" si="3"/>
        <v>-38166</v>
      </c>
    </row>
    <row r="32" spans="1:11" ht="11.25">
      <c r="A32" s="20"/>
      <c r="B32" s="24" t="s">
        <v>89</v>
      </c>
      <c r="C32" s="25"/>
      <c r="D32" s="23">
        <v>-116549422</v>
      </c>
      <c r="E32" s="23">
        <f>IF(D32&gt;0,D32,0)</f>
        <v>0</v>
      </c>
      <c r="F32" s="23">
        <f>-ROUND(E32/E$89*$F$14,0)</f>
        <v>0</v>
      </c>
      <c r="G32" s="23"/>
      <c r="H32" s="23">
        <f>ROUND(D32*0.35,0)</f>
        <v>-40792298</v>
      </c>
      <c r="I32" s="23">
        <f>ROUND(F32*0.35,0)</f>
        <v>0</v>
      </c>
      <c r="J32" s="23">
        <v>0</v>
      </c>
      <c r="K32" s="23">
        <f>H32+I32+J32</f>
        <v>-40792298</v>
      </c>
    </row>
    <row r="33" spans="1:11" ht="11.25">
      <c r="A33" s="20"/>
      <c r="B33" s="24" t="s">
        <v>90</v>
      </c>
      <c r="C33" s="25"/>
      <c r="D33" s="23">
        <v>-45159399</v>
      </c>
      <c r="E33" s="23">
        <f>IF(D33&gt;0,D33,0)</f>
        <v>0</v>
      </c>
      <c r="F33" s="23">
        <f>-ROUND(E33/E$89*$F$14,0)</f>
        <v>0</v>
      </c>
      <c r="G33" s="23"/>
      <c r="H33" s="23">
        <f>ROUND(D33*0.35,0)</f>
        <v>-15805790</v>
      </c>
      <c r="I33" s="23">
        <f>ROUND(F33*0.35,0)</f>
        <v>0</v>
      </c>
      <c r="J33" s="23">
        <v>0</v>
      </c>
      <c r="K33" s="23">
        <f>H33+I33+J33</f>
        <v>-15805790</v>
      </c>
    </row>
    <row r="34" spans="1:11" ht="11.25">
      <c r="A34" s="20"/>
      <c r="B34" s="24" t="s">
        <v>25</v>
      </c>
      <c r="C34" s="25"/>
      <c r="D34" s="23">
        <v>0</v>
      </c>
      <c r="E34" s="23">
        <f t="shared" si="2"/>
        <v>0</v>
      </c>
      <c r="F34" s="23">
        <f>-ROUND(E34/E$89*$F$14,0)</f>
        <v>0</v>
      </c>
      <c r="G34" s="23"/>
      <c r="H34" s="23">
        <f t="shared" si="6"/>
        <v>0</v>
      </c>
      <c r="I34" s="23">
        <f t="shared" si="4"/>
        <v>0</v>
      </c>
      <c r="J34" s="23">
        <v>0</v>
      </c>
      <c r="K34" s="23">
        <f t="shared" si="3"/>
        <v>0</v>
      </c>
    </row>
    <row r="35" spans="1:11" ht="11.25">
      <c r="A35" s="20"/>
      <c r="B35" s="24" t="s">
        <v>26</v>
      </c>
      <c r="C35" s="25"/>
      <c r="D35" s="23">
        <v>143203</v>
      </c>
      <c r="E35" s="23">
        <f t="shared" si="2"/>
        <v>143203</v>
      </c>
      <c r="F35" s="23">
        <f>-ROUND(E35/E$89*$F$14,0)</f>
        <v>-12558</v>
      </c>
      <c r="G35" s="23"/>
      <c r="H35" s="23">
        <f t="shared" si="6"/>
        <v>50121</v>
      </c>
      <c r="I35" s="23">
        <f t="shared" si="4"/>
        <v>-4395</v>
      </c>
      <c r="J35" s="23">
        <v>0</v>
      </c>
      <c r="K35" s="23">
        <f t="shared" si="3"/>
        <v>45726</v>
      </c>
    </row>
    <row r="36" spans="1:11" ht="11.25">
      <c r="A36" s="20"/>
      <c r="B36" s="24" t="s">
        <v>60</v>
      </c>
      <c r="C36" s="25"/>
      <c r="D36" s="23">
        <v>194669</v>
      </c>
      <c r="E36" s="23">
        <f t="shared" si="2"/>
        <v>194669</v>
      </c>
      <c r="F36" s="23">
        <f>-ROUND(E36/E$89*$F$14,0)</f>
        <v>-17072</v>
      </c>
      <c r="G36" s="23"/>
      <c r="H36" s="23">
        <f t="shared" si="6"/>
        <v>68134</v>
      </c>
      <c r="I36" s="23">
        <f t="shared" si="4"/>
        <v>-5975</v>
      </c>
      <c r="J36" s="23">
        <v>0</v>
      </c>
      <c r="K36" s="23">
        <f t="shared" si="3"/>
        <v>62159</v>
      </c>
    </row>
    <row r="37" spans="1:11" ht="11.25">
      <c r="A37" s="20"/>
      <c r="B37" s="24" t="s">
        <v>28</v>
      </c>
      <c r="C37" s="25"/>
      <c r="D37" s="23">
        <v>26780</v>
      </c>
      <c r="E37" s="23">
        <f t="shared" si="2"/>
        <v>26780</v>
      </c>
      <c r="F37" s="23">
        <f>-ROUND(E37/E$89*$F$14,0)</f>
        <v>-2349</v>
      </c>
      <c r="G37" s="23"/>
      <c r="H37" s="23">
        <f t="shared" si="6"/>
        <v>9373</v>
      </c>
      <c r="I37" s="23">
        <f t="shared" si="4"/>
        <v>-822</v>
      </c>
      <c r="J37" s="23">
        <v>0</v>
      </c>
      <c r="K37" s="23">
        <f t="shared" si="3"/>
        <v>8551</v>
      </c>
    </row>
    <row r="38" spans="1:11" ht="11.25">
      <c r="A38" s="26"/>
      <c r="B38" s="29" t="s">
        <v>79</v>
      </c>
      <c r="C38" s="25"/>
      <c r="D38" s="23">
        <v>5007765</v>
      </c>
      <c r="E38" s="23">
        <f t="shared" si="2"/>
        <v>5007765</v>
      </c>
      <c r="F38" s="23">
        <f>-ROUND(E38/E$89*$F$14,0)</f>
        <v>-439166</v>
      </c>
      <c r="G38" s="23"/>
      <c r="H38" s="23">
        <f t="shared" si="6"/>
        <v>1752718</v>
      </c>
      <c r="I38" s="23">
        <f t="shared" si="4"/>
        <v>-153708</v>
      </c>
      <c r="J38" s="23">
        <v>0</v>
      </c>
      <c r="K38" s="23">
        <f t="shared" si="3"/>
        <v>1599010</v>
      </c>
    </row>
    <row r="39" spans="1:11" ht="11.25">
      <c r="A39" s="20"/>
      <c r="B39" s="24" t="s">
        <v>24</v>
      </c>
      <c r="C39" s="25"/>
      <c r="D39" s="23">
        <v>6808867</v>
      </c>
      <c r="E39" s="23">
        <f t="shared" si="2"/>
        <v>6808867</v>
      </c>
      <c r="F39" s="23">
        <f>-ROUND(E39/E$89*$F$14,0)</f>
        <v>-597117</v>
      </c>
      <c r="G39" s="23"/>
      <c r="H39" s="23">
        <f t="shared" si="6"/>
        <v>2383103</v>
      </c>
      <c r="I39" s="23">
        <f t="shared" si="4"/>
        <v>-208991</v>
      </c>
      <c r="J39" s="23">
        <v>0</v>
      </c>
      <c r="K39" s="23">
        <f t="shared" si="3"/>
        <v>2174112</v>
      </c>
    </row>
    <row r="40" spans="1:11" ht="11.25">
      <c r="A40" s="20"/>
      <c r="B40" s="24" t="s">
        <v>87</v>
      </c>
      <c r="C40" s="25"/>
      <c r="D40" s="23">
        <v>-434103</v>
      </c>
      <c r="E40" s="23">
        <f aca="true" t="shared" si="7" ref="E40:E85">IF(D40&gt;0,D40,0)</f>
        <v>0</v>
      </c>
      <c r="F40" s="23">
        <f>-ROUND(E40/E$89*$F$14,0)</f>
        <v>0</v>
      </c>
      <c r="G40" s="23"/>
      <c r="H40" s="23">
        <f aca="true" t="shared" si="8" ref="H40:H85">ROUND(D40*0.35,0)</f>
        <v>-151936</v>
      </c>
      <c r="I40" s="23">
        <f>ROUND(F40*0.35,0)</f>
        <v>0</v>
      </c>
      <c r="J40" s="23">
        <v>0</v>
      </c>
      <c r="K40" s="23">
        <f>H40+I40+J40</f>
        <v>-151936</v>
      </c>
    </row>
    <row r="41" spans="1:11" ht="11.25">
      <c r="A41" s="20"/>
      <c r="B41" s="24" t="s">
        <v>29</v>
      </c>
      <c r="C41" s="25"/>
      <c r="D41" s="23">
        <v>2425750</v>
      </c>
      <c r="E41" s="23">
        <f t="shared" si="7"/>
        <v>2425750</v>
      </c>
      <c r="F41" s="23">
        <f>-ROUND(E41/E$89*$F$14,0)</f>
        <v>-212731</v>
      </c>
      <c r="G41" s="23"/>
      <c r="H41" s="23">
        <f t="shared" si="8"/>
        <v>849013</v>
      </c>
      <c r="I41" s="23">
        <f t="shared" si="4"/>
        <v>-74456</v>
      </c>
      <c r="J41" s="23">
        <v>0</v>
      </c>
      <c r="K41" s="23">
        <f t="shared" si="3"/>
        <v>774557</v>
      </c>
    </row>
    <row r="42" spans="1:11" ht="11.25">
      <c r="A42" s="20"/>
      <c r="B42" s="24" t="s">
        <v>64</v>
      </c>
      <c r="C42" s="25"/>
      <c r="D42" s="23">
        <v>251611573</v>
      </c>
      <c r="E42" s="23">
        <f t="shared" si="7"/>
        <v>251611573</v>
      </c>
      <c r="F42" s="23">
        <f>-ROUND(E42/E$89*$F$14,0)</f>
        <v>-22065562</v>
      </c>
      <c r="G42" s="23"/>
      <c r="H42" s="23">
        <f t="shared" si="8"/>
        <v>88064051</v>
      </c>
      <c r="I42" s="23">
        <f t="shared" si="4"/>
        <v>-7722947</v>
      </c>
      <c r="J42" s="23">
        <v>0</v>
      </c>
      <c r="K42" s="23">
        <f>H42+I42+J42</f>
        <v>80341104</v>
      </c>
    </row>
    <row r="43" spans="1:11" ht="11.25">
      <c r="A43" s="20"/>
      <c r="B43" s="24" t="s">
        <v>65</v>
      </c>
      <c r="C43" s="25"/>
      <c r="D43" s="23">
        <v>45002916</v>
      </c>
      <c r="E43" s="23">
        <f t="shared" si="7"/>
        <v>45002916</v>
      </c>
      <c r="F43" s="23">
        <f>-ROUND(E43/E$89*$F$14,0)</f>
        <v>-3946618</v>
      </c>
      <c r="G43" s="23"/>
      <c r="H43" s="23">
        <f t="shared" si="8"/>
        <v>15751021</v>
      </c>
      <c r="I43" s="23">
        <f t="shared" si="4"/>
        <v>-1381316</v>
      </c>
      <c r="J43" s="23">
        <v>0</v>
      </c>
      <c r="K43" s="23">
        <f>H43+I43+J43</f>
        <v>14369705</v>
      </c>
    </row>
    <row r="44" spans="1:11" s="4" customFormat="1" ht="11.25">
      <c r="A44" s="20"/>
      <c r="B44" s="24" t="s">
        <v>82</v>
      </c>
      <c r="C44" s="25"/>
      <c r="D44" s="23">
        <v>-1095777</v>
      </c>
      <c r="E44" s="23">
        <f t="shared" si="7"/>
        <v>0</v>
      </c>
      <c r="F44" s="23">
        <f>-ROUND(E44/E$89*$F$14,0)</f>
        <v>0</v>
      </c>
      <c r="G44" s="23"/>
      <c r="H44" s="23">
        <f t="shared" si="8"/>
        <v>-383522</v>
      </c>
      <c r="I44" s="23">
        <f>ROUND(F44*0.35,0)</f>
        <v>0</v>
      </c>
      <c r="J44" s="23">
        <v>0</v>
      </c>
      <c r="K44" s="23">
        <f>H44+I44+J44</f>
        <v>-383522</v>
      </c>
    </row>
    <row r="45" spans="1:11" s="4" customFormat="1" ht="11.25">
      <c r="A45" s="20"/>
      <c r="B45" s="24" t="s">
        <v>83</v>
      </c>
      <c r="C45" s="25"/>
      <c r="D45" s="23">
        <v>-21985423</v>
      </c>
      <c r="E45" s="23">
        <f t="shared" si="7"/>
        <v>0</v>
      </c>
      <c r="F45" s="23">
        <f>-ROUND(E45/E$89*$F$14,0)</f>
        <v>0</v>
      </c>
      <c r="G45" s="23"/>
      <c r="H45" s="23">
        <f t="shared" si="8"/>
        <v>-7694898</v>
      </c>
      <c r="I45" s="23">
        <f>ROUND(F45*0.35,0)</f>
        <v>0</v>
      </c>
      <c r="J45" s="23">
        <v>0</v>
      </c>
      <c r="K45" s="23">
        <f>H45+I45+J45</f>
        <v>-7694898</v>
      </c>
    </row>
    <row r="46" spans="1:11" s="4" customFormat="1" ht="11.25">
      <c r="A46" s="20"/>
      <c r="B46" s="24" t="s">
        <v>92</v>
      </c>
      <c r="C46" s="25"/>
      <c r="D46" s="23">
        <v>-764870</v>
      </c>
      <c r="E46" s="23">
        <f t="shared" si="7"/>
        <v>0</v>
      </c>
      <c r="F46" s="23">
        <f>-ROUND(E46/E$89*$F$14,0)</f>
        <v>0</v>
      </c>
      <c r="G46" s="23"/>
      <c r="H46" s="23">
        <f>ROUND(D46*0.35,0)</f>
        <v>-267705</v>
      </c>
      <c r="I46" s="23">
        <f>ROUND(F46*0.35,0)</f>
        <v>0</v>
      </c>
      <c r="J46" s="23">
        <v>0</v>
      </c>
      <c r="K46" s="23">
        <f>H46+I46+J46</f>
        <v>-267705</v>
      </c>
    </row>
    <row r="47" spans="1:11" s="4" customFormat="1" ht="11.25">
      <c r="A47" s="20"/>
      <c r="B47" s="24" t="s">
        <v>57</v>
      </c>
      <c r="C47" s="25"/>
      <c r="D47" s="23">
        <v>-3429</v>
      </c>
      <c r="E47" s="23">
        <f t="shared" si="7"/>
        <v>0</v>
      </c>
      <c r="F47" s="23">
        <f>-ROUND(E47/E$89*$F$14,0)</f>
        <v>0</v>
      </c>
      <c r="G47" s="23"/>
      <c r="H47" s="23">
        <f t="shared" si="8"/>
        <v>-1200</v>
      </c>
      <c r="I47" s="23">
        <f t="shared" si="4"/>
        <v>0</v>
      </c>
      <c r="J47" s="23">
        <v>0</v>
      </c>
      <c r="K47" s="23">
        <f aca="true" t="shared" si="9" ref="K47:K53">H47+I47+J47</f>
        <v>-1200</v>
      </c>
    </row>
    <row r="48" spans="1:11" s="4" customFormat="1" ht="11.25">
      <c r="A48" s="20"/>
      <c r="B48" s="24" t="s">
        <v>56</v>
      </c>
      <c r="C48" s="25"/>
      <c r="D48" s="23">
        <v>-284912</v>
      </c>
      <c r="E48" s="23">
        <f t="shared" si="7"/>
        <v>0</v>
      </c>
      <c r="F48" s="23">
        <f>-ROUND(E48/E$89*$F$14,0)</f>
        <v>0</v>
      </c>
      <c r="G48" s="23"/>
      <c r="H48" s="23">
        <f t="shared" si="8"/>
        <v>-99719</v>
      </c>
      <c r="I48" s="23">
        <f t="shared" si="4"/>
        <v>0</v>
      </c>
      <c r="J48" s="23">
        <v>0</v>
      </c>
      <c r="K48" s="23">
        <f t="shared" si="9"/>
        <v>-99719</v>
      </c>
    </row>
    <row r="49" spans="1:11" ht="11.25">
      <c r="A49" s="20"/>
      <c r="B49" s="24" t="s">
        <v>80</v>
      </c>
      <c r="C49" s="28"/>
      <c r="D49" s="23">
        <v>-76616001</v>
      </c>
      <c r="E49" s="23">
        <f t="shared" si="7"/>
        <v>0</v>
      </c>
      <c r="F49" s="23">
        <f>-ROUND(E49/E$89*$F$14,0)</f>
        <v>0</v>
      </c>
      <c r="G49" s="23"/>
      <c r="H49" s="23">
        <f t="shared" si="8"/>
        <v>-26815600</v>
      </c>
      <c r="I49" s="23">
        <f t="shared" si="4"/>
        <v>0</v>
      </c>
      <c r="J49" s="23">
        <v>0</v>
      </c>
      <c r="K49" s="23">
        <f t="shared" si="9"/>
        <v>-26815600</v>
      </c>
    </row>
    <row r="50" spans="1:11" ht="11.25">
      <c r="A50" s="20"/>
      <c r="B50" s="24" t="s">
        <v>53</v>
      </c>
      <c r="C50" s="28"/>
      <c r="D50" s="23">
        <v>-28472</v>
      </c>
      <c r="E50" s="23">
        <f t="shared" si="7"/>
        <v>0</v>
      </c>
      <c r="F50" s="23">
        <f>-ROUND(E50/E$89*$F$14,0)</f>
        <v>0</v>
      </c>
      <c r="G50" s="23"/>
      <c r="H50" s="23">
        <f t="shared" si="8"/>
        <v>-9965</v>
      </c>
      <c r="I50" s="23">
        <f t="shared" si="4"/>
        <v>0</v>
      </c>
      <c r="J50" s="23">
        <v>0</v>
      </c>
      <c r="K50" s="23">
        <f t="shared" si="9"/>
        <v>-9965</v>
      </c>
    </row>
    <row r="51" spans="1:11" ht="11.25">
      <c r="A51" s="20"/>
      <c r="B51" s="24" t="s">
        <v>88</v>
      </c>
      <c r="C51" s="25"/>
      <c r="D51" s="23">
        <v>-213576</v>
      </c>
      <c r="E51" s="23">
        <f t="shared" si="7"/>
        <v>0</v>
      </c>
      <c r="F51" s="23">
        <f>-ROUND(E51/E$89*$F$14,0)</f>
        <v>0</v>
      </c>
      <c r="G51" s="23"/>
      <c r="H51" s="23">
        <f t="shared" si="8"/>
        <v>-74752</v>
      </c>
      <c r="I51" s="23">
        <f>ROUND(F51*0.35,0)</f>
        <v>0</v>
      </c>
      <c r="J51" s="23">
        <v>0</v>
      </c>
      <c r="K51" s="23">
        <f t="shared" si="9"/>
        <v>-74752</v>
      </c>
    </row>
    <row r="52" spans="1:11" ht="11.25">
      <c r="A52" s="26"/>
      <c r="B52" s="24" t="s">
        <v>45</v>
      </c>
      <c r="C52" s="25"/>
      <c r="D52" s="23">
        <v>0</v>
      </c>
      <c r="E52" s="23">
        <f t="shared" si="7"/>
        <v>0</v>
      </c>
      <c r="F52" s="23">
        <f>-ROUND(E52/E$89*$F$14,0)</f>
        <v>0</v>
      </c>
      <c r="G52" s="23"/>
      <c r="H52" s="23">
        <f t="shared" si="8"/>
        <v>0</v>
      </c>
      <c r="I52" s="23">
        <f t="shared" si="4"/>
        <v>0</v>
      </c>
      <c r="J52" s="23">
        <v>0</v>
      </c>
      <c r="K52" s="23">
        <f t="shared" si="9"/>
        <v>0</v>
      </c>
    </row>
    <row r="53" spans="1:11" ht="11.25">
      <c r="A53" s="26"/>
      <c r="B53" s="24" t="s">
        <v>55</v>
      </c>
      <c r="C53" s="25"/>
      <c r="D53" s="23">
        <v>0</v>
      </c>
      <c r="E53" s="23">
        <f t="shared" si="7"/>
        <v>0</v>
      </c>
      <c r="F53" s="23">
        <f>-ROUND(E53/E$89*$F$14,0)</f>
        <v>0</v>
      </c>
      <c r="G53" s="23"/>
      <c r="H53" s="23">
        <f t="shared" si="8"/>
        <v>0</v>
      </c>
      <c r="I53" s="23">
        <f t="shared" si="4"/>
        <v>0</v>
      </c>
      <c r="J53" s="23">
        <v>0</v>
      </c>
      <c r="K53" s="23">
        <f t="shared" si="9"/>
        <v>0</v>
      </c>
    </row>
    <row r="54" spans="1:13" ht="11.25">
      <c r="A54" s="20"/>
      <c r="B54" s="24" t="s">
        <v>43</v>
      </c>
      <c r="C54" s="25"/>
      <c r="D54" s="23">
        <v>43867</v>
      </c>
      <c r="E54" s="23">
        <f t="shared" si="7"/>
        <v>43867</v>
      </c>
      <c r="F54" s="23">
        <f>-ROUND(E54/E$89*$F$14,0)</f>
        <v>-3847</v>
      </c>
      <c r="G54" s="23"/>
      <c r="H54" s="23">
        <f t="shared" si="8"/>
        <v>15353</v>
      </c>
      <c r="I54" s="23">
        <f t="shared" si="4"/>
        <v>-1346</v>
      </c>
      <c r="J54" s="23">
        <v>0</v>
      </c>
      <c r="K54" s="23">
        <f aca="true" t="shared" si="10" ref="K54:K64">H54+I54+J54</f>
        <v>14007</v>
      </c>
      <c r="M54" s="12"/>
    </row>
    <row r="55" spans="1:11" ht="11.25">
      <c r="A55" s="20"/>
      <c r="B55" s="24" t="s">
        <v>50</v>
      </c>
      <c r="C55" s="25"/>
      <c r="D55" s="23">
        <v>-107151</v>
      </c>
      <c r="E55" s="23">
        <f t="shared" si="7"/>
        <v>0</v>
      </c>
      <c r="F55" s="23">
        <f>-ROUND(E55/E$89*$F$14,0)</f>
        <v>0</v>
      </c>
      <c r="G55" s="23"/>
      <c r="H55" s="23">
        <f t="shared" si="8"/>
        <v>-37503</v>
      </c>
      <c r="I55" s="23">
        <f t="shared" si="4"/>
        <v>0</v>
      </c>
      <c r="J55" s="23">
        <v>0</v>
      </c>
      <c r="K55" s="23">
        <f>H55+I55+J55</f>
        <v>-37503</v>
      </c>
    </row>
    <row r="56" spans="1:13" ht="11.25">
      <c r="A56" s="20"/>
      <c r="B56" s="24" t="s">
        <v>42</v>
      </c>
      <c r="C56" s="25"/>
      <c r="D56" s="23">
        <v>9778862</v>
      </c>
      <c r="E56" s="23">
        <f t="shared" si="7"/>
        <v>9778862</v>
      </c>
      <c r="F56" s="23">
        <f>-ROUND(E56/E$89*$F$14,0)</f>
        <v>-857576</v>
      </c>
      <c r="G56" s="23"/>
      <c r="H56" s="23">
        <f t="shared" si="8"/>
        <v>3422602</v>
      </c>
      <c r="I56" s="23">
        <f t="shared" si="4"/>
        <v>-300152</v>
      </c>
      <c r="J56" s="23">
        <v>0</v>
      </c>
      <c r="K56" s="23">
        <f t="shared" si="10"/>
        <v>3122450</v>
      </c>
      <c r="M56" s="12"/>
    </row>
    <row r="57" spans="1:11" ht="11.25">
      <c r="A57" s="20"/>
      <c r="B57" s="24" t="s">
        <v>66</v>
      </c>
      <c r="C57" s="25"/>
      <c r="D57" s="23">
        <v>80995840</v>
      </c>
      <c r="E57" s="23">
        <f t="shared" si="7"/>
        <v>80995840</v>
      </c>
      <c r="F57" s="23">
        <f>-ROUND(E57/E$89*$F$14,0)</f>
        <v>-7103086</v>
      </c>
      <c r="G57" s="23"/>
      <c r="H57" s="23">
        <f t="shared" si="8"/>
        <v>28348544</v>
      </c>
      <c r="I57" s="23">
        <f t="shared" si="4"/>
        <v>-2486080</v>
      </c>
      <c r="J57" s="23">
        <v>0</v>
      </c>
      <c r="K57" s="23">
        <f t="shared" si="10"/>
        <v>25862464</v>
      </c>
    </row>
    <row r="58" spans="1:11" ht="11.25">
      <c r="A58" s="20"/>
      <c r="B58" s="24" t="s">
        <v>19</v>
      </c>
      <c r="C58" s="25"/>
      <c r="D58" s="23">
        <v>289873</v>
      </c>
      <c r="E58" s="23">
        <f t="shared" si="7"/>
        <v>289873</v>
      </c>
      <c r="F58" s="23">
        <f>-ROUND(E58/E$89*$F$14,0)</f>
        <v>-25421</v>
      </c>
      <c r="G58" s="23"/>
      <c r="H58" s="23">
        <f t="shared" si="8"/>
        <v>101456</v>
      </c>
      <c r="I58" s="23">
        <f t="shared" si="4"/>
        <v>-8897</v>
      </c>
      <c r="J58" s="23">
        <v>0</v>
      </c>
      <c r="K58" s="23">
        <f t="shared" si="10"/>
        <v>92559</v>
      </c>
    </row>
    <row r="59" spans="1:11" ht="11.25">
      <c r="A59" s="20"/>
      <c r="B59" s="24" t="s">
        <v>94</v>
      </c>
      <c r="C59" s="25"/>
      <c r="D59" s="23">
        <v>-29593</v>
      </c>
      <c r="E59" s="23">
        <f>IF(D59&gt;0,D59,0)</f>
        <v>0</v>
      </c>
      <c r="F59" s="23">
        <f>-ROUND(E59/E$89*$F$14,0)</f>
        <v>0</v>
      </c>
      <c r="G59" s="23"/>
      <c r="H59" s="23">
        <f>ROUND(D59*0.35,0)</f>
        <v>-10358</v>
      </c>
      <c r="I59" s="23">
        <f>ROUND(F59*0.35,0)</f>
        <v>0</v>
      </c>
      <c r="J59" s="23">
        <v>0</v>
      </c>
      <c r="K59" s="23">
        <f>H59+I59+J59</f>
        <v>-10358</v>
      </c>
    </row>
    <row r="60" spans="1:11" ht="11.25">
      <c r="A60" s="20"/>
      <c r="B60" s="24" t="s">
        <v>96</v>
      </c>
      <c r="C60" s="25"/>
      <c r="D60" s="23">
        <v>14743242</v>
      </c>
      <c r="E60" s="23">
        <f>IF(D60&gt;0,D60,0)</f>
        <v>14743242</v>
      </c>
      <c r="F60" s="23">
        <f>-ROUND(E60/E$89*$F$14,0)</f>
        <v>-1292937</v>
      </c>
      <c r="G60" s="23"/>
      <c r="H60" s="23">
        <f>ROUND(D60*0.35,0)</f>
        <v>5160135</v>
      </c>
      <c r="I60" s="23">
        <f>ROUND(F60*0.35,0)</f>
        <v>-452528</v>
      </c>
      <c r="J60" s="23">
        <v>0</v>
      </c>
      <c r="K60" s="23">
        <f>H60+I60+J60</f>
        <v>4707607</v>
      </c>
    </row>
    <row r="61" spans="1:11" ht="11.25">
      <c r="A61" s="20"/>
      <c r="B61" s="24" t="s">
        <v>95</v>
      </c>
      <c r="C61" s="25"/>
      <c r="D61" s="23">
        <v>773411</v>
      </c>
      <c r="E61" s="23">
        <f>IF(D61&gt;0,D61,0)</f>
        <v>773411</v>
      </c>
      <c r="F61" s="23">
        <f>-ROUND(E61/E$89*$F$14,0)</f>
        <v>-67826</v>
      </c>
      <c r="G61" s="23"/>
      <c r="H61" s="23">
        <f>ROUND(D61*0.35,0)</f>
        <v>270694</v>
      </c>
      <c r="I61" s="23">
        <f>ROUND(F61*0.35,0)</f>
        <v>-23739</v>
      </c>
      <c r="J61" s="23">
        <v>0</v>
      </c>
      <c r="K61" s="23">
        <f>H61+I61+J61</f>
        <v>246955</v>
      </c>
    </row>
    <row r="62" spans="1:11" ht="11.25">
      <c r="A62" s="20"/>
      <c r="B62" s="24" t="s">
        <v>17</v>
      </c>
      <c r="C62" s="25"/>
      <c r="D62" s="23">
        <v>1083471</v>
      </c>
      <c r="E62" s="23">
        <f t="shared" si="7"/>
        <v>1083471</v>
      </c>
      <c r="F62" s="23">
        <f>-ROUND(E62/E$89*$F$14,0)</f>
        <v>-95017</v>
      </c>
      <c r="G62" s="23"/>
      <c r="H62" s="23">
        <f t="shared" si="8"/>
        <v>379215</v>
      </c>
      <c r="I62" s="23">
        <f t="shared" si="4"/>
        <v>-33256</v>
      </c>
      <c r="J62" s="23">
        <v>0</v>
      </c>
      <c r="K62" s="23">
        <f t="shared" si="10"/>
        <v>345959</v>
      </c>
    </row>
    <row r="63" spans="1:11" ht="11.25">
      <c r="A63" s="20"/>
      <c r="B63" s="24" t="s">
        <v>15</v>
      </c>
      <c r="C63" s="25"/>
      <c r="D63" s="23">
        <v>146779</v>
      </c>
      <c r="E63" s="23">
        <f t="shared" si="7"/>
        <v>146779</v>
      </c>
      <c r="F63" s="23">
        <f>-ROUND(E63/E$89*$F$14,0)</f>
        <v>-12872</v>
      </c>
      <c r="G63" s="23"/>
      <c r="H63" s="23">
        <f t="shared" si="8"/>
        <v>51373</v>
      </c>
      <c r="I63" s="23">
        <f t="shared" si="4"/>
        <v>-4505</v>
      </c>
      <c r="J63" s="23">
        <v>0</v>
      </c>
      <c r="K63" s="23">
        <f t="shared" si="10"/>
        <v>46868</v>
      </c>
    </row>
    <row r="64" spans="1:11" ht="11.25">
      <c r="A64" s="20"/>
      <c r="B64" s="24" t="s">
        <v>16</v>
      </c>
      <c r="C64" s="25"/>
      <c r="D64" s="23">
        <v>-38447</v>
      </c>
      <c r="E64" s="23">
        <f t="shared" si="7"/>
        <v>0</v>
      </c>
      <c r="F64" s="23">
        <f>-ROUND(E64/E$89*$F$14,0)</f>
        <v>0</v>
      </c>
      <c r="G64" s="23"/>
      <c r="H64" s="23">
        <f t="shared" si="8"/>
        <v>-13456</v>
      </c>
      <c r="I64" s="23">
        <f t="shared" si="4"/>
        <v>0</v>
      </c>
      <c r="J64" s="23">
        <v>0</v>
      </c>
      <c r="K64" s="23">
        <f t="shared" si="10"/>
        <v>-13456</v>
      </c>
    </row>
    <row r="65" spans="1:11" ht="11.25">
      <c r="A65" s="20"/>
      <c r="B65" s="24" t="s">
        <v>67</v>
      </c>
      <c r="C65" s="25"/>
      <c r="D65" s="23">
        <v>0</v>
      </c>
      <c r="E65" s="23">
        <f t="shared" si="7"/>
        <v>0</v>
      </c>
      <c r="F65" s="23">
        <f>-ROUND(E65/E$89*$F$14,0)</f>
        <v>0</v>
      </c>
      <c r="G65" s="23"/>
      <c r="H65" s="23">
        <f t="shared" si="8"/>
        <v>0</v>
      </c>
      <c r="I65" s="23">
        <f t="shared" si="4"/>
        <v>0</v>
      </c>
      <c r="J65" s="23">
        <v>0</v>
      </c>
      <c r="K65" s="23">
        <f aca="true" t="shared" si="11" ref="K65:K74">H65+I65+J65</f>
        <v>0</v>
      </c>
    </row>
    <row r="66" spans="1:11" ht="11.25">
      <c r="A66" s="20"/>
      <c r="B66" s="24" t="s">
        <v>21</v>
      </c>
      <c r="C66" s="25"/>
      <c r="D66" s="23">
        <v>-3698096</v>
      </c>
      <c r="E66" s="23">
        <f t="shared" si="7"/>
        <v>0</v>
      </c>
      <c r="F66" s="23">
        <f>-ROUND(E66/E$89*$F$14,0)</f>
        <v>0</v>
      </c>
      <c r="G66" s="23"/>
      <c r="H66" s="23">
        <f t="shared" si="8"/>
        <v>-1294334</v>
      </c>
      <c r="I66" s="23">
        <f t="shared" si="4"/>
        <v>0</v>
      </c>
      <c r="J66" s="23">
        <v>0</v>
      </c>
      <c r="K66" s="23">
        <f t="shared" si="11"/>
        <v>-1294334</v>
      </c>
    </row>
    <row r="67" spans="1:11" s="4" customFormat="1" ht="11.25">
      <c r="A67" s="20"/>
      <c r="B67" s="24" t="s">
        <v>61</v>
      </c>
      <c r="C67" s="25"/>
      <c r="D67" s="23">
        <v>-1207629</v>
      </c>
      <c r="E67" s="23">
        <f t="shared" si="7"/>
        <v>0</v>
      </c>
      <c r="F67" s="23">
        <f>-ROUND(E67/E$89*$F$14,0)</f>
        <v>0</v>
      </c>
      <c r="G67" s="23"/>
      <c r="H67" s="23">
        <f t="shared" si="8"/>
        <v>-422670</v>
      </c>
      <c r="I67" s="23">
        <f t="shared" si="4"/>
        <v>0</v>
      </c>
      <c r="J67" s="23">
        <v>0</v>
      </c>
      <c r="K67" s="23">
        <f t="shared" si="11"/>
        <v>-422670</v>
      </c>
    </row>
    <row r="68" spans="1:11" ht="11.25">
      <c r="A68" s="20"/>
      <c r="B68" s="24" t="s">
        <v>59</v>
      </c>
      <c r="C68" s="25"/>
      <c r="D68" s="23">
        <v>2254330</v>
      </c>
      <c r="E68" s="23">
        <f t="shared" si="7"/>
        <v>2254330</v>
      </c>
      <c r="F68" s="23">
        <f>-ROUND(E68/E$89*$F$14,0)</f>
        <v>-197698</v>
      </c>
      <c r="G68" s="23"/>
      <c r="H68" s="23">
        <f t="shared" si="8"/>
        <v>789016</v>
      </c>
      <c r="I68" s="23">
        <f t="shared" si="4"/>
        <v>-69194</v>
      </c>
      <c r="J68" s="23">
        <v>0</v>
      </c>
      <c r="K68" s="23">
        <f t="shared" si="11"/>
        <v>719822</v>
      </c>
    </row>
    <row r="69" spans="1:11" ht="11.25">
      <c r="A69" s="20"/>
      <c r="B69" s="24" t="s">
        <v>58</v>
      </c>
      <c r="C69" s="25"/>
      <c r="D69" s="23">
        <v>0</v>
      </c>
      <c r="E69" s="23">
        <f t="shared" si="7"/>
        <v>0</v>
      </c>
      <c r="F69" s="23">
        <f>-ROUND(E69/E$89*$F$14,0)</f>
        <v>0</v>
      </c>
      <c r="G69" s="23"/>
      <c r="H69" s="23">
        <f t="shared" si="8"/>
        <v>0</v>
      </c>
      <c r="I69" s="23">
        <f t="shared" si="4"/>
        <v>0</v>
      </c>
      <c r="J69" s="23">
        <v>0</v>
      </c>
      <c r="K69" s="23">
        <f t="shared" si="11"/>
        <v>0</v>
      </c>
    </row>
    <row r="70" spans="1:11" ht="11.25">
      <c r="A70" s="26"/>
      <c r="B70" s="24" t="s">
        <v>41</v>
      </c>
      <c r="C70" s="25"/>
      <c r="D70" s="23">
        <v>0</v>
      </c>
      <c r="E70" s="23">
        <f t="shared" si="7"/>
        <v>0</v>
      </c>
      <c r="F70" s="23">
        <f>-ROUND(E70/E$89*$F$14,0)</f>
        <v>0</v>
      </c>
      <c r="G70" s="23"/>
      <c r="H70" s="23">
        <f t="shared" si="8"/>
        <v>0</v>
      </c>
      <c r="I70" s="23">
        <f aca="true" t="shared" si="12" ref="I70:I85">ROUND(F70*0.35,0)</f>
        <v>0</v>
      </c>
      <c r="J70" s="23">
        <v>0</v>
      </c>
      <c r="K70" s="23">
        <f t="shared" si="11"/>
        <v>0</v>
      </c>
    </row>
    <row r="71" spans="1:11" ht="11.25" customHeight="1">
      <c r="A71" s="20"/>
      <c r="B71" s="24" t="s">
        <v>68</v>
      </c>
      <c r="C71" s="25"/>
      <c r="D71" s="23">
        <v>5395561</v>
      </c>
      <c r="E71" s="23">
        <f t="shared" si="7"/>
        <v>5395561</v>
      </c>
      <c r="F71" s="23">
        <f>-ROUND(E71/E$89*$F$14,0)</f>
        <v>-473174</v>
      </c>
      <c r="G71" s="23"/>
      <c r="H71" s="23">
        <f t="shared" si="8"/>
        <v>1888446</v>
      </c>
      <c r="I71" s="23">
        <f t="shared" si="12"/>
        <v>-165611</v>
      </c>
      <c r="J71" s="23">
        <v>0</v>
      </c>
      <c r="K71" s="23">
        <f t="shared" si="11"/>
        <v>1722835</v>
      </c>
    </row>
    <row r="72" spans="1:11" ht="11.25">
      <c r="A72" s="26"/>
      <c r="B72" s="28" t="s">
        <v>34</v>
      </c>
      <c r="C72" s="27"/>
      <c r="D72" s="23">
        <v>0</v>
      </c>
      <c r="E72" s="23">
        <f t="shared" si="7"/>
        <v>0</v>
      </c>
      <c r="F72" s="23">
        <f>-ROUND(E72/E$89*$F$14,0)</f>
        <v>0</v>
      </c>
      <c r="G72" s="23"/>
      <c r="H72" s="23">
        <f t="shared" si="8"/>
        <v>0</v>
      </c>
      <c r="I72" s="23">
        <f t="shared" si="12"/>
        <v>0</v>
      </c>
      <c r="J72" s="23">
        <v>0</v>
      </c>
      <c r="K72" s="23">
        <f t="shared" si="11"/>
        <v>0</v>
      </c>
    </row>
    <row r="73" spans="1:11" ht="11.25">
      <c r="A73" s="20"/>
      <c r="B73" s="24" t="s">
        <v>69</v>
      </c>
      <c r="C73" s="25"/>
      <c r="D73" s="23">
        <v>19599925</v>
      </c>
      <c r="E73" s="23">
        <f t="shared" si="7"/>
        <v>19599925</v>
      </c>
      <c r="F73" s="23">
        <f>-ROUND(E73/E$89*$F$14,0)</f>
        <v>-1718853</v>
      </c>
      <c r="G73" s="23"/>
      <c r="H73" s="23">
        <f t="shared" si="8"/>
        <v>6859974</v>
      </c>
      <c r="I73" s="23">
        <f t="shared" si="12"/>
        <v>-601599</v>
      </c>
      <c r="J73" s="23">
        <v>0</v>
      </c>
      <c r="K73" s="23">
        <f t="shared" si="11"/>
        <v>6258375</v>
      </c>
    </row>
    <row r="74" spans="1:11" ht="11.25">
      <c r="A74" s="20"/>
      <c r="B74" s="24" t="s">
        <v>70</v>
      </c>
      <c r="C74" s="25"/>
      <c r="D74" s="23">
        <v>1663300</v>
      </c>
      <c r="E74" s="23">
        <f t="shared" si="7"/>
        <v>1663300</v>
      </c>
      <c r="F74" s="23">
        <f>-ROUND(E74/E$89*$F$14,0)</f>
        <v>-145866</v>
      </c>
      <c r="G74" s="23"/>
      <c r="H74" s="23">
        <f t="shared" si="8"/>
        <v>582155</v>
      </c>
      <c r="I74" s="23">
        <f t="shared" si="12"/>
        <v>-51053</v>
      </c>
      <c r="J74" s="23">
        <v>0</v>
      </c>
      <c r="K74" s="23">
        <f t="shared" si="11"/>
        <v>531102</v>
      </c>
    </row>
    <row r="75" spans="1:11" ht="11.25">
      <c r="A75" s="20"/>
      <c r="B75" s="24" t="s">
        <v>71</v>
      </c>
      <c r="C75" s="27"/>
      <c r="D75" s="23">
        <v>402822182</v>
      </c>
      <c r="E75" s="23">
        <f t="shared" si="7"/>
        <v>402822182</v>
      </c>
      <c r="F75" s="23">
        <f>-ROUND(E75/E$89*$F$14,0)</f>
        <v>-35326268</v>
      </c>
      <c r="G75" s="23"/>
      <c r="H75" s="23">
        <f t="shared" si="8"/>
        <v>140987764</v>
      </c>
      <c r="I75" s="23">
        <f t="shared" si="12"/>
        <v>-12364194</v>
      </c>
      <c r="J75" s="23">
        <v>0</v>
      </c>
      <c r="K75" s="23">
        <f aca="true" t="shared" si="13" ref="K75:K82">H75+I75+J75</f>
        <v>128623570</v>
      </c>
    </row>
    <row r="76" spans="1:11" ht="11.25" customHeight="1">
      <c r="A76" s="20"/>
      <c r="B76" s="24" t="s">
        <v>18</v>
      </c>
      <c r="C76" s="25"/>
      <c r="D76" s="23">
        <v>0</v>
      </c>
      <c r="E76" s="23">
        <f t="shared" si="7"/>
        <v>0</v>
      </c>
      <c r="F76" s="23">
        <f>-ROUND(E76/E$89*$F$14,0)</f>
        <v>0</v>
      </c>
      <c r="G76" s="23"/>
      <c r="H76" s="23">
        <f t="shared" si="8"/>
        <v>0</v>
      </c>
      <c r="I76" s="23">
        <f t="shared" si="12"/>
        <v>0</v>
      </c>
      <c r="J76" s="23">
        <v>0</v>
      </c>
      <c r="K76" s="23">
        <f t="shared" si="13"/>
        <v>0</v>
      </c>
    </row>
    <row r="77" spans="1:11" ht="11.25">
      <c r="A77" s="20"/>
      <c r="B77" s="24" t="s">
        <v>72</v>
      </c>
      <c r="C77" s="25"/>
      <c r="D77" s="23">
        <v>55624187</v>
      </c>
      <c r="E77" s="23">
        <f t="shared" si="7"/>
        <v>55624187</v>
      </c>
      <c r="F77" s="23">
        <f>-ROUND(E77/E$89*$F$14,0)</f>
        <v>-4878070</v>
      </c>
      <c r="G77" s="23"/>
      <c r="H77" s="23">
        <f t="shared" si="8"/>
        <v>19468465</v>
      </c>
      <c r="I77" s="23">
        <f t="shared" si="12"/>
        <v>-1707325</v>
      </c>
      <c r="J77" s="23">
        <v>0</v>
      </c>
      <c r="K77" s="23">
        <f t="shared" si="13"/>
        <v>17761140</v>
      </c>
    </row>
    <row r="78" spans="1:11" ht="11.25">
      <c r="A78" s="20"/>
      <c r="B78" s="24" t="s">
        <v>37</v>
      </c>
      <c r="C78" s="25"/>
      <c r="D78" s="23">
        <v>-585</v>
      </c>
      <c r="E78" s="23">
        <f t="shared" si="7"/>
        <v>0</v>
      </c>
      <c r="F78" s="23">
        <f>-ROUND(E78/E$89*$F$14,0)</f>
        <v>0</v>
      </c>
      <c r="G78" s="23"/>
      <c r="H78" s="23">
        <f t="shared" si="8"/>
        <v>-205</v>
      </c>
      <c r="I78" s="23">
        <f t="shared" si="12"/>
        <v>0</v>
      </c>
      <c r="J78" s="23">
        <v>0</v>
      </c>
      <c r="K78" s="23">
        <f t="shared" si="13"/>
        <v>-205</v>
      </c>
    </row>
    <row r="79" spans="1:11" ht="11.25" customHeight="1">
      <c r="A79" s="20"/>
      <c r="B79" s="24" t="s">
        <v>46</v>
      </c>
      <c r="C79" s="25"/>
      <c r="D79" s="23">
        <v>8046</v>
      </c>
      <c r="E79" s="23">
        <f t="shared" si="7"/>
        <v>8046</v>
      </c>
      <c r="F79" s="23">
        <f>-ROUND(E79/E$89*$F$14,0)</f>
        <v>-706</v>
      </c>
      <c r="G79" s="23"/>
      <c r="H79" s="23">
        <f t="shared" si="8"/>
        <v>2816</v>
      </c>
      <c r="I79" s="23">
        <f t="shared" si="12"/>
        <v>-247</v>
      </c>
      <c r="J79" s="23">
        <v>0</v>
      </c>
      <c r="K79" s="23">
        <f t="shared" si="13"/>
        <v>2569</v>
      </c>
    </row>
    <row r="80" spans="1:11" ht="11.25" customHeight="1">
      <c r="A80" s="20"/>
      <c r="B80" s="24" t="s">
        <v>20</v>
      </c>
      <c r="C80" s="25"/>
      <c r="D80" s="23">
        <v>0</v>
      </c>
      <c r="E80" s="23">
        <f t="shared" si="7"/>
        <v>0</v>
      </c>
      <c r="F80" s="23">
        <f>-ROUND(E80/E$89*$F$14,0)</f>
        <v>0</v>
      </c>
      <c r="G80" s="23"/>
      <c r="H80" s="23">
        <f t="shared" si="8"/>
        <v>0</v>
      </c>
      <c r="I80" s="23">
        <f t="shared" si="12"/>
        <v>0</v>
      </c>
      <c r="J80" s="23">
        <v>0</v>
      </c>
      <c r="K80" s="23">
        <f t="shared" si="13"/>
        <v>0</v>
      </c>
    </row>
    <row r="81" spans="1:11" ht="11.25">
      <c r="A81" s="26"/>
      <c r="B81" s="24" t="s">
        <v>33</v>
      </c>
      <c r="C81" s="25"/>
      <c r="D81" s="23">
        <v>-588253</v>
      </c>
      <c r="E81" s="23">
        <f t="shared" si="7"/>
        <v>0</v>
      </c>
      <c r="F81" s="23">
        <f>-ROUND(E81/E$89*$F$14,0)</f>
        <v>0</v>
      </c>
      <c r="G81" s="23"/>
      <c r="H81" s="23">
        <f t="shared" si="8"/>
        <v>-205889</v>
      </c>
      <c r="I81" s="23">
        <f t="shared" si="12"/>
        <v>0</v>
      </c>
      <c r="J81" s="23">
        <v>0</v>
      </c>
      <c r="K81" s="23">
        <f t="shared" si="13"/>
        <v>-205889</v>
      </c>
    </row>
    <row r="82" spans="1:11" s="4" customFormat="1" ht="11.25">
      <c r="A82" s="20"/>
      <c r="B82" s="24" t="s">
        <v>51</v>
      </c>
      <c r="C82" s="25"/>
      <c r="D82" s="23">
        <v>8073</v>
      </c>
      <c r="E82" s="23">
        <f t="shared" si="7"/>
        <v>8073</v>
      </c>
      <c r="F82" s="23">
        <f>-ROUND(E82/E$89*$F$14,0)</f>
        <v>-708</v>
      </c>
      <c r="G82" s="23"/>
      <c r="H82" s="23">
        <f t="shared" si="8"/>
        <v>2826</v>
      </c>
      <c r="I82" s="23">
        <f t="shared" si="12"/>
        <v>-248</v>
      </c>
      <c r="J82" s="23">
        <v>0</v>
      </c>
      <c r="K82" s="23">
        <f t="shared" si="13"/>
        <v>2578</v>
      </c>
    </row>
    <row r="83" spans="1:11" ht="11.25">
      <c r="A83" s="20"/>
      <c r="B83" s="24" t="s">
        <v>73</v>
      </c>
      <c r="C83" s="25"/>
      <c r="D83" s="23">
        <v>-1203249234</v>
      </c>
      <c r="E83" s="23">
        <f t="shared" si="7"/>
        <v>0</v>
      </c>
      <c r="F83" s="23">
        <f>-ROUND(E83/E$89*$F$14,0)</f>
        <v>0</v>
      </c>
      <c r="G83" s="23"/>
      <c r="H83" s="23">
        <f t="shared" si="8"/>
        <v>-421137232</v>
      </c>
      <c r="I83" s="23">
        <f t="shared" si="12"/>
        <v>0</v>
      </c>
      <c r="J83" s="23">
        <v>0</v>
      </c>
      <c r="K83" s="23">
        <f>H83+I83+J83</f>
        <v>-421137232</v>
      </c>
    </row>
    <row r="84" spans="1:11" ht="11.25">
      <c r="A84" s="26"/>
      <c r="B84" s="24" t="s">
        <v>38</v>
      </c>
      <c r="C84" s="25"/>
      <c r="D84" s="23">
        <v>150647</v>
      </c>
      <c r="E84" s="23">
        <f t="shared" si="7"/>
        <v>150647</v>
      </c>
      <c r="F84" s="23">
        <f>-ROUND(E84/E$89*$F$14,0)</f>
        <v>-13211</v>
      </c>
      <c r="G84" s="23"/>
      <c r="H84" s="23">
        <f t="shared" si="8"/>
        <v>52726</v>
      </c>
      <c r="I84" s="23">
        <f t="shared" si="12"/>
        <v>-4624</v>
      </c>
      <c r="J84" s="23">
        <v>0</v>
      </c>
      <c r="K84" s="23">
        <f>H84+I84+J84</f>
        <v>48102</v>
      </c>
    </row>
    <row r="85" spans="1:11" ht="11.25">
      <c r="A85" s="20"/>
      <c r="B85" s="24" t="s">
        <v>74</v>
      </c>
      <c r="C85" s="25"/>
      <c r="D85" s="23">
        <v>28765440</v>
      </c>
      <c r="E85" s="23">
        <f t="shared" si="7"/>
        <v>28765440</v>
      </c>
      <c r="F85" s="23">
        <f>-ROUND(E85/E$89*$F$14,0)</f>
        <v>-2522641</v>
      </c>
      <c r="G85" s="23"/>
      <c r="H85" s="23">
        <f t="shared" si="8"/>
        <v>10067904</v>
      </c>
      <c r="I85" s="23">
        <f t="shared" si="12"/>
        <v>-882924</v>
      </c>
      <c r="J85" s="23">
        <v>0</v>
      </c>
      <c r="K85" s="23">
        <f>H85+I85+J85</f>
        <v>9184980</v>
      </c>
    </row>
    <row r="86" spans="1:11" ht="11.25">
      <c r="A86" s="20"/>
      <c r="B86" s="15"/>
      <c r="C86" s="13"/>
      <c r="D86" s="18"/>
      <c r="E86" s="18"/>
      <c r="F86" s="18"/>
      <c r="G86" s="18"/>
      <c r="H86" s="18"/>
      <c r="I86" s="3"/>
      <c r="J86" s="18"/>
      <c r="K86" s="18"/>
    </row>
    <row r="87" spans="1:11" ht="11.25">
      <c r="A87" s="20"/>
      <c r="B87" s="15" t="s">
        <v>47</v>
      </c>
      <c r="C87" s="13"/>
      <c r="D87" s="23">
        <v>0</v>
      </c>
      <c r="E87" s="23">
        <f>IF(D87&gt;0,D87,0)</f>
        <v>0</v>
      </c>
      <c r="F87" s="23">
        <v>-1</v>
      </c>
      <c r="G87" s="3"/>
      <c r="H87" s="3">
        <v>0</v>
      </c>
      <c r="I87" s="3">
        <v>0</v>
      </c>
      <c r="J87" s="3">
        <v>0</v>
      </c>
      <c r="K87" s="3">
        <f>H87+I87+J87</f>
        <v>0</v>
      </c>
    </row>
    <row r="88" spans="1:3" ht="11.25">
      <c r="A88" s="21"/>
      <c r="B88" s="14"/>
      <c r="C88" s="6"/>
    </row>
    <row r="89" spans="1:11" ht="12" thickBot="1">
      <c r="A89" s="21"/>
      <c r="B89" s="16" t="s">
        <v>31</v>
      </c>
      <c r="C89" s="16"/>
      <c r="D89" s="17">
        <f>SUM(D10:D88)</f>
        <v>-598193459</v>
      </c>
      <c r="E89" s="17">
        <f aca="true" t="shared" si="14" ref="E89:K89">SUM(E10:E88)</f>
        <v>997581905</v>
      </c>
      <c r="F89" s="17">
        <f t="shared" si="14"/>
        <v>0</v>
      </c>
      <c r="G89" s="17"/>
      <c r="H89" s="17">
        <f t="shared" si="14"/>
        <v>-209367711</v>
      </c>
      <c r="I89" s="17">
        <f t="shared" si="14"/>
        <v>0</v>
      </c>
      <c r="J89" s="17">
        <f t="shared" si="14"/>
        <v>0</v>
      </c>
      <c r="K89" s="17">
        <f t="shared" si="14"/>
        <v>-209367711</v>
      </c>
    </row>
    <row r="90" spans="1:11" ht="12" thickTop="1">
      <c r="A90" s="21"/>
      <c r="B90" s="5"/>
      <c r="C90" s="6"/>
      <c r="D90" s="5"/>
      <c r="E90" s="5"/>
      <c r="F90" s="5"/>
      <c r="G90" s="5"/>
      <c r="H90" s="5"/>
      <c r="I90" s="5"/>
      <c r="J90" s="5"/>
      <c r="K90" s="5"/>
    </row>
    <row r="91" ht="11.25">
      <c r="A91" s="22"/>
    </row>
    <row r="92" ht="11.25">
      <c r="A92" s="22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  <row r="100" ht="11.25">
      <c r="A100" s="22"/>
    </row>
    <row r="101" ht="11.25">
      <c r="A101" s="22"/>
    </row>
    <row r="102" ht="11.25">
      <c r="A102" s="22"/>
    </row>
    <row r="103" ht="11.25">
      <c r="A103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2015-02-03T16:18:50Z</cp:lastPrinted>
  <dcterms:created xsi:type="dcterms:W3CDTF">2001-09-24T21:08:14Z</dcterms:created>
  <dcterms:modified xsi:type="dcterms:W3CDTF">2015-02-03T18:24:46Z</dcterms:modified>
  <cp:category/>
  <cp:version/>
  <cp:contentType/>
  <cp:contentStatus/>
</cp:coreProperties>
</file>