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Allocation'!$A$1:$K$89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<sst xmlns="http://schemas.openxmlformats.org/spreadsheetml/2006/main" count="99" uniqueCount="96">
  <si>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</si>
  <si>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</si>
  <si>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</si>
  <si>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</si>
  <si>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</si>
  <si>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</si>
  <si>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</si>
  <si>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</si>
  <si>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</si>
  <si>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</si>
  <si>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</si>
  <si>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</si>
  <si>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</si>
  <si>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</si>
  <si>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</si>
  <si>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</si>
  <si>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</si>
  <si>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</si>
  <si>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Price River Coal</t>
  </si>
  <si>
    <t>Blackhawk Coal</t>
  </si>
  <si>
    <t>Simco, Inc</t>
  </si>
  <si>
    <t>Colomet, Inc</t>
  </si>
  <si>
    <t>Conesville Coal</t>
  </si>
  <si>
    <t>AEP Communications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</si>
  <si>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</si>
  <si>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</si>
  <si>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</si>
  <si>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</si>
  <si>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</si>
  <si>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</si>
  <si>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</si>
  <si>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Delaware Invest. Co. II</t>
  </si>
  <si>
    <t>AEP Delaware Invest Co.</t>
  </si>
  <si>
    <t>AEP T&amp;D Services, LLC</t>
  </si>
  <si>
    <t>AEP Credit, Inc</t>
  </si>
  <si>
    <t>Total System</t>
  </si>
  <si>
    <t>AEP Coal, Inc.</t>
  </si>
  <si>
    <t>Snowcap Coal Company, Inc.</t>
  </si>
  <si>
    <t>Industry and Energy Assoc LLC</t>
  </si>
  <si>
    <t>AEP Elmwood, LLC</t>
  </si>
  <si>
    <t>COMPANY NAME</t>
  </si>
  <si>
    <t>Rep General Partner LLC</t>
  </si>
  <si>
    <t>United Sciences Testing, Inc.</t>
  </si>
  <si>
    <t>AEP Desert Sky LP, LLC</t>
  </si>
  <si>
    <t>AEP Kentucky Coal, LLC</t>
  </si>
  <si>
    <t>Diversified Energy Contractors Co.</t>
  </si>
  <si>
    <t>AEP Coal Marketing , LLC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</si>
  <si>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</si>
  <si>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</si>
  <si>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</si>
  <si>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</si>
  <si>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</si>
  <si>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</si>
  <si>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</si>
  <si>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</si>
  <si>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</si>
  <si>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</si>
  <si>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</si>
  <si>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</si>
  <si>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</si>
  <si>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>AEP Wind Energy, LLC</t>
  </si>
  <si>
    <t xml:space="preserve">AEP TX C&amp;I Retail LP, LLC     </t>
  </si>
  <si>
    <t xml:space="preserve">AEP TX C&amp;I Retail GP, LLC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</si>
  <si>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</si>
  <si>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</si>
  <si>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</si>
  <si>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</si>
  <si>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</si>
  <si>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</si>
  <si>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</si>
  <si>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</si>
  <si>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</si>
  <si>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</si>
  <si>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</si>
  <si>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</si>
  <si>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</si>
  <si>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</si>
  <si>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</si>
  <si>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</si>
  <si>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</si>
  <si>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</si>
  <si>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</si>
  <si>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</si>
  <si>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</si>
  <si>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Utilities, Inc.</t>
  </si>
  <si>
    <t>AEP Energy Partners, LP</t>
  </si>
  <si>
    <t>AEP Transmission Company, LLC</t>
  </si>
  <si>
    <t>AEP Transmission Holding Company, LLC</t>
  </si>
  <si>
    <t>AEP Energy Partners, Inc</t>
  </si>
  <si>
    <t>PER 2009 TAX RETURN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</si>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</sst>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 customWidth="1"/>
    <col min="13" max="13" width="11.00390625" style="7" customWidth="1"/>
    <col min="14" max="16384" width="9.140625" style="7" customWidth="1"/>
  </cols>
  <sheetData>
    <row r="1" spans="1:3" ht="12.75">
      <c r="A1" s="30" t="s">
        <v>0</v>
      </c>
      <c r="B1" s="30"/>
      <c r="C1" s="30"/>
    </row>
    <row r="2" spans="1:3" ht="12.75">
      <c r="A2" s="30" t="s">
        <v>83</v>
      </c>
      <c r="B2" s="30"/>
      <c r="C2" s="30"/>
    </row>
    <row r="3" spans="1:9" ht="12.75">
      <c r="A3" s="30" t="s">
        <v>89</v>
      </c>
      <c r="B3" s="30"/>
      <c r="C3" s="30"/>
      <c r="I3" s="7"/>
    </row>
    <row r="5" spans="1:11" ht="11.25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7" ht="11.25">
      <c r="A6" s="12"/>
      <c r="B6" s="12"/>
      <c r="C6" s="6"/>
      <c r="D6" s="29">
        <v>2009</v>
      </c>
      <c r="F6" s="8"/>
      <c r="G6" s="8"/>
    </row>
    <row r="7" spans="1:11" s="8" customFormat="1" ht="11.25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81</v>
      </c>
      <c r="I7" s="6" t="s">
        <v>3</v>
      </c>
      <c r="K7" s="8" t="s">
        <v>4</v>
      </c>
    </row>
    <row r="8" spans="1:11" s="8" customFormat="1" ht="11.25">
      <c r="A8" s="6"/>
      <c r="B8" s="6" t="s">
        <v>40</v>
      </c>
      <c r="C8" s="6"/>
      <c r="D8" s="8" t="s">
        <v>80</v>
      </c>
      <c r="E8" s="8" t="s">
        <v>5</v>
      </c>
      <c r="F8" s="8" t="s">
        <v>6</v>
      </c>
      <c r="H8" s="8" t="s">
        <v>82</v>
      </c>
      <c r="I8" s="6" t="s">
        <v>7</v>
      </c>
      <c r="J8" s="8" t="s">
        <v>53</v>
      </c>
      <c r="K8" s="8" t="s">
        <v>82</v>
      </c>
    </row>
    <row r="9" spans="1:11" s="8" customFormat="1" ht="11.25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54</v>
      </c>
      <c r="K9" s="2" t="s">
        <v>10</v>
      </c>
    </row>
    <row r="10" spans="1:3" ht="4.5" customHeight="1">
      <c r="A10" s="1"/>
      <c r="B10" s="5"/>
      <c r="C10" s="6"/>
    </row>
    <row r="11" spans="1:11" ht="11.25">
      <c r="A11" s="20"/>
      <c r="B11" s="24" t="s">
        <v>57</v>
      </c>
      <c r="C11" s="25"/>
      <c r="D11" s="23">
        <v>-35328</v>
      </c>
      <c r="E11" s="23">
        <f>IF(D11&gt;0,D11,0)</f>
        <v>0</v>
      </c>
      <c r="F11" s="23">
        <f>-ROUND(E11/E$88*$F$15,0)</f>
        <v>0</v>
      </c>
      <c r="G11" s="23"/>
      <c r="H11" s="23">
        <f>ROUND(D11*0.35,0)</f>
        <v>-12365</v>
      </c>
      <c r="I11" s="23">
        <f>ROUND(F11*0.35,0)</f>
        <v>0</v>
      </c>
      <c r="J11" s="23">
        <v>0</v>
      </c>
      <c r="K11" s="23">
        <f>H11+I11+J11</f>
        <v>-12365</v>
      </c>
    </row>
    <row r="12" spans="1:11" ht="11.25">
      <c r="A12" s="26"/>
      <c r="B12" s="24" t="s">
        <v>46</v>
      </c>
      <c r="C12" s="25"/>
      <c r="D12" s="23">
        <v>-18168</v>
      </c>
      <c r="E12" s="23">
        <f>IF(D12&gt;0,D12,0)</f>
        <v>0</v>
      </c>
      <c r="F12" s="23">
        <f>-ROUND(E12/E$88*$F$15,0)</f>
        <v>0</v>
      </c>
      <c r="G12" s="23"/>
      <c r="H12" s="23">
        <f aca="true" t="shared" si="0" ref="H12:H21">ROUND(D12*0.35,0)</f>
        <v>-6359</v>
      </c>
      <c r="I12" s="23">
        <f aca="true" t="shared" si="1" ref="I12:I19">ROUND(F12*0.35,0)</f>
        <v>0</v>
      </c>
      <c r="J12" s="23">
        <v>0</v>
      </c>
      <c r="K12" s="23">
        <f aca="true" t="shared" si="2" ref="K12:K18">H12+I12+J12</f>
        <v>-6359</v>
      </c>
    </row>
    <row r="13" spans="1:11" ht="11.25">
      <c r="A13" s="20"/>
      <c r="B13" s="24" t="s">
        <v>36</v>
      </c>
      <c r="C13" s="25"/>
      <c r="D13" s="23">
        <v>1160467</v>
      </c>
      <c r="E13" s="23">
        <f>IF(D13&gt;0,D13,0)</f>
        <v>1160467</v>
      </c>
      <c r="F13" s="23">
        <f>-ROUND(E13/E$88*$F$15,0)</f>
        <v>-154146</v>
      </c>
      <c r="G13" s="23"/>
      <c r="H13" s="23">
        <f t="shared" si="0"/>
        <v>406163</v>
      </c>
      <c r="I13" s="23">
        <f t="shared" si="1"/>
        <v>-53951</v>
      </c>
      <c r="J13" s="23">
        <v>0</v>
      </c>
      <c r="K13" s="23">
        <f t="shared" si="2"/>
        <v>352212</v>
      </c>
    </row>
    <row r="14" spans="1:11" ht="11.25">
      <c r="A14" s="20"/>
      <c r="B14" s="24" t="s">
        <v>23</v>
      </c>
      <c r="C14" s="25"/>
      <c r="D14" s="23">
        <v>-1191362</v>
      </c>
      <c r="E14" s="23">
        <f>IF(D14&gt;0,D14,0)</f>
        <v>0</v>
      </c>
      <c r="F14" s="23">
        <f>-ROUND(E14/E$88*$F$15,0)</f>
        <v>0</v>
      </c>
      <c r="G14" s="23"/>
      <c r="H14" s="23">
        <f t="shared" si="0"/>
        <v>-416977</v>
      </c>
      <c r="I14" s="23">
        <f t="shared" si="1"/>
        <v>0</v>
      </c>
      <c r="J14" s="23">
        <v>0</v>
      </c>
      <c r="K14" s="23">
        <f t="shared" si="2"/>
        <v>-416977</v>
      </c>
    </row>
    <row r="15" spans="1:11" ht="11.25">
      <c r="A15" s="20"/>
      <c r="B15" s="24" t="s">
        <v>25</v>
      </c>
      <c r="C15" s="25"/>
      <c r="D15" s="23">
        <v>-68192028</v>
      </c>
      <c r="E15" s="23">
        <f aca="true" t="shared" si="3" ref="E15:E41">IF(D15&gt;0,D15,0)</f>
        <v>0</v>
      </c>
      <c r="F15" s="23">
        <v>68192028</v>
      </c>
      <c r="G15" s="24"/>
      <c r="H15" s="23">
        <f t="shared" si="0"/>
        <v>-23867210</v>
      </c>
      <c r="I15" s="23">
        <f t="shared" si="1"/>
        <v>23867210</v>
      </c>
      <c r="J15" s="23">
        <v>0</v>
      </c>
      <c r="K15" s="23">
        <f t="shared" si="2"/>
        <v>0</v>
      </c>
    </row>
    <row r="16" spans="1:11" ht="11.25">
      <c r="A16" s="20"/>
      <c r="B16" s="24" t="s">
        <v>34</v>
      </c>
      <c r="C16" s="25"/>
      <c r="D16" s="23">
        <v>6127362</v>
      </c>
      <c r="E16" s="23">
        <f t="shared" si="3"/>
        <v>6127362</v>
      </c>
      <c r="F16" s="23">
        <f>-ROUND(E16/E$88*$F$15,0)</f>
        <v>-813906</v>
      </c>
      <c r="G16" s="23"/>
      <c r="H16" s="23">
        <f t="shared" si="0"/>
        <v>2144577</v>
      </c>
      <c r="I16" s="23">
        <f t="shared" si="1"/>
        <v>-284867</v>
      </c>
      <c r="J16" s="23">
        <v>0</v>
      </c>
      <c r="K16" s="23">
        <f t="shared" si="2"/>
        <v>1859710</v>
      </c>
    </row>
    <row r="17" spans="1:11" ht="11.25">
      <c r="A17" s="20"/>
      <c r="B17" s="24" t="s">
        <v>32</v>
      </c>
      <c r="C17" s="25"/>
      <c r="D17" s="23">
        <v>-4687403</v>
      </c>
      <c r="E17" s="23">
        <f t="shared" si="3"/>
        <v>0</v>
      </c>
      <c r="F17" s="23">
        <f>-ROUND(E17/E$88*$F$15,0)</f>
        <v>0</v>
      </c>
      <c r="G17" s="23"/>
      <c r="H17" s="23">
        <f t="shared" si="0"/>
        <v>-1640591</v>
      </c>
      <c r="I17" s="23">
        <f t="shared" si="1"/>
        <v>0</v>
      </c>
      <c r="J17" s="23">
        <v>0</v>
      </c>
      <c r="K17" s="23">
        <f t="shared" si="2"/>
        <v>-1640591</v>
      </c>
    </row>
    <row r="18" spans="1:11" ht="11.25">
      <c r="A18" s="20"/>
      <c r="B18" s="24" t="s">
        <v>31</v>
      </c>
      <c r="C18" s="25"/>
      <c r="D18" s="23">
        <v>1119</v>
      </c>
      <c r="E18" s="23">
        <f t="shared" si="3"/>
        <v>1119</v>
      </c>
      <c r="F18" s="23">
        <f>-ROUND(E18/E$88*$F$15,0)</f>
        <v>-149</v>
      </c>
      <c r="G18" s="23"/>
      <c r="H18" s="23">
        <f t="shared" si="0"/>
        <v>392</v>
      </c>
      <c r="I18" s="23">
        <f t="shared" si="1"/>
        <v>-52</v>
      </c>
      <c r="J18" s="23">
        <v>0</v>
      </c>
      <c r="K18" s="23">
        <f t="shared" si="2"/>
        <v>340</v>
      </c>
    </row>
    <row r="19" spans="1:13" ht="11.25">
      <c r="A19" s="20"/>
      <c r="B19" s="24" t="s">
        <v>49</v>
      </c>
      <c r="C19" s="25"/>
      <c r="D19" s="23">
        <v>29512</v>
      </c>
      <c r="E19" s="23">
        <f t="shared" si="3"/>
        <v>29512</v>
      </c>
      <c r="F19" s="23">
        <f>-ROUND(E19/E$88*$F$15,0)</f>
        <v>-3920</v>
      </c>
      <c r="G19" s="23"/>
      <c r="H19" s="23">
        <f t="shared" si="0"/>
        <v>10329</v>
      </c>
      <c r="I19" s="23">
        <f t="shared" si="1"/>
        <v>-1372</v>
      </c>
      <c r="J19" s="23">
        <v>0</v>
      </c>
      <c r="K19" s="23">
        <f aca="true" t="shared" si="4" ref="K19:K43">H19+I19+J19</f>
        <v>8957</v>
      </c>
      <c r="M19" s="12"/>
    </row>
    <row r="20" spans="1:11" ht="11.25">
      <c r="A20" s="20"/>
      <c r="B20" s="24" t="s">
        <v>43</v>
      </c>
      <c r="C20" s="25"/>
      <c r="D20" s="23">
        <v>-126227</v>
      </c>
      <c r="E20" s="23">
        <f t="shared" si="3"/>
        <v>0</v>
      </c>
      <c r="F20" s="23">
        <f>-ROUND(E20/E$88*$F$15,0)</f>
        <v>0</v>
      </c>
      <c r="G20" s="23"/>
      <c r="H20" s="23">
        <f>ROUND(D20*0.35,0)</f>
        <v>-44179</v>
      </c>
      <c r="I20" s="23">
        <f>ROUND(F20*0.35,0)</f>
        <v>0</v>
      </c>
      <c r="J20" s="23">
        <v>0</v>
      </c>
      <c r="K20" s="23">
        <f>H20+I20+J20</f>
        <v>-44179</v>
      </c>
    </row>
    <row r="21" spans="1:13" ht="11.25">
      <c r="A21" s="26"/>
      <c r="B21" s="24" t="s">
        <v>67</v>
      </c>
      <c r="C21" s="25"/>
      <c r="D21" s="23">
        <v>5050159</v>
      </c>
      <c r="E21" s="23">
        <f t="shared" si="3"/>
        <v>5050159</v>
      </c>
      <c r="F21" s="23">
        <f>-ROUND(E21/E$88*$F$15,0)</f>
        <v>-670820</v>
      </c>
      <c r="G21" s="23"/>
      <c r="H21" s="23">
        <f t="shared" si="0"/>
        <v>1767556</v>
      </c>
      <c r="I21" s="23">
        <f aca="true" t="shared" si="5" ref="I21:I68">ROUND(F21*0.35,0)</f>
        <v>-234787</v>
      </c>
      <c r="J21" s="23">
        <v>0</v>
      </c>
      <c r="K21" s="23">
        <f t="shared" si="4"/>
        <v>1532769</v>
      </c>
      <c r="M21" s="12"/>
    </row>
    <row r="22" spans="1:11" ht="11.25">
      <c r="A22" s="20"/>
      <c r="B22" s="24" t="s">
        <v>39</v>
      </c>
      <c r="C22" s="25"/>
      <c r="D22" s="23">
        <v>8478686</v>
      </c>
      <c r="E22" s="23">
        <f t="shared" si="3"/>
        <v>8478686</v>
      </c>
      <c r="F22" s="23">
        <f>-ROUND(E22/E$88*$F$15,0)</f>
        <v>-1126235</v>
      </c>
      <c r="G22" s="23"/>
      <c r="H22" s="23">
        <f aca="true" t="shared" si="6" ref="H22:H30">ROUND(D22*0.35,0)</f>
        <v>2967540</v>
      </c>
      <c r="I22" s="23">
        <f t="shared" si="5"/>
        <v>-394182</v>
      </c>
      <c r="J22" s="23">
        <v>0</v>
      </c>
      <c r="K22" s="23">
        <f t="shared" si="4"/>
        <v>2573358</v>
      </c>
    </row>
    <row r="23" spans="1:11" ht="11.25">
      <c r="A23" s="20"/>
      <c r="B23" s="24" t="s">
        <v>88</v>
      </c>
      <c r="C23" s="25"/>
      <c r="D23" s="23">
        <v>-30335293</v>
      </c>
      <c r="E23" s="23">
        <f t="shared" si="3"/>
        <v>0</v>
      </c>
      <c r="F23" s="23">
        <f>-ROUND(E23/E$88*$F$15,0)</f>
        <v>0</v>
      </c>
      <c r="G23" s="23"/>
      <c r="H23" s="23">
        <f>ROUND(D23*0.35,0)</f>
        <v>-10617353</v>
      </c>
      <c r="I23" s="23">
        <f>ROUND(F23*0.35,0)</f>
        <v>0</v>
      </c>
      <c r="J23" s="23">
        <v>0</v>
      </c>
      <c r="K23" s="23">
        <f>H23+I23+J23</f>
        <v>-10617353</v>
      </c>
    </row>
    <row r="24" spans="1:11" ht="11.25">
      <c r="A24" s="20"/>
      <c r="B24" s="24" t="s">
        <v>85</v>
      </c>
      <c r="C24" s="25"/>
      <c r="D24" s="23">
        <v>0</v>
      </c>
      <c r="E24" s="23">
        <f t="shared" si="3"/>
        <v>0</v>
      </c>
      <c r="F24" s="23">
        <f>-ROUND(E24/E$88*$F$15,0)</f>
        <v>0</v>
      </c>
      <c r="G24" s="23"/>
      <c r="H24" s="23">
        <f>ROUND(D24*0.35,0)</f>
        <v>0</v>
      </c>
      <c r="I24" s="23">
        <f>ROUND(F24*0.35,0)</f>
        <v>0</v>
      </c>
      <c r="J24" s="23">
        <v>0</v>
      </c>
      <c r="K24" s="23">
        <f>H24+I24+J24</f>
        <v>0</v>
      </c>
    </row>
    <row r="25" spans="1:11" ht="11.25">
      <c r="A25" s="20"/>
      <c r="B25" s="24" t="s">
        <v>24</v>
      </c>
      <c r="C25" s="25"/>
      <c r="D25" s="23">
        <v>-23378707</v>
      </c>
      <c r="E25" s="23">
        <f t="shared" si="3"/>
        <v>0</v>
      </c>
      <c r="F25" s="23">
        <f>-ROUND(E25/E$88*$F$15,0)</f>
        <v>0</v>
      </c>
      <c r="G25" s="23"/>
      <c r="H25" s="23">
        <f t="shared" si="6"/>
        <v>-8182547</v>
      </c>
      <c r="I25" s="23">
        <f t="shared" si="5"/>
        <v>0</v>
      </c>
      <c r="J25" s="23">
        <v>0</v>
      </c>
      <c r="K25" s="23">
        <f t="shared" si="4"/>
        <v>-8182547</v>
      </c>
    </row>
    <row r="26" spans="1:11" ht="11.25">
      <c r="A26" s="20"/>
      <c r="B26" s="24" t="s">
        <v>12</v>
      </c>
      <c r="C26" s="25"/>
      <c r="D26" s="23">
        <v>937230</v>
      </c>
      <c r="E26" s="23">
        <f t="shared" si="3"/>
        <v>937230</v>
      </c>
      <c r="F26" s="23">
        <f>-ROUND(E26/E$88*$F$15,0)</f>
        <v>-124494</v>
      </c>
      <c r="G26" s="23"/>
      <c r="H26" s="23">
        <f t="shared" si="6"/>
        <v>328031</v>
      </c>
      <c r="I26" s="23">
        <f t="shared" si="5"/>
        <v>-43573</v>
      </c>
      <c r="J26" s="23">
        <v>0</v>
      </c>
      <c r="K26" s="23">
        <f t="shared" si="4"/>
        <v>284458</v>
      </c>
    </row>
    <row r="27" spans="1:11" ht="11.25">
      <c r="A27" s="20"/>
      <c r="B27" s="24" t="s">
        <v>13</v>
      </c>
      <c r="C27" s="25"/>
      <c r="D27" s="23">
        <v>-456927</v>
      </c>
      <c r="E27" s="23">
        <f t="shared" si="3"/>
        <v>0</v>
      </c>
      <c r="F27" s="23">
        <f>-ROUND(E27/E$88*$F$15,0)</f>
        <v>0</v>
      </c>
      <c r="G27" s="23"/>
      <c r="H27" s="23">
        <f t="shared" si="6"/>
        <v>-159924</v>
      </c>
      <c r="I27" s="23">
        <f t="shared" si="5"/>
        <v>0</v>
      </c>
      <c r="J27" s="23">
        <v>0</v>
      </c>
      <c r="K27" s="23">
        <f t="shared" si="4"/>
        <v>-159924</v>
      </c>
    </row>
    <row r="28" spans="1:11" ht="11.25">
      <c r="A28" s="20"/>
      <c r="B28" s="24" t="s">
        <v>14</v>
      </c>
      <c r="C28" s="25"/>
      <c r="D28" s="23">
        <v>-25618711</v>
      </c>
      <c r="E28" s="23">
        <f t="shared" si="3"/>
        <v>0</v>
      </c>
      <c r="F28" s="23">
        <f>-ROUND(E28/E$88*$F$15,0)</f>
        <v>0</v>
      </c>
      <c r="G28" s="23"/>
      <c r="H28" s="23">
        <f t="shared" si="6"/>
        <v>-8966549</v>
      </c>
      <c r="I28" s="23">
        <f t="shared" si="5"/>
        <v>0</v>
      </c>
      <c r="J28" s="23">
        <v>0</v>
      </c>
      <c r="K28" s="23">
        <f t="shared" si="4"/>
        <v>-8966549</v>
      </c>
    </row>
    <row r="29" spans="1:11" ht="11.25">
      <c r="A29" s="20"/>
      <c r="B29" s="24" t="s">
        <v>90</v>
      </c>
      <c r="C29" s="25"/>
      <c r="D29" s="23">
        <v>-699</v>
      </c>
      <c r="E29" s="23">
        <f>IF(D29&gt;0,D29,0)</f>
        <v>0</v>
      </c>
      <c r="F29" s="23">
        <f>-ROUND(E29/E$88*$F$15,0)</f>
        <v>0</v>
      </c>
      <c r="G29" s="23"/>
      <c r="H29" s="23">
        <f>ROUND(D29*0.35,0)</f>
        <v>-245</v>
      </c>
      <c r="I29" s="23">
        <f>ROUND(F29*0.35,0)</f>
        <v>0</v>
      </c>
      <c r="J29" s="23">
        <v>0</v>
      </c>
      <c r="K29" s="23">
        <f>H29+I29+J29</f>
        <v>-245</v>
      </c>
    </row>
    <row r="30" spans="1:11" ht="11.25">
      <c r="A30" s="20"/>
      <c r="B30" s="24" t="s">
        <v>29</v>
      </c>
      <c r="C30" s="25"/>
      <c r="D30" s="23">
        <v>-129939</v>
      </c>
      <c r="E30" s="23">
        <f t="shared" si="3"/>
        <v>0</v>
      </c>
      <c r="F30" s="23">
        <f>-ROUND(E30/E$88*$F$15,0)</f>
        <v>0</v>
      </c>
      <c r="G30" s="23"/>
      <c r="H30" s="23">
        <f t="shared" si="6"/>
        <v>-45479</v>
      </c>
      <c r="I30" s="23">
        <f t="shared" si="5"/>
        <v>0</v>
      </c>
      <c r="J30" s="23">
        <v>0</v>
      </c>
      <c r="K30" s="23">
        <f t="shared" si="4"/>
        <v>-45479</v>
      </c>
    </row>
    <row r="31" spans="1:11" ht="11.25">
      <c r="A31" s="26"/>
      <c r="B31" s="24" t="s">
        <v>44</v>
      </c>
      <c r="C31" s="25"/>
      <c r="D31" s="23">
        <v>3072646</v>
      </c>
      <c r="E31" s="23">
        <f t="shared" si="3"/>
        <v>3072646</v>
      </c>
      <c r="F31" s="23">
        <f>-ROUND(E31/E$88*$F$15,0)</f>
        <v>-408144</v>
      </c>
      <c r="G31" s="23"/>
      <c r="H31" s="23">
        <f aca="true" t="shared" si="7" ref="H31:H41">ROUND(D31*0.35,0)</f>
        <v>1075426</v>
      </c>
      <c r="I31" s="23">
        <f t="shared" si="5"/>
        <v>-142850</v>
      </c>
      <c r="J31" s="23">
        <v>0</v>
      </c>
      <c r="K31" s="23">
        <f t="shared" si="4"/>
        <v>932576</v>
      </c>
    </row>
    <row r="32" spans="1:11" ht="11.25">
      <c r="A32" s="26"/>
      <c r="B32" s="24" t="s">
        <v>91</v>
      </c>
      <c r="C32" s="25"/>
      <c r="D32" s="23">
        <v>0</v>
      </c>
      <c r="E32" s="23">
        <f t="shared" si="3"/>
        <v>0</v>
      </c>
      <c r="F32" s="23">
        <f>-ROUND(E32/E$88*$F$15,0)</f>
        <v>0</v>
      </c>
      <c r="G32" s="23"/>
      <c r="H32" s="23">
        <f t="shared" si="7"/>
        <v>0</v>
      </c>
      <c r="I32" s="23">
        <f t="shared" si="5"/>
        <v>0</v>
      </c>
      <c r="J32" s="23">
        <v>0</v>
      </c>
      <c r="K32" s="23">
        <f t="shared" si="4"/>
        <v>0</v>
      </c>
    </row>
    <row r="33" spans="1:11" ht="11.25">
      <c r="A33" s="20"/>
      <c r="B33" s="24" t="s">
        <v>68</v>
      </c>
      <c r="C33" s="25"/>
      <c r="D33" s="23">
        <v>29339301</v>
      </c>
      <c r="E33" s="23">
        <f t="shared" si="3"/>
        <v>29339301</v>
      </c>
      <c r="F33" s="23">
        <f>-ROUND(E33/E$88*$F$15,0)</f>
        <v>-3897180</v>
      </c>
      <c r="G33" s="23"/>
      <c r="H33" s="23">
        <f>ROUND(D33*0.35,0)</f>
        <v>10268755</v>
      </c>
      <c r="I33" s="23">
        <f>ROUND(F33*0.35,0)</f>
        <v>-1364013</v>
      </c>
      <c r="J33" s="23">
        <v>0</v>
      </c>
      <c r="K33" s="23">
        <f>H33+I33+J33</f>
        <v>8904742</v>
      </c>
    </row>
    <row r="34" spans="1:11" ht="11.25">
      <c r="A34" s="20"/>
      <c r="B34" s="24" t="s">
        <v>59</v>
      </c>
      <c r="C34" s="25"/>
      <c r="D34" s="23">
        <v>-11932</v>
      </c>
      <c r="E34" s="23">
        <f t="shared" si="3"/>
        <v>0</v>
      </c>
      <c r="F34" s="23">
        <f>-ROUND(E34/E$88*$F$15,0)</f>
        <v>0</v>
      </c>
      <c r="G34" s="23"/>
      <c r="H34" s="23">
        <f t="shared" si="7"/>
        <v>-4176</v>
      </c>
      <c r="I34" s="23">
        <f t="shared" si="5"/>
        <v>0</v>
      </c>
      <c r="J34" s="23">
        <v>0</v>
      </c>
      <c r="K34" s="23">
        <f t="shared" si="4"/>
        <v>-4176</v>
      </c>
    </row>
    <row r="35" spans="1:11" ht="11.25">
      <c r="A35" s="20"/>
      <c r="B35" s="24" t="s">
        <v>94</v>
      </c>
      <c r="C35" s="25"/>
      <c r="D35" s="23">
        <v>0</v>
      </c>
      <c r="E35" s="23">
        <f>IF(D35&gt;0,D35,0)</f>
        <v>0</v>
      </c>
      <c r="F35" s="23">
        <f>-ROUND(E35/E$88*$F$15,0)</f>
        <v>0</v>
      </c>
      <c r="G35" s="23"/>
      <c r="H35" s="23">
        <f>ROUND(D35*0.35,0)</f>
        <v>0</v>
      </c>
      <c r="I35" s="23">
        <f>ROUND(F35*0.35,0)</f>
        <v>0</v>
      </c>
      <c r="J35" s="23">
        <v>0</v>
      </c>
      <c r="K35" s="23">
        <f>H35+I35+J35</f>
        <v>0</v>
      </c>
    </row>
    <row r="36" spans="1:11" ht="11.25">
      <c r="A36" s="20"/>
      <c r="B36" s="24" t="s">
        <v>95</v>
      </c>
      <c r="C36" s="25"/>
      <c r="D36" s="23">
        <v>0</v>
      </c>
      <c r="E36" s="23">
        <f>IF(D36&gt;0,D36,0)</f>
        <v>0</v>
      </c>
      <c r="F36" s="23">
        <f>-ROUND(E36/E$88*$F$15,0)</f>
        <v>0</v>
      </c>
      <c r="G36" s="23"/>
      <c r="H36" s="23">
        <f>ROUND(D36*0.35,0)</f>
        <v>0</v>
      </c>
      <c r="I36" s="23">
        <f>ROUND(F36*0.35,0)</f>
        <v>0</v>
      </c>
      <c r="J36" s="23">
        <v>0</v>
      </c>
      <c r="K36" s="23">
        <f>H36+I36+J36</f>
        <v>0</v>
      </c>
    </row>
    <row r="37" spans="1:11" ht="11.25">
      <c r="A37" s="20"/>
      <c r="B37" s="24" t="s">
        <v>27</v>
      </c>
      <c r="C37" s="25"/>
      <c r="D37" s="23">
        <v>859219</v>
      </c>
      <c r="E37" s="23">
        <f t="shared" si="3"/>
        <v>859219</v>
      </c>
      <c r="F37" s="23">
        <f>-ROUND(E37/E$88*$F$15,0)</f>
        <v>-114131</v>
      </c>
      <c r="G37" s="23"/>
      <c r="H37" s="23">
        <f t="shared" si="7"/>
        <v>300727</v>
      </c>
      <c r="I37" s="23">
        <f t="shared" si="5"/>
        <v>-39946</v>
      </c>
      <c r="J37" s="23">
        <v>0</v>
      </c>
      <c r="K37" s="23">
        <f t="shared" si="4"/>
        <v>260781</v>
      </c>
    </row>
    <row r="38" spans="1:11" ht="11.25">
      <c r="A38" s="20"/>
      <c r="B38" s="24" t="s">
        <v>28</v>
      </c>
      <c r="C38" s="25"/>
      <c r="D38" s="23">
        <v>570889</v>
      </c>
      <c r="E38" s="23">
        <f t="shared" si="3"/>
        <v>570889</v>
      </c>
      <c r="F38" s="23">
        <f>-ROUND(E38/E$88*$F$15,0)</f>
        <v>-75832</v>
      </c>
      <c r="G38" s="23"/>
      <c r="H38" s="23">
        <f t="shared" si="7"/>
        <v>199811</v>
      </c>
      <c r="I38" s="23">
        <f t="shared" si="5"/>
        <v>-26541</v>
      </c>
      <c r="J38" s="23">
        <v>0</v>
      </c>
      <c r="K38" s="23">
        <f t="shared" si="4"/>
        <v>173270</v>
      </c>
    </row>
    <row r="39" spans="1:11" ht="11.25">
      <c r="A39" s="20"/>
      <c r="B39" s="24" t="s">
        <v>65</v>
      </c>
      <c r="C39" s="25"/>
      <c r="D39" s="23">
        <v>108018</v>
      </c>
      <c r="E39" s="23">
        <f t="shared" si="3"/>
        <v>108018</v>
      </c>
      <c r="F39" s="23">
        <f>-ROUND(E39/E$88*$F$15,0)</f>
        <v>-14348</v>
      </c>
      <c r="G39" s="23"/>
      <c r="H39" s="23">
        <f t="shared" si="7"/>
        <v>37806</v>
      </c>
      <c r="I39" s="23">
        <f t="shared" si="5"/>
        <v>-5022</v>
      </c>
      <c r="J39" s="23">
        <v>0</v>
      </c>
      <c r="K39" s="23">
        <f t="shared" si="4"/>
        <v>32784</v>
      </c>
    </row>
    <row r="40" spans="1:11" ht="11.25">
      <c r="A40" s="20"/>
      <c r="B40" s="24" t="s">
        <v>30</v>
      </c>
      <c r="C40" s="25"/>
      <c r="D40" s="23">
        <v>-2096161</v>
      </c>
      <c r="E40" s="23">
        <f t="shared" si="3"/>
        <v>0</v>
      </c>
      <c r="F40" s="23">
        <f>-ROUND(E40/E$88*$F$15,0)</f>
        <v>0</v>
      </c>
      <c r="G40" s="23"/>
      <c r="H40" s="23">
        <f t="shared" si="7"/>
        <v>-733656</v>
      </c>
      <c r="I40" s="23">
        <f t="shared" si="5"/>
        <v>0</v>
      </c>
      <c r="J40" s="23">
        <v>0</v>
      </c>
      <c r="K40" s="23">
        <f t="shared" si="4"/>
        <v>-733656</v>
      </c>
    </row>
    <row r="41" spans="1:11" ht="11.25">
      <c r="A41" s="20"/>
      <c r="B41" s="24" t="s">
        <v>26</v>
      </c>
      <c r="C41" s="25"/>
      <c r="D41" s="23">
        <v>38183869</v>
      </c>
      <c r="E41" s="23">
        <f t="shared" si="3"/>
        <v>38183869</v>
      </c>
      <c r="F41" s="23">
        <f>-ROUND(E41/E$88*$F$15,0)</f>
        <v>-5072016</v>
      </c>
      <c r="G41" s="23"/>
      <c r="H41" s="23">
        <f t="shared" si="7"/>
        <v>13364354</v>
      </c>
      <c r="I41" s="23">
        <f t="shared" si="5"/>
        <v>-1775206</v>
      </c>
      <c r="J41" s="23">
        <v>0</v>
      </c>
      <c r="K41" s="23">
        <f t="shared" si="4"/>
        <v>11589148</v>
      </c>
    </row>
    <row r="42" spans="1:11" ht="11.25">
      <c r="A42" s="20"/>
      <c r="B42" s="24" t="s">
        <v>92</v>
      </c>
      <c r="C42" s="25"/>
      <c r="D42" s="23">
        <v>-1711</v>
      </c>
      <c r="E42" s="23">
        <f aca="true" t="shared" si="8" ref="E42:E65">IF(D42&gt;0,D42,0)</f>
        <v>0</v>
      </c>
      <c r="F42" s="23">
        <f>-ROUND(E42/E$88*$F$15,0)</f>
        <v>0</v>
      </c>
      <c r="G42" s="23"/>
      <c r="H42" s="23">
        <f aca="true" t="shared" si="9" ref="H42:H65">ROUND(D42*0.35,0)</f>
        <v>-599</v>
      </c>
      <c r="I42" s="23">
        <f>ROUND(F42*0.35,0)</f>
        <v>0</v>
      </c>
      <c r="J42" s="23">
        <v>0</v>
      </c>
      <c r="K42" s="23">
        <f>H42+I42+J42</f>
        <v>-599</v>
      </c>
    </row>
    <row r="43" spans="1:11" ht="11.25">
      <c r="A43" s="20"/>
      <c r="B43" s="24" t="s">
        <v>33</v>
      </c>
      <c r="C43" s="25"/>
      <c r="D43" s="23">
        <v>957836</v>
      </c>
      <c r="E43" s="23">
        <f t="shared" si="8"/>
        <v>957836</v>
      </c>
      <c r="F43" s="23">
        <f>-ROUND(E43/E$88*$F$15,0)</f>
        <v>-127231</v>
      </c>
      <c r="G43" s="23"/>
      <c r="H43" s="23">
        <f t="shared" si="9"/>
        <v>335243</v>
      </c>
      <c r="I43" s="23">
        <f t="shared" si="5"/>
        <v>-44531</v>
      </c>
      <c r="J43" s="23">
        <v>0</v>
      </c>
      <c r="K43" s="23">
        <f t="shared" si="4"/>
        <v>290712</v>
      </c>
    </row>
    <row r="44" spans="1:11" ht="11.25">
      <c r="A44" s="20"/>
      <c r="B44" s="24" t="s">
        <v>69</v>
      </c>
      <c r="C44" s="25"/>
      <c r="D44" s="23">
        <v>283441779</v>
      </c>
      <c r="E44" s="23">
        <f t="shared" si="8"/>
        <v>283441779</v>
      </c>
      <c r="F44" s="23">
        <f>-ROUND(E44/E$88*$F$15,0)</f>
        <v>-37649960</v>
      </c>
      <c r="G44" s="23"/>
      <c r="H44" s="23">
        <f t="shared" si="9"/>
        <v>99204623</v>
      </c>
      <c r="I44" s="23">
        <f t="shared" si="5"/>
        <v>-13177486</v>
      </c>
      <c r="J44" s="23">
        <v>0</v>
      </c>
      <c r="K44" s="23">
        <f>H44+I44+J44</f>
        <v>86027137</v>
      </c>
    </row>
    <row r="45" spans="1:11" ht="11.25">
      <c r="A45" s="20"/>
      <c r="B45" s="24" t="s">
        <v>70</v>
      </c>
      <c r="C45" s="25"/>
      <c r="D45" s="23">
        <v>38773293</v>
      </c>
      <c r="E45" s="23">
        <f t="shared" si="8"/>
        <v>38773293</v>
      </c>
      <c r="F45" s="23">
        <f>-ROUND(E45/E$88*$F$15,0)</f>
        <v>-5150310</v>
      </c>
      <c r="G45" s="23"/>
      <c r="H45" s="23">
        <f t="shared" si="9"/>
        <v>13570653</v>
      </c>
      <c r="I45" s="23">
        <f t="shared" si="5"/>
        <v>-1802609</v>
      </c>
      <c r="J45" s="23">
        <v>0</v>
      </c>
      <c r="K45" s="23">
        <f>H45+I45+J45</f>
        <v>11768044</v>
      </c>
    </row>
    <row r="46" spans="1:11" s="4" customFormat="1" ht="11.25">
      <c r="A46" s="20"/>
      <c r="B46" s="24" t="s">
        <v>86</v>
      </c>
      <c r="C46" s="25"/>
      <c r="D46" s="23">
        <v>29109</v>
      </c>
      <c r="E46" s="23">
        <f t="shared" si="8"/>
        <v>29109</v>
      </c>
      <c r="F46" s="23">
        <f>-ROUND(E46/E$88*$F$15,0)</f>
        <v>-3867</v>
      </c>
      <c r="G46" s="23"/>
      <c r="H46" s="23">
        <f t="shared" si="9"/>
        <v>10188</v>
      </c>
      <c r="I46" s="23">
        <f>ROUND(F46*0.35,0)</f>
        <v>-1353</v>
      </c>
      <c r="J46" s="23">
        <v>0</v>
      </c>
      <c r="K46" s="23">
        <f>H46+I46+J46</f>
        <v>8835</v>
      </c>
    </row>
    <row r="47" spans="1:11" s="4" customFormat="1" ht="11.25">
      <c r="A47" s="20"/>
      <c r="B47" s="24" t="s">
        <v>87</v>
      </c>
      <c r="C47" s="25"/>
      <c r="D47" s="23">
        <v>2928330</v>
      </c>
      <c r="E47" s="23">
        <f t="shared" si="8"/>
        <v>2928330</v>
      </c>
      <c r="F47" s="23">
        <f>-ROUND(E47/E$88*$F$15,0)</f>
        <v>-388974</v>
      </c>
      <c r="G47" s="23"/>
      <c r="H47" s="23">
        <f t="shared" si="9"/>
        <v>1024916</v>
      </c>
      <c r="I47" s="23">
        <f>ROUND(F47*0.35,0)</f>
        <v>-136141</v>
      </c>
      <c r="J47" s="23">
        <v>0</v>
      </c>
      <c r="K47" s="23">
        <f>H47+I47+J47</f>
        <v>888775</v>
      </c>
    </row>
    <row r="48" spans="1:11" s="4" customFormat="1" ht="11.25">
      <c r="A48" s="20"/>
      <c r="B48" s="24" t="s">
        <v>62</v>
      </c>
      <c r="C48" s="25"/>
      <c r="D48" s="23">
        <v>-3464</v>
      </c>
      <c r="E48" s="23">
        <f t="shared" si="8"/>
        <v>0</v>
      </c>
      <c r="F48" s="23">
        <f>-ROUND(E48/E$88*$F$15,0)</f>
        <v>0</v>
      </c>
      <c r="G48" s="23"/>
      <c r="H48" s="23">
        <f t="shared" si="9"/>
        <v>-1212</v>
      </c>
      <c r="I48" s="23">
        <f t="shared" si="5"/>
        <v>0</v>
      </c>
      <c r="J48" s="23">
        <v>0</v>
      </c>
      <c r="K48" s="23">
        <f aca="true" t="shared" si="10" ref="K48:K54">H48+I48+J48</f>
        <v>-1212</v>
      </c>
    </row>
    <row r="49" spans="1:11" s="4" customFormat="1" ht="11.25">
      <c r="A49" s="20"/>
      <c r="B49" s="24" t="s">
        <v>61</v>
      </c>
      <c r="C49" s="25"/>
      <c r="D49" s="23">
        <v>-41041</v>
      </c>
      <c r="E49" s="23">
        <f t="shared" si="8"/>
        <v>0</v>
      </c>
      <c r="F49" s="23">
        <f>-ROUND(E49/E$88*$F$15,0)</f>
        <v>0</v>
      </c>
      <c r="G49" s="23"/>
      <c r="H49" s="23">
        <f t="shared" si="9"/>
        <v>-14364</v>
      </c>
      <c r="I49" s="23">
        <f t="shared" si="5"/>
        <v>0</v>
      </c>
      <c r="J49" s="23">
        <v>0</v>
      </c>
      <c r="K49" s="23">
        <f t="shared" si="10"/>
        <v>-14364</v>
      </c>
    </row>
    <row r="50" spans="1:11" ht="11.25">
      <c r="A50" s="20"/>
      <c r="B50" s="24" t="s">
        <v>84</v>
      </c>
      <c r="C50" s="28"/>
      <c r="D50" s="23">
        <v>-4774997</v>
      </c>
      <c r="E50" s="23">
        <f t="shared" si="8"/>
        <v>0</v>
      </c>
      <c r="F50" s="23">
        <f>-ROUND(E50/E$88*$F$15,0)</f>
        <v>0</v>
      </c>
      <c r="G50" s="23"/>
      <c r="H50" s="23">
        <f t="shared" si="9"/>
        <v>-1671249</v>
      </c>
      <c r="I50" s="23">
        <f t="shared" si="5"/>
        <v>0</v>
      </c>
      <c r="J50" s="23">
        <v>0</v>
      </c>
      <c r="K50" s="23">
        <f t="shared" si="10"/>
        <v>-1671249</v>
      </c>
    </row>
    <row r="51" spans="1:11" ht="11.25">
      <c r="A51" s="20"/>
      <c r="B51" s="24" t="s">
        <v>58</v>
      </c>
      <c r="C51" s="28"/>
      <c r="D51" s="23">
        <v>-116210</v>
      </c>
      <c r="E51" s="23">
        <f t="shared" si="8"/>
        <v>0</v>
      </c>
      <c r="F51" s="23">
        <f>-ROUND(E51/E$88*$F$15,0)</f>
        <v>0</v>
      </c>
      <c r="G51" s="23"/>
      <c r="H51" s="23">
        <f t="shared" si="9"/>
        <v>-40674</v>
      </c>
      <c r="I51" s="23">
        <f t="shared" si="5"/>
        <v>0</v>
      </c>
      <c r="J51" s="23">
        <v>0</v>
      </c>
      <c r="K51" s="23">
        <f t="shared" si="10"/>
        <v>-40674</v>
      </c>
    </row>
    <row r="52" spans="1:11" ht="11.25">
      <c r="A52" s="20"/>
      <c r="B52" s="24" t="s">
        <v>93</v>
      </c>
      <c r="C52" s="25"/>
      <c r="D52" s="23">
        <v>0</v>
      </c>
      <c r="E52" s="23">
        <f t="shared" si="8"/>
        <v>0</v>
      </c>
      <c r="F52" s="23">
        <f>-ROUND(E52/E$88*$F$15,0)</f>
        <v>0</v>
      </c>
      <c r="G52" s="23"/>
      <c r="H52" s="23">
        <f t="shared" si="9"/>
        <v>0</v>
      </c>
      <c r="I52" s="23">
        <f>ROUND(F52*0.35,0)</f>
        <v>0</v>
      </c>
      <c r="J52" s="23">
        <v>0</v>
      </c>
      <c r="K52" s="23">
        <f t="shared" si="10"/>
        <v>0</v>
      </c>
    </row>
    <row r="53" spans="1:11" ht="11.25">
      <c r="A53" s="26"/>
      <c r="B53" s="24" t="s">
        <v>50</v>
      </c>
      <c r="C53" s="25"/>
      <c r="D53" s="23">
        <v>0</v>
      </c>
      <c r="E53" s="23">
        <f t="shared" si="8"/>
        <v>0</v>
      </c>
      <c r="F53" s="23">
        <f>-ROUND(E53/E$88*$F$15,0)</f>
        <v>0</v>
      </c>
      <c r="G53" s="23"/>
      <c r="H53" s="23">
        <f t="shared" si="9"/>
        <v>0</v>
      </c>
      <c r="I53" s="23">
        <f t="shared" si="5"/>
        <v>0</v>
      </c>
      <c r="J53" s="23">
        <v>0</v>
      </c>
      <c r="K53" s="23">
        <f t="shared" si="10"/>
        <v>0</v>
      </c>
    </row>
    <row r="54" spans="1:11" ht="11.25">
      <c r="A54" s="26"/>
      <c r="B54" s="24" t="s">
        <v>60</v>
      </c>
      <c r="C54" s="25"/>
      <c r="D54" s="23">
        <v>-14202</v>
      </c>
      <c r="E54" s="23">
        <f t="shared" si="8"/>
        <v>0</v>
      </c>
      <c r="F54" s="23">
        <f>-ROUND(E54/E$88*$F$15,0)</f>
        <v>0</v>
      </c>
      <c r="G54" s="23"/>
      <c r="H54" s="23">
        <f t="shared" si="9"/>
        <v>-4971</v>
      </c>
      <c r="I54" s="23">
        <f t="shared" si="5"/>
        <v>0</v>
      </c>
      <c r="J54" s="23">
        <v>0</v>
      </c>
      <c r="K54" s="23">
        <f t="shared" si="10"/>
        <v>-4971</v>
      </c>
    </row>
    <row r="55" spans="1:13" ht="11.25">
      <c r="A55" s="20"/>
      <c r="B55" s="24" t="s">
        <v>48</v>
      </c>
      <c r="C55" s="25"/>
      <c r="D55" s="23">
        <v>35037</v>
      </c>
      <c r="E55" s="23">
        <f t="shared" si="8"/>
        <v>35037</v>
      </c>
      <c r="F55" s="23">
        <f>-ROUND(E55/E$88*$F$15,0)</f>
        <v>-4654</v>
      </c>
      <c r="G55" s="23"/>
      <c r="H55" s="23">
        <f t="shared" si="9"/>
        <v>12263</v>
      </c>
      <c r="I55" s="23">
        <f t="shared" si="5"/>
        <v>-1629</v>
      </c>
      <c r="J55" s="23">
        <v>0</v>
      </c>
      <c r="K55" s="23">
        <f aca="true" t="shared" si="11" ref="K55:K63">H55+I55+J55</f>
        <v>10634</v>
      </c>
      <c r="M55" s="12"/>
    </row>
    <row r="56" spans="1:11" ht="11.25">
      <c r="A56" s="20"/>
      <c r="B56" s="24" t="s">
        <v>55</v>
      </c>
      <c r="C56" s="25"/>
      <c r="D56" s="23">
        <v>27663</v>
      </c>
      <c r="E56" s="23">
        <f t="shared" si="8"/>
        <v>27663</v>
      </c>
      <c r="F56" s="23">
        <f>-ROUND(E56/E$88*$F$15,0)</f>
        <v>-3675</v>
      </c>
      <c r="G56" s="23"/>
      <c r="H56" s="23">
        <f t="shared" si="9"/>
        <v>9682</v>
      </c>
      <c r="I56" s="23">
        <f t="shared" si="5"/>
        <v>-1286</v>
      </c>
      <c r="J56" s="23">
        <v>0</v>
      </c>
      <c r="K56" s="23">
        <f>H56+I56+J56</f>
        <v>8396</v>
      </c>
    </row>
    <row r="57" spans="1:13" ht="11.25">
      <c r="A57" s="20"/>
      <c r="B57" s="24" t="s">
        <v>47</v>
      </c>
      <c r="C57" s="25"/>
      <c r="D57" s="23">
        <v>5648784</v>
      </c>
      <c r="E57" s="23">
        <f t="shared" si="8"/>
        <v>5648784</v>
      </c>
      <c r="F57" s="23">
        <f>-ROUND(E57/E$88*$F$15,0)</f>
        <v>-750336</v>
      </c>
      <c r="G57" s="23"/>
      <c r="H57" s="23">
        <f t="shared" si="9"/>
        <v>1977074</v>
      </c>
      <c r="I57" s="23">
        <f t="shared" si="5"/>
        <v>-262618</v>
      </c>
      <c r="J57" s="23">
        <v>0</v>
      </c>
      <c r="K57" s="23">
        <f t="shared" si="11"/>
        <v>1714456</v>
      </c>
      <c r="M57" s="12"/>
    </row>
    <row r="58" spans="1:11" ht="11.25">
      <c r="A58" s="20"/>
      <c r="B58" s="24" t="s">
        <v>71</v>
      </c>
      <c r="C58" s="25"/>
      <c r="D58" s="23">
        <v>-725253025</v>
      </c>
      <c r="E58" s="23">
        <f t="shared" si="8"/>
        <v>0</v>
      </c>
      <c r="F58" s="23">
        <f>-ROUND(E58/E$88*$F$15,0)</f>
        <v>0</v>
      </c>
      <c r="G58" s="23"/>
      <c r="H58" s="23">
        <f t="shared" si="9"/>
        <v>-253838559</v>
      </c>
      <c r="I58" s="23">
        <f t="shared" si="5"/>
        <v>0</v>
      </c>
      <c r="J58" s="23">
        <v>0</v>
      </c>
      <c r="K58" s="23">
        <f t="shared" si="11"/>
        <v>-253838559</v>
      </c>
    </row>
    <row r="59" spans="1:11" ht="11.25">
      <c r="A59" s="20"/>
      <c r="B59" s="24" t="s">
        <v>19</v>
      </c>
      <c r="C59" s="25"/>
      <c r="D59" s="23">
        <v>579099</v>
      </c>
      <c r="E59" s="23">
        <f t="shared" si="8"/>
        <v>579099</v>
      </c>
      <c r="F59" s="23">
        <f>-ROUND(E59/E$88*$F$15,0)</f>
        <v>-76923</v>
      </c>
      <c r="G59" s="23"/>
      <c r="H59" s="23">
        <f t="shared" si="9"/>
        <v>202685</v>
      </c>
      <c r="I59" s="23">
        <f t="shared" si="5"/>
        <v>-26923</v>
      </c>
      <c r="J59" s="23">
        <v>0</v>
      </c>
      <c r="K59" s="23">
        <f t="shared" si="11"/>
        <v>175762</v>
      </c>
    </row>
    <row r="60" spans="1:11" ht="11.25">
      <c r="A60" s="20"/>
      <c r="B60" s="24" t="s">
        <v>17</v>
      </c>
      <c r="C60" s="25"/>
      <c r="D60" s="23">
        <v>627353</v>
      </c>
      <c r="E60" s="23">
        <f t="shared" si="8"/>
        <v>627353</v>
      </c>
      <c r="F60" s="23">
        <f>-ROUND(E60/E$88*$F$15,0)</f>
        <v>-83332</v>
      </c>
      <c r="G60" s="23"/>
      <c r="H60" s="23">
        <f t="shared" si="9"/>
        <v>219574</v>
      </c>
      <c r="I60" s="23">
        <f t="shared" si="5"/>
        <v>-29166</v>
      </c>
      <c r="J60" s="23">
        <v>0</v>
      </c>
      <c r="K60" s="23">
        <f t="shared" si="11"/>
        <v>190408</v>
      </c>
    </row>
    <row r="61" spans="1:11" ht="11.25">
      <c r="A61" s="20"/>
      <c r="B61" s="24" t="s">
        <v>15</v>
      </c>
      <c r="C61" s="25"/>
      <c r="D61" s="23">
        <v>-149129</v>
      </c>
      <c r="E61" s="23">
        <f t="shared" si="8"/>
        <v>0</v>
      </c>
      <c r="F61" s="23">
        <f>-ROUND(E61/E$88*$F$15,0)</f>
        <v>0</v>
      </c>
      <c r="G61" s="23"/>
      <c r="H61" s="23">
        <f t="shared" si="9"/>
        <v>-52195</v>
      </c>
      <c r="I61" s="23">
        <f t="shared" si="5"/>
        <v>0</v>
      </c>
      <c r="J61" s="23">
        <v>0</v>
      </c>
      <c r="K61" s="23">
        <f t="shared" si="11"/>
        <v>-52195</v>
      </c>
    </row>
    <row r="62" spans="1:11" ht="11.25">
      <c r="A62" s="20"/>
      <c r="B62" s="24" t="s">
        <v>16</v>
      </c>
      <c r="C62" s="25"/>
      <c r="D62" s="23">
        <v>-111547</v>
      </c>
      <c r="E62" s="23">
        <f t="shared" si="8"/>
        <v>0</v>
      </c>
      <c r="F62" s="23">
        <f>-ROUND(E62/E$88*$F$15,0)</f>
        <v>0</v>
      </c>
      <c r="G62" s="23"/>
      <c r="H62" s="23">
        <f t="shared" si="9"/>
        <v>-39041</v>
      </c>
      <c r="I62" s="23">
        <f t="shared" si="5"/>
        <v>0</v>
      </c>
      <c r="J62" s="23">
        <v>0</v>
      </c>
      <c r="K62" s="23">
        <f t="shared" si="11"/>
        <v>-39041</v>
      </c>
    </row>
    <row r="63" spans="1:11" ht="11.25">
      <c r="A63" s="20"/>
      <c r="B63" s="24" t="s">
        <v>21</v>
      </c>
      <c r="C63" s="25"/>
      <c r="D63" s="23">
        <v>283317</v>
      </c>
      <c r="E63" s="23">
        <f t="shared" si="8"/>
        <v>283317</v>
      </c>
      <c r="F63" s="23">
        <f>-ROUND(E63/E$88*$F$15,0)</f>
        <v>-37633</v>
      </c>
      <c r="G63" s="23"/>
      <c r="H63" s="23">
        <f t="shared" si="9"/>
        <v>99161</v>
      </c>
      <c r="I63" s="23">
        <f t="shared" si="5"/>
        <v>-13172</v>
      </c>
      <c r="J63" s="23">
        <v>0</v>
      </c>
      <c r="K63" s="23">
        <f t="shared" si="11"/>
        <v>85989</v>
      </c>
    </row>
    <row r="64" spans="1:11" ht="11.25">
      <c r="A64" s="20"/>
      <c r="B64" s="24" t="s">
        <v>72</v>
      </c>
      <c r="C64" s="25"/>
      <c r="D64" s="23">
        <v>-35542566</v>
      </c>
      <c r="E64" s="23">
        <f t="shared" si="8"/>
        <v>0</v>
      </c>
      <c r="F64" s="23">
        <f>-ROUND(E64/E$88*$F$15,0)</f>
        <v>0</v>
      </c>
      <c r="G64" s="23"/>
      <c r="H64" s="23">
        <f t="shared" si="9"/>
        <v>-12439898</v>
      </c>
      <c r="I64" s="23">
        <f t="shared" si="5"/>
        <v>0</v>
      </c>
      <c r="J64" s="23">
        <v>0</v>
      </c>
      <c r="K64" s="23">
        <f>H64+I64+J64</f>
        <v>-12439898</v>
      </c>
    </row>
    <row r="65" spans="1:11" ht="11.25">
      <c r="A65" s="20"/>
      <c r="B65" s="24" t="s">
        <v>22</v>
      </c>
      <c r="C65" s="25"/>
      <c r="D65" s="23">
        <v>816288</v>
      </c>
      <c r="E65" s="23">
        <f t="shared" si="8"/>
        <v>816288</v>
      </c>
      <c r="F65" s="23">
        <f>-ROUND(E65/E$88*$F$15,0)</f>
        <v>-108429</v>
      </c>
      <c r="G65" s="23"/>
      <c r="H65" s="23">
        <f t="shared" si="9"/>
        <v>285701</v>
      </c>
      <c r="I65" s="23">
        <f t="shared" si="5"/>
        <v>-37950</v>
      </c>
      <c r="J65" s="23">
        <v>0</v>
      </c>
      <c r="K65" s="23">
        <f>H65+I65+J65</f>
        <v>247751</v>
      </c>
    </row>
    <row r="66" spans="1:11" s="4" customFormat="1" ht="11.25">
      <c r="A66" s="20"/>
      <c r="B66" s="24" t="s">
        <v>66</v>
      </c>
      <c r="C66" s="25"/>
      <c r="D66" s="23">
        <v>-9153233</v>
      </c>
      <c r="E66" s="23">
        <f aca="true" t="shared" si="12" ref="E66:E73">IF(D66&gt;0,D66,0)</f>
        <v>0</v>
      </c>
      <c r="F66" s="23">
        <f>-ROUND(E66/E$88*$F$15,0)</f>
        <v>0</v>
      </c>
      <c r="G66" s="23"/>
      <c r="H66" s="23">
        <f aca="true" t="shared" si="13" ref="H66:H73">ROUND(D66*0.35,0)</f>
        <v>-3203632</v>
      </c>
      <c r="I66" s="23">
        <f t="shared" si="5"/>
        <v>0</v>
      </c>
      <c r="J66" s="23">
        <v>0</v>
      </c>
      <c r="K66" s="23">
        <f>H66+I66+J66</f>
        <v>-3203632</v>
      </c>
    </row>
    <row r="67" spans="1:11" ht="11.25">
      <c r="A67" s="20"/>
      <c r="B67" s="24" t="s">
        <v>64</v>
      </c>
      <c r="C67" s="25"/>
      <c r="D67" s="23">
        <v>-886200</v>
      </c>
      <c r="E67" s="23">
        <f t="shared" si="12"/>
        <v>0</v>
      </c>
      <c r="F67" s="23">
        <f>-ROUND(E67/E$88*$F$15,0)</f>
        <v>0</v>
      </c>
      <c r="G67" s="23"/>
      <c r="H67" s="23">
        <f t="shared" si="13"/>
        <v>-310170</v>
      </c>
      <c r="I67" s="23">
        <f t="shared" si="5"/>
        <v>0</v>
      </c>
      <c r="J67" s="23">
        <v>0</v>
      </c>
      <c r="K67" s="23">
        <f>H67+I67+J67</f>
        <v>-310170</v>
      </c>
    </row>
    <row r="68" spans="1:11" ht="11.25">
      <c r="A68" s="20"/>
      <c r="B68" s="24" t="s">
        <v>63</v>
      </c>
      <c r="C68" s="25"/>
      <c r="D68" s="23">
        <v>10652</v>
      </c>
      <c r="E68" s="23">
        <f t="shared" si="12"/>
        <v>10652</v>
      </c>
      <c r="F68" s="23">
        <f>-ROUND(E68/E$88*$F$15,0)</f>
        <v>-1415</v>
      </c>
      <c r="G68" s="23"/>
      <c r="H68" s="23">
        <f t="shared" si="13"/>
        <v>3728</v>
      </c>
      <c r="I68" s="23">
        <f t="shared" si="5"/>
        <v>-495</v>
      </c>
      <c r="J68" s="23">
        <v>0</v>
      </c>
      <c r="K68" s="23">
        <f>H68+I68+J68</f>
        <v>3233</v>
      </c>
    </row>
    <row r="69" spans="1:11" ht="11.25">
      <c r="A69" s="26"/>
      <c r="B69" s="24" t="s">
        <v>45</v>
      </c>
      <c r="C69" s="25"/>
      <c r="D69" s="23">
        <v>358994</v>
      </c>
      <c r="E69" s="23">
        <f t="shared" si="12"/>
        <v>358994</v>
      </c>
      <c r="F69" s="23">
        <f>-ROUND(E69/E$88*$F$15,0)</f>
        <v>-47686</v>
      </c>
      <c r="G69" s="23"/>
      <c r="H69" s="23">
        <f t="shared" si="13"/>
        <v>125648</v>
      </c>
      <c r="I69" s="23">
        <f aca="true" t="shared" si="14" ref="I69:I84">ROUND(F69*0.35,0)</f>
        <v>-16690</v>
      </c>
      <c r="J69" s="23">
        <v>0</v>
      </c>
      <c r="K69" s="23">
        <f>H69+I69+J69</f>
        <v>108958</v>
      </c>
    </row>
    <row r="70" spans="1:11" ht="11.25">
      <c r="A70" s="20"/>
      <c r="B70" s="24" t="s">
        <v>73</v>
      </c>
      <c r="C70" s="25"/>
      <c r="D70" s="23">
        <v>-302995872</v>
      </c>
      <c r="E70" s="23">
        <f t="shared" si="12"/>
        <v>0</v>
      </c>
      <c r="F70" s="23">
        <f>-ROUND(E70/E$88*$F$15,0)</f>
        <v>0</v>
      </c>
      <c r="G70" s="23"/>
      <c r="H70" s="23">
        <f t="shared" si="13"/>
        <v>-106048555</v>
      </c>
      <c r="I70" s="23">
        <f t="shared" si="14"/>
        <v>0</v>
      </c>
      <c r="J70" s="23">
        <v>0</v>
      </c>
      <c r="K70" s="23">
        <f>H70+I70+J70</f>
        <v>-106048555</v>
      </c>
    </row>
    <row r="71" spans="1:11" ht="11.25">
      <c r="A71" s="26"/>
      <c r="B71" s="28" t="s">
        <v>38</v>
      </c>
      <c r="C71" s="27"/>
      <c r="D71" s="23">
        <v>0</v>
      </c>
      <c r="E71" s="23">
        <f t="shared" si="12"/>
        <v>0</v>
      </c>
      <c r="F71" s="23">
        <f>-ROUND(E71/E$88*$F$15,0)</f>
        <v>0</v>
      </c>
      <c r="G71" s="23"/>
      <c r="H71" s="23">
        <f t="shared" si="13"/>
        <v>0</v>
      </c>
      <c r="I71" s="23">
        <f t="shared" si="14"/>
        <v>0</v>
      </c>
      <c r="J71" s="23">
        <v>0</v>
      </c>
      <c r="K71" s="23">
        <f>H71+I71+J71</f>
        <v>0</v>
      </c>
    </row>
    <row r="72" spans="1:11" ht="11.25">
      <c r="A72" s="20"/>
      <c r="B72" s="24" t="s">
        <v>74</v>
      </c>
      <c r="C72" s="25"/>
      <c r="D72" s="23">
        <v>-79783995</v>
      </c>
      <c r="E72" s="23">
        <f t="shared" si="12"/>
        <v>0</v>
      </c>
      <c r="F72" s="23">
        <f>-ROUND(E72/E$88*$F$15,0)</f>
        <v>0</v>
      </c>
      <c r="G72" s="23"/>
      <c r="H72" s="23">
        <f t="shared" si="13"/>
        <v>-27924398</v>
      </c>
      <c r="I72" s="23">
        <f t="shared" si="14"/>
        <v>0</v>
      </c>
      <c r="J72" s="23">
        <v>0</v>
      </c>
      <c r="K72" s="23">
        <f>H72+I72+J72</f>
        <v>-27924398</v>
      </c>
    </row>
    <row r="73" spans="1:11" ht="11.25">
      <c r="A73" s="20"/>
      <c r="B73" s="24" t="s">
        <v>75</v>
      </c>
      <c r="C73" s="25"/>
      <c r="D73" s="23">
        <v>-4214453</v>
      </c>
      <c r="E73" s="23">
        <f t="shared" si="12"/>
        <v>0</v>
      </c>
      <c r="F73" s="23">
        <f>-ROUND(E73/E$88*$F$15,0)</f>
        <v>0</v>
      </c>
      <c r="G73" s="23"/>
      <c r="H73" s="23">
        <f t="shared" si="13"/>
        <v>-1475059</v>
      </c>
      <c r="I73" s="23">
        <f t="shared" si="14"/>
        <v>0</v>
      </c>
      <c r="J73" s="23">
        <v>0</v>
      </c>
      <c r="K73" s="23">
        <f>H73+I73+J73</f>
        <v>-1475059</v>
      </c>
    </row>
    <row r="74" spans="1:11" ht="11.25">
      <c r="A74" s="20"/>
      <c r="B74" s="24" t="s">
        <v>76</v>
      </c>
      <c r="C74" s="27"/>
      <c r="D74" s="23">
        <v>-657386845</v>
      </c>
      <c r="E74" s="23">
        <f aca="true" t="shared" si="15" ref="E74:E84">IF(D74&gt;0,D74,0)</f>
        <v>0</v>
      </c>
      <c r="F74" s="23">
        <f>-ROUND(E74/E$88*$F$15,0)</f>
        <v>0</v>
      </c>
      <c r="G74" s="23"/>
      <c r="H74" s="23">
        <f aca="true" t="shared" si="16" ref="H74:H84">ROUND(D74*0.35,0)</f>
        <v>-230085396</v>
      </c>
      <c r="I74" s="23">
        <f t="shared" si="14"/>
        <v>0</v>
      </c>
      <c r="J74" s="23">
        <v>0</v>
      </c>
      <c r="K74" s="23">
        <f aca="true" t="shared" si="17" ref="K74:K81">H74+I74+J74</f>
        <v>-230085396</v>
      </c>
    </row>
    <row r="75" spans="1:11" ht="11.25">
      <c r="A75" s="20"/>
      <c r="B75" s="24" t="s">
        <v>18</v>
      </c>
      <c r="C75" s="25"/>
      <c r="D75" s="23">
        <v>0</v>
      </c>
      <c r="E75" s="23">
        <f t="shared" si="15"/>
        <v>0</v>
      </c>
      <c r="F75" s="23">
        <f>-ROUND(E75/E$88*$F$15,0)</f>
        <v>0</v>
      </c>
      <c r="G75" s="23"/>
      <c r="H75" s="23">
        <f t="shared" si="16"/>
        <v>0</v>
      </c>
      <c r="I75" s="23">
        <f t="shared" si="14"/>
        <v>0</v>
      </c>
      <c r="J75" s="23">
        <v>0</v>
      </c>
      <c r="K75" s="23">
        <f t="shared" si="17"/>
        <v>0</v>
      </c>
    </row>
    <row r="76" spans="1:11" ht="11.25">
      <c r="A76" s="20"/>
      <c r="B76" s="24" t="s">
        <v>77</v>
      </c>
      <c r="C76" s="25"/>
      <c r="D76" s="23">
        <v>-70897365</v>
      </c>
      <c r="E76" s="23">
        <f t="shared" si="15"/>
        <v>0</v>
      </c>
      <c r="F76" s="23">
        <f>-ROUND(E76/E$88*$F$15,0)</f>
        <v>0</v>
      </c>
      <c r="G76" s="23"/>
      <c r="H76" s="23">
        <f t="shared" si="16"/>
        <v>-24814078</v>
      </c>
      <c r="I76" s="23">
        <f t="shared" si="14"/>
        <v>0</v>
      </c>
      <c r="J76" s="23">
        <v>0</v>
      </c>
      <c r="K76" s="23">
        <f t="shared" si="17"/>
        <v>-24814078</v>
      </c>
    </row>
    <row r="77" spans="1:11" ht="11.25">
      <c r="A77" s="20"/>
      <c r="B77" s="24" t="s">
        <v>41</v>
      </c>
      <c r="C77" s="25"/>
      <c r="D77" s="23">
        <v>10060</v>
      </c>
      <c r="E77" s="23">
        <f t="shared" si="15"/>
        <v>10060</v>
      </c>
      <c r="F77" s="23">
        <f>-ROUND(E77/E$88*$F$15,0)</f>
        <v>-1336</v>
      </c>
      <c r="G77" s="23"/>
      <c r="H77" s="23">
        <f t="shared" si="16"/>
        <v>3521</v>
      </c>
      <c r="I77" s="23">
        <f t="shared" si="14"/>
        <v>-468</v>
      </c>
      <c r="J77" s="23">
        <v>0</v>
      </c>
      <c r="K77" s="23">
        <f t="shared" si="17"/>
        <v>3053</v>
      </c>
    </row>
    <row r="78" spans="1:11" ht="11.25">
      <c r="A78" s="20"/>
      <c r="B78" s="24" t="s">
        <v>51</v>
      </c>
      <c r="C78" s="25"/>
      <c r="D78" s="23">
        <v>2099209</v>
      </c>
      <c r="E78" s="23">
        <f t="shared" si="15"/>
        <v>2099209</v>
      </c>
      <c r="F78" s="23">
        <f>-ROUND(E78/E$88*$F$15,0)</f>
        <v>-278841</v>
      </c>
      <c r="G78" s="23"/>
      <c r="H78" s="23">
        <f t="shared" si="16"/>
        <v>734723</v>
      </c>
      <c r="I78" s="23">
        <f t="shared" si="14"/>
        <v>-97594</v>
      </c>
      <c r="J78" s="23">
        <v>0</v>
      </c>
      <c r="K78" s="23">
        <f t="shared" si="17"/>
        <v>637129</v>
      </c>
    </row>
    <row r="79" spans="1:11" ht="11.25">
      <c r="A79" s="20"/>
      <c r="B79" s="24" t="s">
        <v>20</v>
      </c>
      <c r="C79" s="25"/>
      <c r="D79" s="23">
        <v>0</v>
      </c>
      <c r="E79" s="23">
        <f t="shared" si="15"/>
        <v>0</v>
      </c>
      <c r="F79" s="23">
        <f>-ROUND(E79/E$88*$F$15,0)</f>
        <v>0</v>
      </c>
      <c r="G79" s="23"/>
      <c r="H79" s="23">
        <f t="shared" si="16"/>
        <v>0</v>
      </c>
      <c r="I79" s="23">
        <f t="shared" si="14"/>
        <v>0</v>
      </c>
      <c r="J79" s="23">
        <v>0</v>
      </c>
      <c r="K79" s="23">
        <f t="shared" si="17"/>
        <v>0</v>
      </c>
    </row>
    <row r="80" spans="1:11" ht="11.25">
      <c r="A80" s="26"/>
      <c r="B80" s="24" t="s">
        <v>37</v>
      </c>
      <c r="C80" s="25"/>
      <c r="D80" s="23">
        <v>-469924</v>
      </c>
      <c r="E80" s="23">
        <f t="shared" si="15"/>
        <v>0</v>
      </c>
      <c r="F80" s="23">
        <f>-ROUND(E80/E$88*$F$15,0)</f>
        <v>0</v>
      </c>
      <c r="G80" s="23"/>
      <c r="H80" s="23">
        <f t="shared" si="16"/>
        <v>-164473</v>
      </c>
      <c r="I80" s="23">
        <f t="shared" si="14"/>
        <v>0</v>
      </c>
      <c r="J80" s="23">
        <v>0</v>
      </c>
      <c r="K80" s="23">
        <f t="shared" si="17"/>
        <v>-164473</v>
      </c>
    </row>
    <row r="81" spans="1:11" s="4" customFormat="1" ht="11.25">
      <c r="A81" s="20"/>
      <c r="B81" s="24" t="s">
        <v>56</v>
      </c>
      <c r="C81" s="25"/>
      <c r="D81" s="23">
        <v>4362</v>
      </c>
      <c r="E81" s="23">
        <f t="shared" si="15"/>
        <v>4362</v>
      </c>
      <c r="F81" s="23">
        <f>-ROUND(E81/E$88*$F$15,0)</f>
        <v>-579</v>
      </c>
      <c r="G81" s="23"/>
      <c r="H81" s="23">
        <f t="shared" si="16"/>
        <v>1527</v>
      </c>
      <c r="I81" s="23">
        <f t="shared" si="14"/>
        <v>-203</v>
      </c>
      <c r="J81" s="23">
        <v>0</v>
      </c>
      <c r="K81" s="23">
        <f t="shared" si="17"/>
        <v>1324</v>
      </c>
    </row>
    <row r="82" spans="1:11" ht="11.25">
      <c r="A82" s="20"/>
      <c r="B82" s="24" t="s">
        <v>78</v>
      </c>
      <c r="C82" s="25"/>
      <c r="D82" s="23">
        <v>52303746</v>
      </c>
      <c r="E82" s="23">
        <f t="shared" si="15"/>
        <v>52303746</v>
      </c>
      <c r="F82" s="23">
        <f>-ROUND(E82/E$88*$F$15,0)</f>
        <v>-6947578</v>
      </c>
      <c r="G82" s="23"/>
      <c r="H82" s="23">
        <f t="shared" si="16"/>
        <v>18306311</v>
      </c>
      <c r="I82" s="23">
        <f t="shared" si="14"/>
        <v>-2431652</v>
      </c>
      <c r="J82" s="23">
        <v>0</v>
      </c>
      <c r="K82" s="23">
        <f>H82+I82+J82</f>
        <v>15874659</v>
      </c>
    </row>
    <row r="83" spans="1:11" ht="11.25">
      <c r="A83" s="26"/>
      <c r="B83" s="24" t="s">
        <v>42</v>
      </c>
      <c r="C83" s="25"/>
      <c r="D83" s="23">
        <v>1127177</v>
      </c>
      <c r="E83" s="23">
        <f t="shared" si="15"/>
        <v>1127177</v>
      </c>
      <c r="F83" s="23">
        <f>-ROUND(E83/E$88*$F$15,0)</f>
        <v>-149724</v>
      </c>
      <c r="G83" s="23"/>
      <c r="H83" s="23">
        <f t="shared" si="16"/>
        <v>394512</v>
      </c>
      <c r="I83" s="23">
        <f t="shared" si="14"/>
        <v>-52403</v>
      </c>
      <c r="J83" s="23">
        <v>0</v>
      </c>
      <c r="K83" s="23">
        <f>H83+I83+J83</f>
        <v>342109</v>
      </c>
    </row>
    <row r="84" spans="1:11" ht="11.25">
      <c r="A84" s="20"/>
      <c r="B84" s="24" t="s">
        <v>79</v>
      </c>
      <c r="C84" s="25"/>
      <c r="D84" s="23">
        <v>29392353</v>
      </c>
      <c r="E84" s="23">
        <f t="shared" si="15"/>
        <v>29392353</v>
      </c>
      <c r="F84" s="23">
        <f>-ROUND(E84/E$88*$F$15,0)</f>
        <v>-3904227</v>
      </c>
      <c r="G84" s="23"/>
      <c r="H84" s="23">
        <f t="shared" si="16"/>
        <v>10287324</v>
      </c>
      <c r="I84" s="23">
        <f t="shared" si="14"/>
        <v>-1366479</v>
      </c>
      <c r="J84" s="23">
        <v>0</v>
      </c>
      <c r="K84" s="23">
        <f>H84+I84+J84</f>
        <v>8920845</v>
      </c>
    </row>
    <row r="85" spans="1:11" ht="11.25">
      <c r="A85" s="20"/>
      <c r="B85" s="15"/>
      <c r="C85" s="13"/>
      <c r="D85" s="18"/>
      <c r="E85" s="18"/>
      <c r="F85" s="18"/>
      <c r="G85" s="18"/>
      <c r="H85" s="18"/>
      <c r="I85" s="3"/>
      <c r="J85" s="18"/>
      <c r="K85" s="18"/>
    </row>
    <row r="86" spans="1:11" ht="11.25">
      <c r="A86" s="20"/>
      <c r="B86" s="15" t="s">
        <v>52</v>
      </c>
      <c r="C86" s="13"/>
      <c r="D86" s="23">
        <v>0</v>
      </c>
      <c r="E86" s="23">
        <f>IF(D86&gt;0,D86,0)</f>
        <v>0</v>
      </c>
      <c r="F86" s="23">
        <v>3</v>
      </c>
      <c r="G86" s="3"/>
      <c r="H86" s="3">
        <v>-2</v>
      </c>
      <c r="I86" s="3">
        <v>0</v>
      </c>
      <c r="J86" s="3">
        <v>0</v>
      </c>
      <c r="K86" s="3">
        <f>H86+I86+J86</f>
        <v>-2</v>
      </c>
    </row>
    <row r="87" spans="1:3" ht="11.25">
      <c r="A87" s="21"/>
      <c r="B87" s="14"/>
      <c r="C87" s="6"/>
    </row>
    <row r="88" spans="1:11" ht="12" thickBot="1">
      <c r="A88" s="21"/>
      <c r="B88" s="16" t="s">
        <v>35</v>
      </c>
      <c r="C88" s="16"/>
      <c r="D88" s="17">
        <f>SUM(D10:D87)</f>
        <v>-1534701746</v>
      </c>
      <c r="E88" s="17">
        <f aca="true" t="shared" si="18" ref="E88:K88">SUM(E10:E87)</f>
        <v>513372918</v>
      </c>
      <c r="F88" s="17">
        <f t="shared" si="18"/>
        <v>0</v>
      </c>
      <c r="G88" s="17"/>
      <c r="H88" s="17">
        <f t="shared" si="18"/>
        <v>-537145611</v>
      </c>
      <c r="I88" s="17">
        <f t="shared" si="18"/>
        <v>0</v>
      </c>
      <c r="J88" s="17">
        <f t="shared" si="18"/>
        <v>0</v>
      </c>
      <c r="K88" s="17">
        <f t="shared" si="18"/>
        <v>-537145611</v>
      </c>
    </row>
    <row r="89" spans="1:11" ht="12" thickTop="1">
      <c r="A89" s="21"/>
      <c r="B89" s="5"/>
      <c r="C89" s="6"/>
      <c r="D89" s="5"/>
      <c r="E89" s="5"/>
      <c r="F89" s="5"/>
      <c r="G89" s="5"/>
      <c r="H89" s="5"/>
      <c r="I89" s="5"/>
      <c r="J89" s="5"/>
      <c r="K89" s="5"/>
    </row>
    <row r="90" spans="1:11" ht="11.25">
      <c r="A90" s="22"/>
      <c r="D90" s="12"/>
      <c r="E90" s="12"/>
      <c r="F90" s="12"/>
      <c r="G90" s="12"/>
      <c r="H90" s="12"/>
      <c r="J90" s="12"/>
      <c r="K90" s="12"/>
    </row>
    <row r="91" ht="11.25">
      <c r="A91" s="22"/>
    </row>
    <row r="92" ht="11.25">
      <c r="A92" s="22"/>
    </row>
    <row r="93" ht="11.25">
      <c r="A93" s="22"/>
    </row>
    <row r="94" ht="11.25">
      <c r="A94" s="22"/>
    </row>
    <row r="95" ht="11.25">
      <c r="A95" s="22"/>
    </row>
    <row r="96" ht="11.25">
      <c r="A96" s="22"/>
    </row>
    <row r="97" ht="11.25">
      <c r="A97" s="22"/>
    </row>
    <row r="98" ht="11.25">
      <c r="A98" s="22"/>
    </row>
    <row r="99" ht="11.25">
      <c r="A99" s="22"/>
    </row>
    <row r="100" ht="11.25">
      <c r="A100" s="22"/>
    </row>
    <row r="101" ht="11.25">
      <c r="A101" s="22"/>
    </row>
    <row r="102" ht="11.25">
      <c r="A102" s="22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2015-02-03T16:18:50Z</cp:lastPrinted>
  <dcterms:created xsi:type="dcterms:W3CDTF">2001-09-24T21:08:14Z</dcterms:created>
  <dcterms:modified xsi:type="dcterms:W3CDTF">2015-02-03T17:46:13Z</dcterms:modified>
  <cp:category/>
  <cp:version/>
  <cp:contentType/>
  <cp:contentStatus/>
</cp:coreProperties>
</file>