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9450" windowHeight="9480" tabRatio="617" activeTab="0"/>
  </bookViews>
  <sheets>
    <sheet name="SEC Allocation" sheetId="1" r:id="rId1"/>
  </sheets>
  <definedNames>
    <definedName name="\P">#REF!</definedName>
    <definedName name="HEAD1">#REF!</definedName>
    <definedName name="_xlnm.Print_Area" localSheetId="0">'SEC Allocation'!$A$1:$K$102</definedName>
    <definedName name="_xlnm.Print_Titles" localSheetId="0">'SEC Allocation'!$A:$B,'SEC Allocation'!$1:$10</definedName>
    <definedName name="SECT1">#REF!</definedName>
    <definedName name="SECT2">#REF!</definedName>
    <definedName name="SECT3">#REF!</definedName>
  </definedNames>
  <calcPr fullCalcOnLoad="1"/>
</workbook>
</file>

<file path=xl/sharedStrings.xml><?xml version="1.0" encoding="utf-8"?>
<sst xmlns="http://schemas.openxmlformats.org/spreadsheetml/2006/main" count="112" uniqueCount="109">
  <si>
    <t>AMERICAN ELECTRIC POWER SYSTEM</t>
  </si>
  <si>
    <t>Taxable</t>
  </si>
  <si>
    <t xml:space="preserve">Allocation of </t>
  </si>
  <si>
    <t>Tax Effect</t>
  </si>
  <si>
    <t>Adjusted</t>
  </si>
  <si>
    <t>Income</t>
  </si>
  <si>
    <t>Parent Company</t>
  </si>
  <si>
    <t xml:space="preserve">of Parent </t>
  </si>
  <si>
    <t>Companies</t>
  </si>
  <si>
    <t>Loss</t>
  </si>
  <si>
    <t>Expense</t>
  </si>
  <si>
    <t>Company Loss</t>
  </si>
  <si>
    <t>AEP Energy Srvcs Gas Holding</t>
  </si>
  <si>
    <t>AEP Fiber Venture, LLC</t>
  </si>
  <si>
    <t>AEP Generating</t>
  </si>
  <si>
    <t>Central Appal Coal</t>
  </si>
  <si>
    <t>Central Coal Co</t>
  </si>
  <si>
    <t>Cedar Coal</t>
  </si>
  <si>
    <t>Price River Coal</t>
  </si>
  <si>
    <t>Blackhawk Coal</t>
  </si>
  <si>
    <t>Simco, Inc</t>
  </si>
  <si>
    <t>Colomet, Inc</t>
  </si>
  <si>
    <t>Conesville Coal</t>
  </si>
  <si>
    <t>AEP Communications</t>
  </si>
  <si>
    <t>AEP Energy Services</t>
  </si>
  <si>
    <t>AEP Company</t>
  </si>
  <si>
    <t>AEP Service Corp</t>
  </si>
  <si>
    <t>AEP Power Marketing</t>
  </si>
  <si>
    <t>AEP Pro Serv</t>
  </si>
  <si>
    <t>AEP Investments</t>
  </si>
  <si>
    <t>AEP Resources</t>
  </si>
  <si>
    <t>AEP Delaware Invest. Co. II</t>
  </si>
  <si>
    <t>AEP Delaware Invest Co.</t>
  </si>
  <si>
    <t>AEP Gas Power GP, LLC</t>
  </si>
  <si>
    <t>Mutual Energy, LLC</t>
  </si>
  <si>
    <t>AEP T&amp;D Services, LLC</t>
  </si>
  <si>
    <t>AEP Credit, Inc</t>
  </si>
  <si>
    <t>Total System</t>
  </si>
  <si>
    <t>AEP Coal, Inc.</t>
  </si>
  <si>
    <t>Snowcap Coal Company, Inc.</t>
  </si>
  <si>
    <t>CSW Services International, Inc.</t>
  </si>
  <si>
    <t>CSW Sweeny GP I, Inc.</t>
  </si>
  <si>
    <t>CSW Sweeny GP II, Inc.</t>
  </si>
  <si>
    <t>CSW Sweeny LP I, Inc.</t>
  </si>
  <si>
    <t>CSW Sweeny LP II, Inc.</t>
  </si>
  <si>
    <t>Industry and Energy Assoc LLC</t>
  </si>
  <si>
    <t>Newgulf Power Venture, Inc.</t>
  </si>
  <si>
    <t>AEP Ohio Coal, LLC</t>
  </si>
  <si>
    <t>AEP Elmwood, LLC</t>
  </si>
  <si>
    <t>COMPANY NAME</t>
  </si>
  <si>
    <t>AEP Delaware Invest. Co. III</t>
  </si>
  <si>
    <t>Rep General Partner LLC</t>
  </si>
  <si>
    <t>United Sciences Testing, Inc.</t>
  </si>
  <si>
    <t>Ventures Lease Co., LLC</t>
  </si>
  <si>
    <t>Dolet Hills Lignite Co., LLC</t>
  </si>
  <si>
    <t>AEP Desert Sky LP, LLC</t>
  </si>
  <si>
    <t>AEP Kentucky Coal, LLC</t>
  </si>
  <si>
    <t>Diversified Energy Contractors Co.</t>
  </si>
  <si>
    <t>AEP Coal Marketing , LLC</t>
  </si>
  <si>
    <t>AEP Emissions Marketing, LLC</t>
  </si>
  <si>
    <t>AEP Wind LP II, LLC</t>
  </si>
  <si>
    <t>AEP Wind GP, LLC</t>
  </si>
  <si>
    <t>AEP Desert Sky GP, LLC</t>
  </si>
  <si>
    <t>AEP West Virginia Coal, Inc.</t>
  </si>
  <si>
    <t>Rep Holdco, LLC</t>
  </si>
  <si>
    <t>Rounding Differences</t>
  </si>
  <si>
    <t>Rounding</t>
  </si>
  <si>
    <t>Differences</t>
  </si>
  <si>
    <t>AEP Wind Holding, LLC</t>
  </si>
  <si>
    <t>Southern Appalachian Coal Co.</t>
  </si>
  <si>
    <t xml:space="preserve">AEP C&amp;I Company, LLC   </t>
  </si>
  <si>
    <t>AEP Utility Funding, LLC</t>
  </si>
  <si>
    <t>AEP Non Utility Funding LLC</t>
  </si>
  <si>
    <t>AEP Transportation LLC</t>
  </si>
  <si>
    <t>AEP Wind Energy, LLC</t>
  </si>
  <si>
    <t xml:space="preserve">C3 Communications, Inc.   </t>
  </si>
  <si>
    <t>HPL Storage, Inc.</t>
  </si>
  <si>
    <t xml:space="preserve">AEP TX C&amp;I Retail LP, LLC     </t>
  </si>
  <si>
    <t xml:space="preserve">AEP TX C&amp;I Retail GP, LLC     </t>
  </si>
  <si>
    <t xml:space="preserve">AEP Texas POLR, LLC      </t>
  </si>
  <si>
    <t>CSW International Inc.</t>
  </si>
  <si>
    <t xml:space="preserve">CSW Energy, Inc      </t>
  </si>
  <si>
    <t>AEP Properties, LLC</t>
  </si>
  <si>
    <t xml:space="preserve">CSW Energy Services, Inc.   </t>
  </si>
  <si>
    <t>AEP Desert Sky LP II, LLC</t>
  </si>
  <si>
    <t>AEP Memco, LLC</t>
  </si>
  <si>
    <t>AEP Texas Central Co.</t>
  </si>
  <si>
    <t>AEP Texas North Co.</t>
  </si>
  <si>
    <t>Appalachian Power Co.</t>
  </si>
  <si>
    <t>Columbus Southern Power Co.</t>
  </si>
  <si>
    <t>Indiana Michigan Power Co.</t>
  </si>
  <si>
    <t>Kentucky Power Co.</t>
  </si>
  <si>
    <t>Kingsport Power Co.</t>
  </si>
  <si>
    <t>Ohio Power Co.</t>
  </si>
  <si>
    <t>Public Service Co. of Oklahoma</t>
  </si>
  <si>
    <t>Southwestern Electric Power Co.</t>
  </si>
  <si>
    <t>Wheeling Power Co.</t>
  </si>
  <si>
    <t xml:space="preserve">AEP Texas POLR GP, LLC      </t>
  </si>
  <si>
    <t>Income &lt;Loss&gt;</t>
  </si>
  <si>
    <t>Preliminary</t>
  </si>
  <si>
    <t>CFIT</t>
  </si>
  <si>
    <t>FINAL SEC TAX ALLOCATION</t>
  </si>
  <si>
    <t>AEP Utilities, Inc.</t>
  </si>
  <si>
    <t>PER 2006 TAX RETURN</t>
  </si>
  <si>
    <t>AEP Energy Partners, LP</t>
  </si>
  <si>
    <t>AEP Texas North Generation, LLC</t>
  </si>
  <si>
    <t>AEP Transmission Company, LLC</t>
  </si>
  <si>
    <t>AEP Transmission Holding Company, LLC</t>
  </si>
  <si>
    <t>Cook Coal Terminal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</si>
</sst>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mm/dd/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7" fontId="2" fillId="0" borderId="0" xfId="57" applyNumberFormat="1" applyFont="1" applyAlignment="1">
      <alignment horizontal="center"/>
      <protection/>
    </xf>
    <xf numFmtId="0" fontId="1" fillId="0" borderId="1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37" fontId="1" fillId="0" borderId="0" xfId="57" applyNumberFormat="1" applyFont="1" applyFill="1" applyBorder="1" applyAlignment="1">
      <alignment horizontal="center"/>
      <protection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57" applyNumberFormat="1" applyFont="1" applyFill="1" applyBorder="1" applyAlignment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ecast 99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3.7109375" style="7" customWidth="1"/>
    <col min="2" max="2" width="40.7109375" style="7" customWidth="1"/>
    <col min="3" max="3" width="2.57421875" style="8" customWidth="1"/>
    <col min="4" max="6" width="13.7109375" style="7" customWidth="1"/>
    <col min="7" max="7" width="3.7109375" style="7" customWidth="1"/>
    <col min="8" max="8" width="13.7109375" style="7" customWidth="1"/>
    <col min="9" max="9" width="13.7109375" style="12" customWidth="1"/>
    <col min="10" max="11" width="13.7109375" style="7" customWidth="1"/>
    <col min="12" max="12" width="9.140625" style="7" customWidth="1"/>
    <col min="13" max="13" width="11.00390625" style="7" customWidth="1"/>
    <col min="14" max="16384" width="9.140625" style="7" customWidth="1"/>
  </cols>
  <sheetData>
    <row r="1" spans="1:3" ht="12.75">
      <c r="A1" s="30" t="s">
        <v>0</v>
      </c>
      <c r="B1" s="30"/>
      <c r="C1" s="30"/>
    </row>
    <row r="2" spans="1:3" ht="12.75">
      <c r="A2" s="30" t="s">
        <v>101</v>
      </c>
      <c r="B2" s="30"/>
      <c r="C2" s="30"/>
    </row>
    <row r="3" spans="1:9" ht="12.75">
      <c r="A3" s="30" t="s">
        <v>103</v>
      </c>
      <c r="B3" s="30"/>
      <c r="C3" s="30"/>
      <c r="I3" s="7"/>
    </row>
    <row r="5" spans="1:11" ht="11.25">
      <c r="A5" s="19"/>
      <c r="B5" s="9"/>
      <c r="C5" s="10"/>
      <c r="D5" s="9"/>
      <c r="E5" s="9"/>
      <c r="F5" s="9"/>
      <c r="G5" s="9"/>
      <c r="H5" s="11"/>
      <c r="I5" s="11"/>
      <c r="J5" s="11"/>
      <c r="K5" s="9"/>
    </row>
    <row r="6" spans="1:7" ht="11.25">
      <c r="A6" s="12"/>
      <c r="B6" s="12"/>
      <c r="C6" s="6"/>
      <c r="D6" s="29">
        <v>2006</v>
      </c>
      <c r="F6" s="8"/>
      <c r="G6" s="8"/>
    </row>
    <row r="7" spans="1:11" s="8" customFormat="1" ht="11.25">
      <c r="A7" s="6"/>
      <c r="B7" s="5"/>
      <c r="C7" s="6"/>
      <c r="D7" s="8" t="s">
        <v>1</v>
      </c>
      <c r="E7" s="8" t="s">
        <v>1</v>
      </c>
      <c r="F7" s="8" t="s">
        <v>2</v>
      </c>
      <c r="H7" s="8" t="s">
        <v>99</v>
      </c>
      <c r="I7" s="6" t="s">
        <v>3</v>
      </c>
      <c r="K7" s="8" t="s">
        <v>4</v>
      </c>
    </row>
    <row r="8" spans="1:11" s="8" customFormat="1" ht="11.25">
      <c r="A8" s="6"/>
      <c r="B8" s="6" t="s">
        <v>49</v>
      </c>
      <c r="C8" s="6"/>
      <c r="D8" s="8" t="s">
        <v>98</v>
      </c>
      <c r="E8" s="8" t="s">
        <v>5</v>
      </c>
      <c r="F8" s="8" t="s">
        <v>6</v>
      </c>
      <c r="H8" s="8" t="s">
        <v>100</v>
      </c>
      <c r="I8" s="6" t="s">
        <v>7</v>
      </c>
      <c r="J8" s="8" t="s">
        <v>66</v>
      </c>
      <c r="K8" s="8" t="s">
        <v>100</v>
      </c>
    </row>
    <row r="9" spans="1:11" s="8" customFormat="1" ht="11.25">
      <c r="A9" s="9"/>
      <c r="B9" s="9"/>
      <c r="C9" s="10"/>
      <c r="D9" s="2"/>
      <c r="E9" s="2" t="s">
        <v>8</v>
      </c>
      <c r="F9" s="2" t="s">
        <v>9</v>
      </c>
      <c r="G9" s="2"/>
      <c r="H9" s="2" t="s">
        <v>10</v>
      </c>
      <c r="I9" s="10" t="s">
        <v>11</v>
      </c>
      <c r="J9" s="2" t="s">
        <v>67</v>
      </c>
      <c r="K9" s="2" t="s">
        <v>10</v>
      </c>
    </row>
    <row r="10" spans="1:3" ht="4.5" customHeight="1">
      <c r="A10" s="1"/>
      <c r="B10" s="5"/>
      <c r="C10" s="6"/>
    </row>
    <row r="11" spans="1:11" ht="11.25">
      <c r="A11" s="20"/>
      <c r="B11" s="24" t="s">
        <v>70</v>
      </c>
      <c r="C11" s="25"/>
      <c r="D11" s="23">
        <v>-201211</v>
      </c>
      <c r="E11" s="23">
        <f>IF(D11&gt;0,D11,0)</f>
        <v>0</v>
      </c>
      <c r="F11" s="23">
        <f>-ROUND(E11/E$101*$F$15,0)</f>
        <v>0</v>
      </c>
      <c r="G11" s="23"/>
      <c r="H11" s="23">
        <f>ROUND(D11*0.35,0)</f>
        <v>-70424</v>
      </c>
      <c r="I11" s="23">
        <f>ROUND(F11*0.35,0)</f>
        <v>0</v>
      </c>
      <c r="J11" s="23">
        <v>0</v>
      </c>
      <c r="K11" s="23">
        <f>H11+I11+J11</f>
        <v>-70424</v>
      </c>
    </row>
    <row r="12" spans="1:11" ht="11.25">
      <c r="A12" s="26"/>
      <c r="B12" s="24" t="s">
        <v>58</v>
      </c>
      <c r="C12" s="25"/>
      <c r="D12" s="23">
        <v>-2306879</v>
      </c>
      <c r="E12" s="23">
        <f>IF(D12&gt;0,D12,0)</f>
        <v>0</v>
      </c>
      <c r="F12" s="23">
        <f>-ROUND(E12/E$101*$F$15,0)</f>
        <v>0</v>
      </c>
      <c r="G12" s="23"/>
      <c r="H12" s="23">
        <f aca="true" t="shared" si="0" ref="H12:H22">ROUND(D12*0.35,0)</f>
        <v>-807408</v>
      </c>
      <c r="I12" s="23">
        <f aca="true" t="shared" si="1" ref="I12:I20">ROUND(F12*0.35,0)</f>
        <v>0</v>
      </c>
      <c r="J12" s="23">
        <v>0</v>
      </c>
      <c r="K12" s="23">
        <f aca="true" t="shared" si="2" ref="K12:K19">H12+I12+J12</f>
        <v>-807408</v>
      </c>
    </row>
    <row r="13" spans="1:11" ht="11.25">
      <c r="A13" s="20"/>
      <c r="B13" s="24" t="s">
        <v>38</v>
      </c>
      <c r="C13" s="25"/>
      <c r="D13" s="23">
        <v>1917123</v>
      </c>
      <c r="E13" s="23">
        <f>IF(D13&gt;0,D13,0)</f>
        <v>1917123</v>
      </c>
      <c r="F13" s="23">
        <f>-ROUND(E13/E$101*$F$15,0)</f>
        <v>-39337</v>
      </c>
      <c r="G13" s="23"/>
      <c r="H13" s="23">
        <f t="shared" si="0"/>
        <v>670993</v>
      </c>
      <c r="I13" s="23">
        <f t="shared" si="1"/>
        <v>-13768</v>
      </c>
      <c r="J13" s="23">
        <v>0</v>
      </c>
      <c r="K13" s="23">
        <f t="shared" si="2"/>
        <v>657225</v>
      </c>
    </row>
    <row r="14" spans="1:11" ht="11.25">
      <c r="A14" s="20"/>
      <c r="B14" s="24" t="s">
        <v>23</v>
      </c>
      <c r="C14" s="25"/>
      <c r="D14" s="23">
        <v>-2822498</v>
      </c>
      <c r="E14" s="23">
        <f>IF(D14&gt;0,D14,0)</f>
        <v>0</v>
      </c>
      <c r="F14" s="23">
        <f>-ROUND(E14/E$101*$F$15,0)</f>
        <v>0</v>
      </c>
      <c r="G14" s="23"/>
      <c r="H14" s="23">
        <f t="shared" si="0"/>
        <v>-987874</v>
      </c>
      <c r="I14" s="23">
        <f t="shared" si="1"/>
        <v>0</v>
      </c>
      <c r="J14" s="23">
        <v>0</v>
      </c>
      <c r="K14" s="23">
        <f t="shared" si="2"/>
        <v>-987874</v>
      </c>
    </row>
    <row r="15" spans="1:11" ht="11.25">
      <c r="A15" s="20"/>
      <c r="B15" s="24" t="s">
        <v>25</v>
      </c>
      <c r="C15" s="25"/>
      <c r="D15" s="23">
        <v>-37211791</v>
      </c>
      <c r="E15" s="23">
        <f aca="true" t="shared" si="3" ref="E15:E67">IF(D15&gt;0,D15,0)</f>
        <v>0</v>
      </c>
      <c r="F15" s="23">
        <v>37211791</v>
      </c>
      <c r="G15" s="24"/>
      <c r="H15" s="23">
        <f t="shared" si="0"/>
        <v>-13024127</v>
      </c>
      <c r="I15" s="23">
        <f t="shared" si="1"/>
        <v>13024127</v>
      </c>
      <c r="J15" s="23">
        <v>0</v>
      </c>
      <c r="K15" s="23">
        <f t="shared" si="2"/>
        <v>0</v>
      </c>
    </row>
    <row r="16" spans="1:11" ht="11.25">
      <c r="A16" s="20"/>
      <c r="B16" s="24" t="s">
        <v>36</v>
      </c>
      <c r="C16" s="25"/>
      <c r="D16" s="23">
        <v>6318977</v>
      </c>
      <c r="E16" s="23">
        <f t="shared" si="3"/>
        <v>6318977</v>
      </c>
      <c r="F16" s="23">
        <f>-ROUND(E16/E$101*$F$15,0)</f>
        <v>-129657</v>
      </c>
      <c r="G16" s="23"/>
      <c r="H16" s="23">
        <f t="shared" si="0"/>
        <v>2211642</v>
      </c>
      <c r="I16" s="23">
        <f t="shared" si="1"/>
        <v>-45380</v>
      </c>
      <c r="J16" s="23">
        <v>0</v>
      </c>
      <c r="K16" s="23">
        <f t="shared" si="2"/>
        <v>2166262</v>
      </c>
    </row>
    <row r="17" spans="1:11" ht="11.25">
      <c r="A17" s="20"/>
      <c r="B17" s="24" t="s">
        <v>32</v>
      </c>
      <c r="C17" s="25"/>
      <c r="D17" s="23">
        <v>35492264</v>
      </c>
      <c r="E17" s="23">
        <f t="shared" si="3"/>
        <v>35492264</v>
      </c>
      <c r="F17" s="23">
        <f>-ROUND(E17/E$101*$F$15,0)</f>
        <v>-728252</v>
      </c>
      <c r="G17" s="23"/>
      <c r="H17" s="23">
        <f t="shared" si="0"/>
        <v>12422292</v>
      </c>
      <c r="I17" s="23">
        <f t="shared" si="1"/>
        <v>-254888</v>
      </c>
      <c r="J17" s="23">
        <v>0</v>
      </c>
      <c r="K17" s="23">
        <f t="shared" si="2"/>
        <v>12167404</v>
      </c>
    </row>
    <row r="18" spans="1:11" ht="11.25">
      <c r="A18" s="20"/>
      <c r="B18" s="24" t="s">
        <v>31</v>
      </c>
      <c r="C18" s="25"/>
      <c r="D18" s="23">
        <v>6156725</v>
      </c>
      <c r="E18" s="23">
        <f t="shared" si="3"/>
        <v>6156725</v>
      </c>
      <c r="F18" s="23">
        <f>-ROUND(E18/E$101*$F$15,0)</f>
        <v>-126327</v>
      </c>
      <c r="G18" s="23"/>
      <c r="H18" s="23">
        <f t="shared" si="0"/>
        <v>2154854</v>
      </c>
      <c r="I18" s="23">
        <f t="shared" si="1"/>
        <v>-44214</v>
      </c>
      <c r="J18" s="23">
        <v>0</v>
      </c>
      <c r="K18" s="23">
        <f t="shared" si="2"/>
        <v>2110640</v>
      </c>
    </row>
    <row r="19" spans="1:11" ht="11.25">
      <c r="A19" s="20"/>
      <c r="B19" s="24" t="s">
        <v>50</v>
      </c>
      <c r="C19" s="25"/>
      <c r="D19" s="23">
        <v>5446104</v>
      </c>
      <c r="E19" s="23">
        <f t="shared" si="3"/>
        <v>5446104</v>
      </c>
      <c r="F19" s="23">
        <f>-ROUND(E19/E$101*$F$15,0)</f>
        <v>-111746</v>
      </c>
      <c r="G19" s="23"/>
      <c r="H19" s="23">
        <f t="shared" si="0"/>
        <v>1906136</v>
      </c>
      <c r="I19" s="23">
        <f t="shared" si="1"/>
        <v>-39111</v>
      </c>
      <c r="J19" s="23">
        <v>0</v>
      </c>
      <c r="K19" s="23">
        <f t="shared" si="2"/>
        <v>1867025</v>
      </c>
    </row>
    <row r="20" spans="1:13" ht="11.25">
      <c r="A20" s="20"/>
      <c r="B20" s="24" t="s">
        <v>62</v>
      </c>
      <c r="C20" s="25"/>
      <c r="D20" s="23">
        <v>-52198</v>
      </c>
      <c r="E20" s="23">
        <f t="shared" si="3"/>
        <v>0</v>
      </c>
      <c r="F20" s="23">
        <f>-ROUND(E20/E$101*$F$15,0)</f>
        <v>0</v>
      </c>
      <c r="G20" s="23"/>
      <c r="H20" s="23">
        <f t="shared" si="0"/>
        <v>-18269</v>
      </c>
      <c r="I20" s="23">
        <f t="shared" si="1"/>
        <v>0</v>
      </c>
      <c r="J20" s="23">
        <v>0</v>
      </c>
      <c r="K20" s="23">
        <f aca="true" t="shared" si="4" ref="K20:K41">H20+I20+J20</f>
        <v>-18269</v>
      </c>
      <c r="M20" s="12"/>
    </row>
    <row r="21" spans="1:11" ht="11.25">
      <c r="A21" s="20"/>
      <c r="B21" s="24" t="s">
        <v>55</v>
      </c>
      <c r="C21" s="25"/>
      <c r="D21" s="23">
        <v>-1575942</v>
      </c>
      <c r="E21" s="23">
        <f t="shared" si="3"/>
        <v>0</v>
      </c>
      <c r="F21" s="23">
        <f>-ROUND(E21/E$101*$F$15,0)</f>
        <v>0</v>
      </c>
      <c r="G21" s="23"/>
      <c r="H21" s="23">
        <f>ROUND(D21*0.35,0)</f>
        <v>-551580</v>
      </c>
      <c r="I21" s="23">
        <f>ROUND(F21*0.35,0)</f>
        <v>0</v>
      </c>
      <c r="J21" s="23">
        <v>0</v>
      </c>
      <c r="K21" s="23">
        <f>H21+I21+J21</f>
        <v>-551580</v>
      </c>
    </row>
    <row r="22" spans="1:13" ht="11.25">
      <c r="A22" s="26"/>
      <c r="B22" s="24" t="s">
        <v>84</v>
      </c>
      <c r="C22" s="25"/>
      <c r="D22" s="23">
        <v>-5386321</v>
      </c>
      <c r="E22" s="23">
        <f t="shared" si="3"/>
        <v>0</v>
      </c>
      <c r="F22" s="23">
        <f>-ROUND(E22/E$101*$F$15,0)</f>
        <v>0</v>
      </c>
      <c r="G22" s="23"/>
      <c r="H22" s="23">
        <f t="shared" si="0"/>
        <v>-1885212</v>
      </c>
      <c r="I22" s="23">
        <f aca="true" t="shared" si="5" ref="I22:I71">ROUND(F22*0.35,0)</f>
        <v>0</v>
      </c>
      <c r="J22" s="23">
        <v>0</v>
      </c>
      <c r="K22" s="23">
        <f t="shared" si="4"/>
        <v>-1885212</v>
      </c>
      <c r="M22" s="12"/>
    </row>
    <row r="23" spans="1:11" ht="11.25">
      <c r="A23" s="20"/>
      <c r="B23" s="24" t="s">
        <v>48</v>
      </c>
      <c r="C23" s="25"/>
      <c r="D23" s="23">
        <v>7258173</v>
      </c>
      <c r="E23" s="23">
        <f t="shared" si="3"/>
        <v>7258173</v>
      </c>
      <c r="F23" s="23">
        <f>-ROUND(E23/E$101*$F$15,0)</f>
        <v>-148928</v>
      </c>
      <c r="G23" s="23"/>
      <c r="H23" s="23">
        <f aca="true" t="shared" si="6" ref="H23:H31">ROUND(D23*0.35,0)</f>
        <v>2540361</v>
      </c>
      <c r="I23" s="23">
        <f t="shared" si="5"/>
        <v>-52125</v>
      </c>
      <c r="J23" s="23">
        <v>0</v>
      </c>
      <c r="K23" s="23">
        <f t="shared" si="4"/>
        <v>2488236</v>
      </c>
    </row>
    <row r="24" spans="1:11" ht="11.25">
      <c r="A24" s="20"/>
      <c r="B24" s="24" t="s">
        <v>59</v>
      </c>
      <c r="C24" s="25"/>
      <c r="D24" s="23">
        <v>-351</v>
      </c>
      <c r="E24" s="23">
        <f t="shared" si="3"/>
        <v>0</v>
      </c>
      <c r="F24" s="23">
        <f>-ROUND(E24/E$101*$F$15,0)</f>
        <v>0</v>
      </c>
      <c r="G24" s="23"/>
      <c r="H24" s="23">
        <f t="shared" si="6"/>
        <v>-123</v>
      </c>
      <c r="I24" s="23">
        <f t="shared" si="5"/>
        <v>0</v>
      </c>
      <c r="J24" s="23">
        <v>0</v>
      </c>
      <c r="K24" s="23">
        <f t="shared" si="4"/>
        <v>-123</v>
      </c>
    </row>
    <row r="25" spans="1:11" ht="11.25">
      <c r="A25" s="20"/>
      <c r="B25" s="24" t="s">
        <v>104</v>
      </c>
      <c r="C25" s="25"/>
      <c r="D25" s="23">
        <v>-1748600</v>
      </c>
      <c r="E25" s="23">
        <f t="shared" si="3"/>
        <v>0</v>
      </c>
      <c r="F25" s="23">
        <f>-ROUND(E25/E$101*$F$15,0)</f>
        <v>0</v>
      </c>
      <c r="G25" s="23"/>
      <c r="H25" s="23">
        <f>ROUND(D25*0.35,0)</f>
        <v>-612010</v>
      </c>
      <c r="I25" s="23">
        <f>ROUND(F25*0.35,0)</f>
        <v>0</v>
      </c>
      <c r="J25" s="23">
        <v>0</v>
      </c>
      <c r="K25" s="23">
        <f>H25+I25+J25</f>
        <v>-612010</v>
      </c>
    </row>
    <row r="26" spans="1:11" ht="11.25">
      <c r="A26" s="20"/>
      <c r="B26" s="24" t="s">
        <v>24</v>
      </c>
      <c r="C26" s="25"/>
      <c r="D26" s="23">
        <v>-43206017</v>
      </c>
      <c r="E26" s="23">
        <f t="shared" si="3"/>
        <v>0</v>
      </c>
      <c r="F26" s="23">
        <f>-ROUND(E26/E$101*$F$15,0)</f>
        <v>0</v>
      </c>
      <c r="G26" s="23"/>
      <c r="H26" s="23">
        <f t="shared" si="6"/>
        <v>-15122106</v>
      </c>
      <c r="I26" s="23">
        <f t="shared" si="5"/>
        <v>0</v>
      </c>
      <c r="J26" s="23">
        <v>0</v>
      </c>
      <c r="K26" s="23">
        <f t="shared" si="4"/>
        <v>-15122106</v>
      </c>
    </row>
    <row r="27" spans="1:11" ht="11.25">
      <c r="A27" s="20"/>
      <c r="B27" s="24" t="s">
        <v>12</v>
      </c>
      <c r="C27" s="25"/>
      <c r="D27" s="23">
        <v>6175521</v>
      </c>
      <c r="E27" s="23">
        <f t="shared" si="3"/>
        <v>6175521</v>
      </c>
      <c r="F27" s="23">
        <f>-ROUND(E27/E$101*$F$15,0)</f>
        <v>-126713</v>
      </c>
      <c r="G27" s="23"/>
      <c r="H27" s="23">
        <f t="shared" si="6"/>
        <v>2161432</v>
      </c>
      <c r="I27" s="23">
        <f t="shared" si="5"/>
        <v>-44350</v>
      </c>
      <c r="J27" s="23">
        <v>0</v>
      </c>
      <c r="K27" s="23">
        <f t="shared" si="4"/>
        <v>2117082</v>
      </c>
    </row>
    <row r="28" spans="1:11" ht="11.25">
      <c r="A28" s="20"/>
      <c r="B28" s="24" t="s">
        <v>13</v>
      </c>
      <c r="C28" s="25"/>
      <c r="D28" s="23">
        <v>2680212</v>
      </c>
      <c r="E28" s="23">
        <f t="shared" si="3"/>
        <v>2680212</v>
      </c>
      <c r="F28" s="23">
        <f>-ROUND(E28/E$101*$F$15,0)</f>
        <v>-54994</v>
      </c>
      <c r="G28" s="23"/>
      <c r="H28" s="23">
        <f t="shared" si="6"/>
        <v>938074</v>
      </c>
      <c r="I28" s="23">
        <f t="shared" si="5"/>
        <v>-19248</v>
      </c>
      <c r="J28" s="23">
        <v>0</v>
      </c>
      <c r="K28" s="23">
        <f t="shared" si="4"/>
        <v>918826</v>
      </c>
    </row>
    <row r="29" spans="1:11" ht="11.25">
      <c r="A29" s="20"/>
      <c r="B29" s="24" t="s">
        <v>33</v>
      </c>
      <c r="C29" s="25"/>
      <c r="D29" s="23">
        <v>89176</v>
      </c>
      <c r="E29" s="23">
        <f t="shared" si="3"/>
        <v>89176</v>
      </c>
      <c r="F29" s="23">
        <f>-ROUND(E29/E$101*$F$15,0)</f>
        <v>-1830</v>
      </c>
      <c r="G29" s="23"/>
      <c r="H29" s="23">
        <f t="shared" si="6"/>
        <v>31212</v>
      </c>
      <c r="I29" s="23">
        <f t="shared" si="5"/>
        <v>-641</v>
      </c>
      <c r="J29" s="23">
        <v>0</v>
      </c>
      <c r="K29" s="23">
        <f t="shared" si="4"/>
        <v>30571</v>
      </c>
    </row>
    <row r="30" spans="1:11" ht="11.25">
      <c r="A30" s="20"/>
      <c r="B30" s="24" t="s">
        <v>14</v>
      </c>
      <c r="C30" s="25"/>
      <c r="D30" s="23">
        <v>21269696</v>
      </c>
      <c r="E30" s="23">
        <f t="shared" si="3"/>
        <v>21269696</v>
      </c>
      <c r="F30" s="23">
        <f>-ROUND(E30/E$101*$F$15,0)</f>
        <v>-436425</v>
      </c>
      <c r="G30" s="23"/>
      <c r="H30" s="23">
        <f t="shared" si="6"/>
        <v>7444394</v>
      </c>
      <c r="I30" s="23">
        <f t="shared" si="5"/>
        <v>-152749</v>
      </c>
      <c r="J30" s="23">
        <v>0</v>
      </c>
      <c r="K30" s="23">
        <f t="shared" si="4"/>
        <v>7291645</v>
      </c>
    </row>
    <row r="31" spans="1:11" ht="11.25">
      <c r="A31" s="20"/>
      <c r="B31" s="24" t="s">
        <v>29</v>
      </c>
      <c r="C31" s="25"/>
      <c r="D31" s="23">
        <v>38852508</v>
      </c>
      <c r="E31" s="23">
        <f t="shared" si="3"/>
        <v>38852508</v>
      </c>
      <c r="F31" s="23">
        <f>-ROUND(E31/E$101*$F$15,0)</f>
        <v>-797199</v>
      </c>
      <c r="G31" s="23"/>
      <c r="H31" s="23">
        <f t="shared" si="6"/>
        <v>13598378</v>
      </c>
      <c r="I31" s="23">
        <f t="shared" si="5"/>
        <v>-279020</v>
      </c>
      <c r="J31" s="23">
        <v>0</v>
      </c>
      <c r="K31" s="23">
        <f t="shared" si="4"/>
        <v>13319358</v>
      </c>
    </row>
    <row r="32" spans="1:11" ht="11.25">
      <c r="A32" s="26"/>
      <c r="B32" s="24" t="s">
        <v>56</v>
      </c>
      <c r="C32" s="25"/>
      <c r="D32" s="23">
        <v>-6743004</v>
      </c>
      <c r="E32" s="23">
        <f t="shared" si="3"/>
        <v>0</v>
      </c>
      <c r="F32" s="23">
        <f>-ROUND(E32/E$101*$F$15,0)</f>
        <v>0</v>
      </c>
      <c r="G32" s="23"/>
      <c r="H32" s="23">
        <f aca="true" t="shared" si="7" ref="H32:H43">ROUND(D32*0.35,0)</f>
        <v>-2360051</v>
      </c>
      <c r="I32" s="23">
        <f t="shared" si="5"/>
        <v>0</v>
      </c>
      <c r="J32" s="23">
        <v>0</v>
      </c>
      <c r="K32" s="23">
        <f t="shared" si="4"/>
        <v>-2360051</v>
      </c>
    </row>
    <row r="33" spans="1:11" ht="11.25">
      <c r="A33" s="20"/>
      <c r="B33" s="24" t="s">
        <v>85</v>
      </c>
      <c r="C33" s="25"/>
      <c r="D33" s="23">
        <v>109269375</v>
      </c>
      <c r="E33" s="23">
        <f t="shared" si="3"/>
        <v>109269375</v>
      </c>
      <c r="F33" s="23">
        <f>-ROUND(E33/E$101*$F$15,0)</f>
        <v>-2242055</v>
      </c>
      <c r="G33" s="23"/>
      <c r="H33" s="23">
        <f>ROUND(D33*0.35,0)</f>
        <v>38244281</v>
      </c>
      <c r="I33" s="23">
        <f>ROUND(F33*0.35,0)</f>
        <v>-784719</v>
      </c>
      <c r="J33" s="23">
        <v>0</v>
      </c>
      <c r="K33" s="23">
        <f>H33+I33+J33</f>
        <v>37459562</v>
      </c>
    </row>
    <row r="34" spans="1:11" ht="11.25">
      <c r="A34" s="20"/>
      <c r="B34" s="24" t="s">
        <v>72</v>
      </c>
      <c r="C34" s="25"/>
      <c r="D34" s="23">
        <v>-192203</v>
      </c>
      <c r="E34" s="23">
        <f t="shared" si="3"/>
        <v>0</v>
      </c>
      <c r="F34" s="23">
        <f>-ROUND(E34/E$101*$F$15,0)</f>
        <v>0</v>
      </c>
      <c r="G34" s="23"/>
      <c r="H34" s="23">
        <f t="shared" si="7"/>
        <v>-67271</v>
      </c>
      <c r="I34" s="23">
        <f t="shared" si="5"/>
        <v>0</v>
      </c>
      <c r="J34" s="23">
        <v>0</v>
      </c>
      <c r="K34" s="23">
        <f t="shared" si="4"/>
        <v>-67271</v>
      </c>
    </row>
    <row r="35" spans="1:11" ht="11.25">
      <c r="A35" s="26"/>
      <c r="B35" s="24" t="s">
        <v>47</v>
      </c>
      <c r="C35" s="25"/>
      <c r="D35" s="23">
        <v>1244919</v>
      </c>
      <c r="E35" s="23">
        <f t="shared" si="3"/>
        <v>1244919</v>
      </c>
      <c r="F35" s="23">
        <f>-ROUND(E35/E$101*$F$15,0)</f>
        <v>-25544</v>
      </c>
      <c r="G35" s="23"/>
      <c r="H35" s="23">
        <f t="shared" si="7"/>
        <v>435722</v>
      </c>
      <c r="I35" s="23">
        <f t="shared" si="5"/>
        <v>-8940</v>
      </c>
      <c r="J35" s="23">
        <v>0</v>
      </c>
      <c r="K35" s="23">
        <f t="shared" si="4"/>
        <v>426782</v>
      </c>
    </row>
    <row r="36" spans="1:11" ht="11.25">
      <c r="A36" s="20"/>
      <c r="B36" s="24" t="s">
        <v>27</v>
      </c>
      <c r="C36" s="25"/>
      <c r="D36" s="23">
        <v>-10601</v>
      </c>
      <c r="E36" s="23">
        <f t="shared" si="3"/>
        <v>0</v>
      </c>
      <c r="F36" s="23">
        <f>-ROUND(E36/E$101*$F$15,0)</f>
        <v>0</v>
      </c>
      <c r="G36" s="23"/>
      <c r="H36" s="23">
        <f t="shared" si="7"/>
        <v>-3710</v>
      </c>
      <c r="I36" s="23">
        <f t="shared" si="5"/>
        <v>0</v>
      </c>
      <c r="J36" s="23">
        <v>0</v>
      </c>
      <c r="K36" s="23">
        <f t="shared" si="4"/>
        <v>-3710</v>
      </c>
    </row>
    <row r="37" spans="1:11" ht="11.25">
      <c r="A37" s="20"/>
      <c r="B37" s="24" t="s">
        <v>28</v>
      </c>
      <c r="C37" s="25"/>
      <c r="D37" s="23">
        <v>1596315</v>
      </c>
      <c r="E37" s="23">
        <f t="shared" si="3"/>
        <v>1596315</v>
      </c>
      <c r="F37" s="23">
        <f>-ROUND(E37/E$101*$F$15,0)</f>
        <v>-32754</v>
      </c>
      <c r="G37" s="23"/>
      <c r="H37" s="23">
        <f t="shared" si="7"/>
        <v>558710</v>
      </c>
      <c r="I37" s="23">
        <f t="shared" si="5"/>
        <v>-11464</v>
      </c>
      <c r="J37" s="23">
        <v>0</v>
      </c>
      <c r="K37" s="23">
        <f t="shared" si="4"/>
        <v>547246</v>
      </c>
    </row>
    <row r="38" spans="1:11" ht="11.25">
      <c r="A38" s="20"/>
      <c r="B38" s="24" t="s">
        <v>82</v>
      </c>
      <c r="C38" s="25"/>
      <c r="D38" s="23">
        <v>40045</v>
      </c>
      <c r="E38" s="23">
        <f t="shared" si="3"/>
        <v>40045</v>
      </c>
      <c r="F38" s="23">
        <f>-ROUND(E38/E$101*$F$15,0)</f>
        <v>-822</v>
      </c>
      <c r="G38" s="23"/>
      <c r="H38" s="23">
        <f t="shared" si="7"/>
        <v>14016</v>
      </c>
      <c r="I38" s="23">
        <f t="shared" si="5"/>
        <v>-288</v>
      </c>
      <c r="J38" s="23">
        <v>0</v>
      </c>
      <c r="K38" s="23">
        <f t="shared" si="4"/>
        <v>13728</v>
      </c>
    </row>
    <row r="39" spans="1:11" ht="11.25">
      <c r="A39" s="20"/>
      <c r="B39" s="24" t="s">
        <v>30</v>
      </c>
      <c r="C39" s="25"/>
      <c r="D39" s="23">
        <v>-30715913</v>
      </c>
      <c r="E39" s="23">
        <f t="shared" si="3"/>
        <v>0</v>
      </c>
      <c r="F39" s="23">
        <f>-ROUND(E39/E$101*$F$15,0)</f>
        <v>0</v>
      </c>
      <c r="G39" s="23"/>
      <c r="H39" s="23">
        <f t="shared" si="7"/>
        <v>-10750570</v>
      </c>
      <c r="I39" s="23">
        <f t="shared" si="5"/>
        <v>0</v>
      </c>
      <c r="J39" s="23">
        <v>0</v>
      </c>
      <c r="K39" s="23">
        <f t="shared" si="4"/>
        <v>-10750570</v>
      </c>
    </row>
    <row r="40" spans="1:11" ht="11.25">
      <c r="A40" s="20"/>
      <c r="B40" s="24" t="s">
        <v>26</v>
      </c>
      <c r="C40" s="25"/>
      <c r="D40" s="23">
        <v>6988415</v>
      </c>
      <c r="E40" s="23">
        <f t="shared" si="3"/>
        <v>6988415</v>
      </c>
      <c r="F40" s="23">
        <f>-ROUND(E40/E$101*$F$15,0)</f>
        <v>-143393</v>
      </c>
      <c r="G40" s="23"/>
      <c r="H40" s="23">
        <f t="shared" si="7"/>
        <v>2445945</v>
      </c>
      <c r="I40" s="23">
        <f t="shared" si="5"/>
        <v>-50188</v>
      </c>
      <c r="J40" s="23">
        <v>0</v>
      </c>
      <c r="K40" s="23">
        <f t="shared" si="4"/>
        <v>2395757</v>
      </c>
    </row>
    <row r="41" spans="1:11" ht="11.25">
      <c r="A41" s="20"/>
      <c r="B41" s="24" t="s">
        <v>35</v>
      </c>
      <c r="C41" s="25"/>
      <c r="D41" s="23">
        <v>3132943</v>
      </c>
      <c r="E41" s="23">
        <f t="shared" si="3"/>
        <v>3132943</v>
      </c>
      <c r="F41" s="23">
        <f>-ROUND(E41/E$101*$F$15,0)</f>
        <v>-64284</v>
      </c>
      <c r="G41" s="23"/>
      <c r="H41" s="23">
        <f t="shared" si="7"/>
        <v>1096530</v>
      </c>
      <c r="I41" s="23">
        <f t="shared" si="5"/>
        <v>-22499</v>
      </c>
      <c r="J41" s="23">
        <v>0</v>
      </c>
      <c r="K41" s="23">
        <f t="shared" si="4"/>
        <v>1074031</v>
      </c>
    </row>
    <row r="42" spans="1:11" ht="11.25">
      <c r="A42" s="20"/>
      <c r="B42" s="24" t="s">
        <v>86</v>
      </c>
      <c r="C42" s="25"/>
      <c r="D42" s="23">
        <v>17985698</v>
      </c>
      <c r="E42" s="23">
        <f t="shared" si="3"/>
        <v>17985698</v>
      </c>
      <c r="F42" s="23">
        <f>-ROUND(E42/E$101*$F$15,0)</f>
        <v>-369041</v>
      </c>
      <c r="G42" s="23"/>
      <c r="H42" s="23">
        <f t="shared" si="7"/>
        <v>6294994</v>
      </c>
      <c r="I42" s="23">
        <f t="shared" si="5"/>
        <v>-129164</v>
      </c>
      <c r="J42" s="23">
        <v>0</v>
      </c>
      <c r="K42" s="23">
        <f>H42+I42+J42</f>
        <v>6165830</v>
      </c>
    </row>
    <row r="43" spans="1:11" ht="11.25">
      <c r="A43" s="20"/>
      <c r="B43" s="24" t="s">
        <v>87</v>
      </c>
      <c r="C43" s="25"/>
      <c r="D43" s="23">
        <v>30719336</v>
      </c>
      <c r="E43" s="23">
        <f t="shared" si="3"/>
        <v>30719336</v>
      </c>
      <c r="F43" s="23">
        <f>-ROUND(E43/E$101*$F$15,0)</f>
        <v>-630318</v>
      </c>
      <c r="G43" s="23"/>
      <c r="H43" s="23">
        <f t="shared" si="7"/>
        <v>10751768</v>
      </c>
      <c r="I43" s="23">
        <f t="shared" si="5"/>
        <v>-220611</v>
      </c>
      <c r="J43" s="23">
        <v>0</v>
      </c>
      <c r="K43" s="23">
        <f>H43+I43+J43</f>
        <v>10531157</v>
      </c>
    </row>
    <row r="44" spans="1:11" ht="11.25">
      <c r="A44" s="20"/>
      <c r="B44" s="24" t="s">
        <v>105</v>
      </c>
      <c r="C44" s="25"/>
      <c r="D44" s="23">
        <v>-1012671</v>
      </c>
      <c r="E44" s="23">
        <f t="shared" si="3"/>
        <v>0</v>
      </c>
      <c r="F44" s="23">
        <f>-ROUND(E44/E$101*$F$15,0)</f>
        <v>0</v>
      </c>
      <c r="G44" s="23"/>
      <c r="H44" s="23">
        <f>ROUND(D44*0.35,0)</f>
        <v>-354435</v>
      </c>
      <c r="I44" s="23">
        <f>ROUND(F44*0.35,0)</f>
        <v>0</v>
      </c>
      <c r="J44" s="23">
        <v>0</v>
      </c>
      <c r="K44" s="23">
        <f>H44+I44+J44</f>
        <v>-354435</v>
      </c>
    </row>
    <row r="45" spans="1:11" ht="11.25">
      <c r="A45" s="20"/>
      <c r="B45" s="24" t="s">
        <v>97</v>
      </c>
      <c r="C45" s="25"/>
      <c r="D45" s="23">
        <v>-1181</v>
      </c>
      <c r="E45" s="23">
        <f t="shared" si="3"/>
        <v>0</v>
      </c>
      <c r="F45" s="23">
        <f>-ROUND(E45/E$101*$F$15,0)</f>
        <v>0</v>
      </c>
      <c r="G45" s="23"/>
      <c r="H45" s="23">
        <f aca="true" t="shared" si="8" ref="H45:H56">ROUND(D45*0.35,0)</f>
        <v>-413</v>
      </c>
      <c r="I45" s="23">
        <f t="shared" si="5"/>
        <v>0</v>
      </c>
      <c r="J45" s="23">
        <v>0</v>
      </c>
      <c r="K45" s="23">
        <f aca="true" t="shared" si="9" ref="K45:K55">H45+I45+J45</f>
        <v>-413</v>
      </c>
    </row>
    <row r="46" spans="1:11" s="4" customFormat="1" ht="11.25">
      <c r="A46" s="20"/>
      <c r="B46" s="24" t="s">
        <v>79</v>
      </c>
      <c r="C46" s="25"/>
      <c r="D46" s="23">
        <v>-246319</v>
      </c>
      <c r="E46" s="23">
        <f t="shared" si="3"/>
        <v>0</v>
      </c>
      <c r="F46" s="23">
        <f>-ROUND(E46/E$101*$F$15,0)</f>
        <v>0</v>
      </c>
      <c r="G46" s="23"/>
      <c r="H46" s="23">
        <f t="shared" si="8"/>
        <v>-86212</v>
      </c>
      <c r="I46" s="23">
        <f t="shared" si="5"/>
        <v>0</v>
      </c>
      <c r="J46" s="23">
        <v>0</v>
      </c>
      <c r="K46" s="23">
        <f t="shared" si="9"/>
        <v>-86212</v>
      </c>
    </row>
    <row r="47" spans="1:11" s="4" customFormat="1" ht="11.25">
      <c r="A47" s="20"/>
      <c r="B47" s="24" t="s">
        <v>106</v>
      </c>
      <c r="C47" s="25"/>
      <c r="D47" s="23">
        <v>-19782</v>
      </c>
      <c r="E47" s="23">
        <f t="shared" si="3"/>
        <v>0</v>
      </c>
      <c r="F47" s="23">
        <f>-ROUND(E47/E$101*$F$15,0)</f>
        <v>0</v>
      </c>
      <c r="G47" s="23"/>
      <c r="H47" s="23">
        <f>ROUND(D47*0.35,0)</f>
        <v>-6924</v>
      </c>
      <c r="I47" s="23">
        <f>ROUND(F47*0.35,0)</f>
        <v>0</v>
      </c>
      <c r="J47" s="23">
        <v>0</v>
      </c>
      <c r="K47" s="23">
        <f>H47+I47+J47</f>
        <v>-6924</v>
      </c>
    </row>
    <row r="48" spans="1:11" s="4" customFormat="1" ht="11.25">
      <c r="A48" s="20"/>
      <c r="B48" s="24" t="s">
        <v>107</v>
      </c>
      <c r="C48" s="25"/>
      <c r="D48" s="23">
        <v>5</v>
      </c>
      <c r="E48" s="23">
        <f t="shared" si="3"/>
        <v>5</v>
      </c>
      <c r="F48" s="23">
        <f>-ROUND(E48/E$101*$F$15,0)</f>
        <v>0</v>
      </c>
      <c r="G48" s="23"/>
      <c r="H48" s="23">
        <f>ROUND(D48*0.35,0)</f>
        <v>2</v>
      </c>
      <c r="I48" s="23">
        <f>ROUND(F48*0.35,0)</f>
        <v>0</v>
      </c>
      <c r="J48" s="23">
        <v>0</v>
      </c>
      <c r="K48" s="23">
        <f>H48+I48+J48</f>
        <v>2</v>
      </c>
    </row>
    <row r="49" spans="1:11" s="4" customFormat="1" ht="11.25">
      <c r="A49" s="20"/>
      <c r="B49" s="24" t="s">
        <v>73</v>
      </c>
      <c r="C49" s="25"/>
      <c r="D49" s="23">
        <v>-5848461</v>
      </c>
      <c r="E49" s="23">
        <f t="shared" si="3"/>
        <v>0</v>
      </c>
      <c r="F49" s="23">
        <f>-ROUND(E49/E$101*$F$15,0)</f>
        <v>0</v>
      </c>
      <c r="G49" s="23"/>
      <c r="H49" s="23">
        <f t="shared" si="8"/>
        <v>-2046961</v>
      </c>
      <c r="I49" s="23">
        <f t="shared" si="5"/>
        <v>0</v>
      </c>
      <c r="J49" s="23">
        <v>0</v>
      </c>
      <c r="K49" s="23">
        <f t="shared" si="9"/>
        <v>-2046961</v>
      </c>
    </row>
    <row r="50" spans="1:11" s="4" customFormat="1" ht="11.25">
      <c r="A50" s="20"/>
      <c r="B50" s="24" t="s">
        <v>78</v>
      </c>
      <c r="C50" s="25"/>
      <c r="D50" s="23">
        <v>-12979</v>
      </c>
      <c r="E50" s="23">
        <f t="shared" si="3"/>
        <v>0</v>
      </c>
      <c r="F50" s="23">
        <f>-ROUND(E50/E$101*$F$15,0)</f>
        <v>0</v>
      </c>
      <c r="G50" s="23"/>
      <c r="H50" s="23">
        <f t="shared" si="8"/>
        <v>-4543</v>
      </c>
      <c r="I50" s="23">
        <f t="shared" si="5"/>
        <v>0</v>
      </c>
      <c r="J50" s="23">
        <v>0</v>
      </c>
      <c r="K50" s="23">
        <f t="shared" si="9"/>
        <v>-4543</v>
      </c>
    </row>
    <row r="51" spans="1:11" s="4" customFormat="1" ht="11.25">
      <c r="A51" s="20"/>
      <c r="B51" s="24" t="s">
        <v>77</v>
      </c>
      <c r="C51" s="25"/>
      <c r="D51" s="23">
        <v>1927417</v>
      </c>
      <c r="E51" s="23">
        <f t="shared" si="3"/>
        <v>1927417</v>
      </c>
      <c r="F51" s="23">
        <f>-ROUND(E51/E$101*$F$15,0)</f>
        <v>-39548</v>
      </c>
      <c r="G51" s="23"/>
      <c r="H51" s="23">
        <f t="shared" si="8"/>
        <v>674596</v>
      </c>
      <c r="I51" s="23">
        <f t="shared" si="5"/>
        <v>-13842</v>
      </c>
      <c r="J51" s="23">
        <v>0</v>
      </c>
      <c r="K51" s="23">
        <f t="shared" si="9"/>
        <v>660754</v>
      </c>
    </row>
    <row r="52" spans="1:11" ht="11.25">
      <c r="A52" s="20"/>
      <c r="B52" s="24" t="s">
        <v>102</v>
      </c>
      <c r="C52" s="28"/>
      <c r="D52" s="23">
        <v>6204715</v>
      </c>
      <c r="E52" s="23">
        <f t="shared" si="3"/>
        <v>6204715</v>
      </c>
      <c r="F52" s="23">
        <f>-ROUND(E52/E$101*$F$15,0)</f>
        <v>-127312</v>
      </c>
      <c r="G52" s="23"/>
      <c r="H52" s="23">
        <f t="shared" si="8"/>
        <v>2171650</v>
      </c>
      <c r="I52" s="23">
        <f t="shared" si="5"/>
        <v>-44559</v>
      </c>
      <c r="J52" s="23">
        <v>0</v>
      </c>
      <c r="K52" s="23">
        <f t="shared" si="9"/>
        <v>2127091</v>
      </c>
    </row>
    <row r="53" spans="1:11" ht="11.25">
      <c r="A53" s="20"/>
      <c r="B53" s="24" t="s">
        <v>71</v>
      </c>
      <c r="C53" s="28"/>
      <c r="D53" s="23">
        <v>-3856788</v>
      </c>
      <c r="E53" s="23">
        <f t="shared" si="3"/>
        <v>0</v>
      </c>
      <c r="F53" s="23">
        <f>-ROUND(E53/E$101*$F$15,0)</f>
        <v>0</v>
      </c>
      <c r="G53" s="23"/>
      <c r="H53" s="23">
        <f t="shared" si="8"/>
        <v>-1349876</v>
      </c>
      <c r="I53" s="23">
        <f t="shared" si="5"/>
        <v>0</v>
      </c>
      <c r="J53" s="23">
        <v>0</v>
      </c>
      <c r="K53" s="23">
        <f t="shared" si="9"/>
        <v>-1349876</v>
      </c>
    </row>
    <row r="54" spans="1:11" ht="11.25">
      <c r="A54" s="26"/>
      <c r="B54" s="24" t="s">
        <v>63</v>
      </c>
      <c r="C54" s="25"/>
      <c r="D54" s="23">
        <v>795740</v>
      </c>
      <c r="E54" s="23">
        <f t="shared" si="3"/>
        <v>795740</v>
      </c>
      <c r="F54" s="23">
        <f>-ROUND(E54/E$101*$F$15,0)</f>
        <v>-16327</v>
      </c>
      <c r="G54" s="23"/>
      <c r="H54" s="23">
        <f t="shared" si="8"/>
        <v>278509</v>
      </c>
      <c r="I54" s="23">
        <f t="shared" si="5"/>
        <v>-5714</v>
      </c>
      <c r="J54" s="23">
        <v>0</v>
      </c>
      <c r="K54" s="23">
        <f t="shared" si="9"/>
        <v>272795</v>
      </c>
    </row>
    <row r="55" spans="1:11" ht="11.25">
      <c r="A55" s="26"/>
      <c r="B55" s="24" t="s">
        <v>74</v>
      </c>
      <c r="C55" s="25"/>
      <c r="D55" s="23">
        <v>-507276</v>
      </c>
      <c r="E55" s="23">
        <f t="shared" si="3"/>
        <v>0</v>
      </c>
      <c r="F55" s="23">
        <f>-ROUND(E55/E$101*$F$15,0)</f>
        <v>0</v>
      </c>
      <c r="G55" s="23"/>
      <c r="H55" s="23">
        <f t="shared" si="8"/>
        <v>-177547</v>
      </c>
      <c r="I55" s="23">
        <f t="shared" si="5"/>
        <v>0</v>
      </c>
      <c r="J55" s="23">
        <v>0</v>
      </c>
      <c r="K55" s="23">
        <f t="shared" si="9"/>
        <v>-177547</v>
      </c>
    </row>
    <row r="56" spans="1:13" ht="11.25">
      <c r="A56" s="20"/>
      <c r="B56" s="24" t="s">
        <v>61</v>
      </c>
      <c r="C56" s="25"/>
      <c r="D56" s="23">
        <v>-149300</v>
      </c>
      <c r="E56" s="23">
        <f t="shared" si="3"/>
        <v>0</v>
      </c>
      <c r="F56" s="23">
        <f>-ROUND(E56/E$101*$F$15,0)</f>
        <v>0</v>
      </c>
      <c r="G56" s="23"/>
      <c r="H56" s="23">
        <f t="shared" si="8"/>
        <v>-52255</v>
      </c>
      <c r="I56" s="23">
        <f t="shared" si="5"/>
        <v>0</v>
      </c>
      <c r="J56" s="23">
        <v>0</v>
      </c>
      <c r="K56" s="23">
        <f aca="true" t="shared" si="10" ref="K56:K65">H56+I56+J56</f>
        <v>-52255</v>
      </c>
      <c r="M56" s="12"/>
    </row>
    <row r="57" spans="1:11" ht="11.25">
      <c r="A57" s="20"/>
      <c r="B57" s="24" t="s">
        <v>68</v>
      </c>
      <c r="C57" s="25"/>
      <c r="D57" s="23">
        <v>-326280</v>
      </c>
      <c r="E57" s="23">
        <f t="shared" si="3"/>
        <v>0</v>
      </c>
      <c r="F57" s="23">
        <f>-ROUND(E57/E$101*$F$15,0)</f>
        <v>0</v>
      </c>
      <c r="G57" s="23"/>
      <c r="H57" s="23">
        <f>ROUND(D57*0.35,0)</f>
        <v>-114198</v>
      </c>
      <c r="I57" s="23">
        <f t="shared" si="5"/>
        <v>0</v>
      </c>
      <c r="J57" s="23">
        <v>0</v>
      </c>
      <c r="K57" s="23">
        <f>H57+I57+J57</f>
        <v>-114198</v>
      </c>
    </row>
    <row r="58" spans="1:13" ht="11.25">
      <c r="A58" s="20"/>
      <c r="B58" s="24" t="s">
        <v>60</v>
      </c>
      <c r="C58" s="25"/>
      <c r="D58" s="23">
        <v>-117740</v>
      </c>
      <c r="E58" s="23">
        <f t="shared" si="3"/>
        <v>0</v>
      </c>
      <c r="F58" s="23">
        <f>-ROUND(E58/E$101*$F$15,0)</f>
        <v>0</v>
      </c>
      <c r="G58" s="23"/>
      <c r="H58" s="23">
        <f>ROUND(D58*0.35,0)</f>
        <v>-41209</v>
      </c>
      <c r="I58" s="23">
        <f t="shared" si="5"/>
        <v>0</v>
      </c>
      <c r="J58" s="23">
        <v>0</v>
      </c>
      <c r="K58" s="23">
        <f t="shared" si="10"/>
        <v>-41209</v>
      </c>
      <c r="M58" s="12"/>
    </row>
    <row r="59" spans="1:11" ht="11.25">
      <c r="A59" s="20"/>
      <c r="B59" s="24" t="s">
        <v>88</v>
      </c>
      <c r="C59" s="25"/>
      <c r="D59" s="23">
        <v>217338484</v>
      </c>
      <c r="E59" s="23">
        <f t="shared" si="3"/>
        <v>217338484</v>
      </c>
      <c r="F59" s="23">
        <f>-ROUND(E59/E$101*$F$15,0)</f>
        <v>-4459483</v>
      </c>
      <c r="G59" s="23"/>
      <c r="H59" s="23">
        <f>ROUND(D59*0.35,0)</f>
        <v>76068469</v>
      </c>
      <c r="I59" s="23">
        <f t="shared" si="5"/>
        <v>-1560819</v>
      </c>
      <c r="J59" s="23">
        <v>0</v>
      </c>
      <c r="K59" s="23">
        <f t="shared" si="10"/>
        <v>74507650</v>
      </c>
    </row>
    <row r="60" spans="1:11" ht="11.25">
      <c r="A60" s="20"/>
      <c r="B60" s="24" t="s">
        <v>19</v>
      </c>
      <c r="C60" s="25"/>
      <c r="D60" s="23">
        <v>534704</v>
      </c>
      <c r="E60" s="23">
        <f t="shared" si="3"/>
        <v>534704</v>
      </c>
      <c r="F60" s="23">
        <f>-ROUND(E60/E$101*$F$15,0)</f>
        <v>-10971</v>
      </c>
      <c r="G60" s="23"/>
      <c r="H60" s="23">
        <f aca="true" t="shared" si="11" ref="H60:H66">ROUND(D60*0.35,0)</f>
        <v>187146</v>
      </c>
      <c r="I60" s="23">
        <f t="shared" si="5"/>
        <v>-3840</v>
      </c>
      <c r="J60" s="23">
        <v>0</v>
      </c>
      <c r="K60" s="23">
        <f t="shared" si="10"/>
        <v>183306</v>
      </c>
    </row>
    <row r="61" spans="1:11" ht="11.25">
      <c r="A61" s="20"/>
      <c r="B61" s="24" t="s">
        <v>75</v>
      </c>
      <c r="C61" s="25"/>
      <c r="D61" s="23">
        <v>1328</v>
      </c>
      <c r="E61" s="23">
        <f t="shared" si="3"/>
        <v>1328</v>
      </c>
      <c r="F61" s="23">
        <f>-ROUND(E61/E$101*$F$15,0)</f>
        <v>-27</v>
      </c>
      <c r="G61" s="23"/>
      <c r="H61" s="23">
        <f t="shared" si="11"/>
        <v>465</v>
      </c>
      <c r="I61" s="23">
        <f t="shared" si="5"/>
        <v>-9</v>
      </c>
      <c r="J61" s="23">
        <v>0</v>
      </c>
      <c r="K61" s="23">
        <f t="shared" si="10"/>
        <v>456</v>
      </c>
    </row>
    <row r="62" spans="1:11" ht="11.25">
      <c r="A62" s="20"/>
      <c r="B62" s="24" t="s">
        <v>17</v>
      </c>
      <c r="C62" s="25"/>
      <c r="D62" s="23">
        <v>1302846</v>
      </c>
      <c r="E62" s="23">
        <f t="shared" si="3"/>
        <v>1302846</v>
      </c>
      <c r="F62" s="23">
        <f>-ROUND(E62/E$101*$F$15,0)</f>
        <v>-26733</v>
      </c>
      <c r="G62" s="23"/>
      <c r="H62" s="23">
        <f t="shared" si="11"/>
        <v>455996</v>
      </c>
      <c r="I62" s="23">
        <f t="shared" si="5"/>
        <v>-9357</v>
      </c>
      <c r="J62" s="23">
        <v>0</v>
      </c>
      <c r="K62" s="23">
        <f t="shared" si="10"/>
        <v>446639</v>
      </c>
    </row>
    <row r="63" spans="1:11" ht="11.25">
      <c r="A63" s="20"/>
      <c r="B63" s="24" t="s">
        <v>15</v>
      </c>
      <c r="C63" s="25"/>
      <c r="D63" s="23">
        <v>-303056</v>
      </c>
      <c r="E63" s="23">
        <f t="shared" si="3"/>
        <v>0</v>
      </c>
      <c r="F63" s="23">
        <f>-ROUND(E63/E$101*$F$15,0)</f>
        <v>0</v>
      </c>
      <c r="G63" s="23"/>
      <c r="H63" s="23">
        <f t="shared" si="11"/>
        <v>-106070</v>
      </c>
      <c r="I63" s="23">
        <f t="shared" si="5"/>
        <v>0</v>
      </c>
      <c r="J63" s="23">
        <v>0</v>
      </c>
      <c r="K63" s="23">
        <f t="shared" si="10"/>
        <v>-106070</v>
      </c>
    </row>
    <row r="64" spans="1:11" ht="11.25">
      <c r="A64" s="20"/>
      <c r="B64" s="24" t="s">
        <v>16</v>
      </c>
      <c r="C64" s="25"/>
      <c r="D64" s="23">
        <v>-160211</v>
      </c>
      <c r="E64" s="23">
        <f t="shared" si="3"/>
        <v>0</v>
      </c>
      <c r="F64" s="23">
        <f>-ROUND(E64/E$101*$F$15,0)</f>
        <v>0</v>
      </c>
      <c r="G64" s="23"/>
      <c r="H64" s="23">
        <f t="shared" si="11"/>
        <v>-56074</v>
      </c>
      <c r="I64" s="23">
        <f t="shared" si="5"/>
        <v>0</v>
      </c>
      <c r="J64" s="23">
        <v>0</v>
      </c>
      <c r="K64" s="23">
        <f t="shared" si="10"/>
        <v>-56074</v>
      </c>
    </row>
    <row r="65" spans="1:11" ht="11.25">
      <c r="A65" s="20"/>
      <c r="B65" s="24" t="s">
        <v>21</v>
      </c>
      <c r="C65" s="25"/>
      <c r="D65" s="23">
        <v>61837</v>
      </c>
      <c r="E65" s="23">
        <f t="shared" si="3"/>
        <v>61837</v>
      </c>
      <c r="F65" s="23">
        <f>-ROUND(E65/E$101*$F$15,0)</f>
        <v>-1269</v>
      </c>
      <c r="G65" s="23"/>
      <c r="H65" s="23">
        <f t="shared" si="11"/>
        <v>21643</v>
      </c>
      <c r="I65" s="23">
        <f t="shared" si="5"/>
        <v>-444</v>
      </c>
      <c r="J65" s="23">
        <v>0</v>
      </c>
      <c r="K65" s="23">
        <f t="shared" si="10"/>
        <v>21199</v>
      </c>
    </row>
    <row r="66" spans="1:11" ht="11.25">
      <c r="A66" s="20"/>
      <c r="B66" s="24" t="s">
        <v>89</v>
      </c>
      <c r="C66" s="25"/>
      <c r="D66" s="23">
        <v>318942506</v>
      </c>
      <c r="E66" s="23">
        <f t="shared" si="3"/>
        <v>318942506</v>
      </c>
      <c r="F66" s="23">
        <f>-ROUND(E66/E$101*$F$15,0)</f>
        <v>-6544256</v>
      </c>
      <c r="G66" s="23"/>
      <c r="H66" s="23">
        <f t="shared" si="11"/>
        <v>111629877</v>
      </c>
      <c r="I66" s="23">
        <f t="shared" si="5"/>
        <v>-2290490</v>
      </c>
      <c r="J66" s="23">
        <v>0</v>
      </c>
      <c r="K66" s="23">
        <f>H66+I66+J66</f>
        <v>109339387</v>
      </c>
    </row>
    <row r="67" spans="1:11" ht="11.25">
      <c r="A67" s="20"/>
      <c r="B67" s="24" t="s">
        <v>22</v>
      </c>
      <c r="C67" s="25"/>
      <c r="D67" s="23">
        <v>302941</v>
      </c>
      <c r="E67" s="23">
        <f t="shared" si="3"/>
        <v>302941</v>
      </c>
      <c r="F67" s="23">
        <f>-ROUND(E67/E$101*$F$15,0)</f>
        <v>-6216</v>
      </c>
      <c r="G67" s="23"/>
      <c r="H67" s="23">
        <f aca="true" t="shared" si="12" ref="H67:H80">ROUND(D67*0.35,0)</f>
        <v>106029</v>
      </c>
      <c r="I67" s="23">
        <f t="shared" si="5"/>
        <v>-2176</v>
      </c>
      <c r="J67" s="23">
        <v>0</v>
      </c>
      <c r="K67" s="23">
        <f aca="true" t="shared" si="13" ref="K67:K79">H67+I67+J67</f>
        <v>103853</v>
      </c>
    </row>
    <row r="68" spans="1:11" ht="11.25">
      <c r="A68" s="20"/>
      <c r="B68" s="28" t="s">
        <v>108</v>
      </c>
      <c r="C68" s="27"/>
      <c r="D68" s="23">
        <v>932653</v>
      </c>
      <c r="E68" s="23">
        <f aca="true" t="shared" si="14" ref="E68:E97">IF(D68&gt;0,D68,0)</f>
        <v>932653</v>
      </c>
      <c r="F68" s="23">
        <f>-ROUND(E68/E$101*$F$15,0)</f>
        <v>-19137</v>
      </c>
      <c r="G68" s="23"/>
      <c r="H68" s="23">
        <f>ROUND(D68*0.35,0)</f>
        <v>326429</v>
      </c>
      <c r="I68" s="23">
        <f>ROUND(F68*0.35,0)</f>
        <v>-6698</v>
      </c>
      <c r="J68" s="23">
        <v>0</v>
      </c>
      <c r="K68" s="23">
        <f>H68+I68+J68</f>
        <v>319731</v>
      </c>
    </row>
    <row r="69" spans="1:11" s="4" customFormat="1" ht="11.25">
      <c r="A69" s="20"/>
      <c r="B69" s="24" t="s">
        <v>83</v>
      </c>
      <c r="C69" s="25"/>
      <c r="D69" s="23">
        <v>177458</v>
      </c>
      <c r="E69" s="23">
        <f t="shared" si="14"/>
        <v>177458</v>
      </c>
      <c r="F69" s="23">
        <f>-ROUND(E69/E$101*$F$15,0)</f>
        <v>-3641</v>
      </c>
      <c r="G69" s="23"/>
      <c r="H69" s="23">
        <f t="shared" si="12"/>
        <v>62110</v>
      </c>
      <c r="I69" s="23">
        <f t="shared" si="5"/>
        <v>-1274</v>
      </c>
      <c r="J69" s="23">
        <v>0</v>
      </c>
      <c r="K69" s="23">
        <f t="shared" si="13"/>
        <v>60836</v>
      </c>
    </row>
    <row r="70" spans="1:11" ht="11.25">
      <c r="A70" s="20"/>
      <c r="B70" s="24" t="s">
        <v>81</v>
      </c>
      <c r="C70" s="25"/>
      <c r="D70" s="23">
        <v>-5458674</v>
      </c>
      <c r="E70" s="23">
        <f t="shared" si="14"/>
        <v>0</v>
      </c>
      <c r="F70" s="23">
        <f>-ROUND(E70/E$101*$F$15,0)</f>
        <v>0</v>
      </c>
      <c r="G70" s="23"/>
      <c r="H70" s="23">
        <f t="shared" si="12"/>
        <v>-1910536</v>
      </c>
      <c r="I70" s="23">
        <f t="shared" si="5"/>
        <v>0</v>
      </c>
      <c r="J70" s="23">
        <v>0</v>
      </c>
      <c r="K70" s="23">
        <f t="shared" si="13"/>
        <v>-1910536</v>
      </c>
    </row>
    <row r="71" spans="1:11" ht="11.25">
      <c r="A71" s="20"/>
      <c r="B71" s="24" t="s">
        <v>80</v>
      </c>
      <c r="C71" s="25"/>
      <c r="D71" s="23">
        <v>-451671</v>
      </c>
      <c r="E71" s="23">
        <f t="shared" si="14"/>
        <v>0</v>
      </c>
      <c r="F71" s="23">
        <f>-ROUND(E71/E$101*$F$15,0)</f>
        <v>0</v>
      </c>
      <c r="G71" s="23"/>
      <c r="H71" s="23">
        <f t="shared" si="12"/>
        <v>-158085</v>
      </c>
      <c r="I71" s="23">
        <f t="shared" si="5"/>
        <v>0</v>
      </c>
      <c r="J71" s="23">
        <v>0</v>
      </c>
      <c r="K71" s="23">
        <f t="shared" si="13"/>
        <v>-158085</v>
      </c>
    </row>
    <row r="72" spans="1:11" ht="11.25">
      <c r="A72" s="20"/>
      <c r="B72" s="28" t="s">
        <v>40</v>
      </c>
      <c r="C72" s="27"/>
      <c r="D72" s="23">
        <v>930183</v>
      </c>
      <c r="E72" s="23">
        <f t="shared" si="14"/>
        <v>930183</v>
      </c>
      <c r="F72" s="23">
        <f>-ROUND(E72/E$101*$F$15,0)</f>
        <v>-19086</v>
      </c>
      <c r="G72" s="23"/>
      <c r="H72" s="23">
        <f t="shared" si="12"/>
        <v>325564</v>
      </c>
      <c r="I72" s="23">
        <f aca="true" t="shared" si="15" ref="I72:I97">ROUND(F72*0.35,0)</f>
        <v>-6680</v>
      </c>
      <c r="J72" s="23">
        <v>0</v>
      </c>
      <c r="K72" s="23">
        <f t="shared" si="13"/>
        <v>318884</v>
      </c>
    </row>
    <row r="73" spans="1:11" ht="11.25">
      <c r="A73" s="20"/>
      <c r="B73" s="28" t="s">
        <v>41</v>
      </c>
      <c r="C73" s="27"/>
      <c r="D73" s="23">
        <v>-16559</v>
      </c>
      <c r="E73" s="23">
        <f t="shared" si="14"/>
        <v>0</v>
      </c>
      <c r="F73" s="23">
        <f>-ROUND(E73/E$101*$F$15,0)</f>
        <v>0</v>
      </c>
      <c r="G73" s="23"/>
      <c r="H73" s="23">
        <f t="shared" si="12"/>
        <v>-5796</v>
      </c>
      <c r="I73" s="23">
        <f t="shared" si="15"/>
        <v>0</v>
      </c>
      <c r="J73" s="23">
        <v>0</v>
      </c>
      <c r="K73" s="23">
        <f t="shared" si="13"/>
        <v>-5796</v>
      </c>
    </row>
    <row r="74" spans="1:11" ht="11.25">
      <c r="A74" s="20"/>
      <c r="B74" s="28" t="s">
        <v>42</v>
      </c>
      <c r="C74" s="27"/>
      <c r="D74" s="23">
        <v>114051</v>
      </c>
      <c r="E74" s="23">
        <f t="shared" si="14"/>
        <v>114051</v>
      </c>
      <c r="F74" s="23">
        <f>-ROUND(E74/E$101*$F$15,0)</f>
        <v>-2340</v>
      </c>
      <c r="G74" s="23"/>
      <c r="H74" s="23">
        <f t="shared" si="12"/>
        <v>39918</v>
      </c>
      <c r="I74" s="23">
        <f t="shared" si="15"/>
        <v>-819</v>
      </c>
      <c r="J74" s="23">
        <v>0</v>
      </c>
      <c r="K74" s="23">
        <f t="shared" si="13"/>
        <v>39099</v>
      </c>
    </row>
    <row r="75" spans="1:11" ht="11.25">
      <c r="A75" s="20"/>
      <c r="B75" s="28" t="s">
        <v>43</v>
      </c>
      <c r="C75" s="27"/>
      <c r="D75" s="23">
        <v>481245</v>
      </c>
      <c r="E75" s="23">
        <f t="shared" si="14"/>
        <v>481245</v>
      </c>
      <c r="F75" s="23">
        <f>-ROUND(E75/E$101*$F$15,0)</f>
        <v>-9874</v>
      </c>
      <c r="G75" s="23"/>
      <c r="H75" s="23">
        <f t="shared" si="12"/>
        <v>168436</v>
      </c>
      <c r="I75" s="23">
        <f t="shared" si="15"/>
        <v>-3456</v>
      </c>
      <c r="J75" s="23">
        <v>0</v>
      </c>
      <c r="K75" s="23">
        <f t="shared" si="13"/>
        <v>164980</v>
      </c>
    </row>
    <row r="76" spans="1:11" ht="11.25">
      <c r="A76" s="20"/>
      <c r="B76" s="28" t="s">
        <v>44</v>
      </c>
      <c r="C76" s="27"/>
      <c r="D76" s="23">
        <v>2793552</v>
      </c>
      <c r="E76" s="23">
        <f t="shared" si="14"/>
        <v>2793552</v>
      </c>
      <c r="F76" s="23">
        <f>-ROUND(E76/E$101*$F$15,0)</f>
        <v>-57320</v>
      </c>
      <c r="G76" s="23"/>
      <c r="H76" s="23">
        <f t="shared" si="12"/>
        <v>977743</v>
      </c>
      <c r="I76" s="23">
        <f t="shared" si="15"/>
        <v>-20062</v>
      </c>
      <c r="J76" s="23">
        <v>0</v>
      </c>
      <c r="K76" s="23">
        <f t="shared" si="13"/>
        <v>957681</v>
      </c>
    </row>
    <row r="77" spans="1:11" ht="11.25">
      <c r="A77" s="26"/>
      <c r="B77" s="24" t="s">
        <v>57</v>
      </c>
      <c r="C77" s="25"/>
      <c r="D77" s="23">
        <v>-56975</v>
      </c>
      <c r="E77" s="23">
        <f t="shared" si="14"/>
        <v>0</v>
      </c>
      <c r="F77" s="23">
        <f>-ROUND(E77/E$101*$F$15,0)</f>
        <v>0</v>
      </c>
      <c r="G77" s="23"/>
      <c r="H77" s="23">
        <f t="shared" si="12"/>
        <v>-19941</v>
      </c>
      <c r="I77" s="23">
        <f t="shared" si="15"/>
        <v>0</v>
      </c>
      <c r="J77" s="23">
        <v>0</v>
      </c>
      <c r="K77" s="23">
        <f t="shared" si="13"/>
        <v>-19941</v>
      </c>
    </row>
    <row r="78" spans="1:11" ht="11.25">
      <c r="A78" s="20"/>
      <c r="B78" s="24" t="s">
        <v>54</v>
      </c>
      <c r="C78" s="25"/>
      <c r="D78" s="23">
        <v>-780748</v>
      </c>
      <c r="E78" s="23">
        <f t="shared" si="14"/>
        <v>0</v>
      </c>
      <c r="F78" s="23">
        <f>-ROUND(E78/E$101*$F$15,0)</f>
        <v>0</v>
      </c>
      <c r="G78" s="23"/>
      <c r="H78" s="23">
        <f t="shared" si="12"/>
        <v>-273262</v>
      </c>
      <c r="I78" s="23">
        <f t="shared" si="15"/>
        <v>0</v>
      </c>
      <c r="J78" s="23">
        <v>0</v>
      </c>
      <c r="K78" s="23">
        <f t="shared" si="13"/>
        <v>-273262</v>
      </c>
    </row>
    <row r="79" spans="1:11" ht="11.25">
      <c r="A79" s="26"/>
      <c r="B79" s="24" t="s">
        <v>76</v>
      </c>
      <c r="C79" s="25"/>
      <c r="D79" s="23">
        <v>-20092351</v>
      </c>
      <c r="E79" s="23">
        <f t="shared" si="14"/>
        <v>0</v>
      </c>
      <c r="F79" s="23">
        <f>-ROUND(E79/E$101*$F$15,0)</f>
        <v>0</v>
      </c>
      <c r="G79" s="23"/>
      <c r="H79" s="23">
        <f t="shared" si="12"/>
        <v>-7032323</v>
      </c>
      <c r="I79" s="23">
        <f t="shared" si="15"/>
        <v>0</v>
      </c>
      <c r="J79" s="23">
        <v>0</v>
      </c>
      <c r="K79" s="23">
        <f t="shared" si="13"/>
        <v>-7032323</v>
      </c>
    </row>
    <row r="80" spans="1:11" ht="11.25">
      <c r="A80" s="20"/>
      <c r="B80" s="24" t="s">
        <v>90</v>
      </c>
      <c r="C80" s="25"/>
      <c r="D80" s="23">
        <v>166252524</v>
      </c>
      <c r="E80" s="23">
        <f t="shared" si="14"/>
        <v>166252524</v>
      </c>
      <c r="F80" s="23">
        <f>-ROUND(E80/E$101*$F$15,0)</f>
        <v>-3411270</v>
      </c>
      <c r="G80" s="23"/>
      <c r="H80" s="23">
        <f t="shared" si="12"/>
        <v>58188383</v>
      </c>
      <c r="I80" s="23">
        <f t="shared" si="15"/>
        <v>-1193945</v>
      </c>
      <c r="J80" s="23">
        <v>0</v>
      </c>
      <c r="K80" s="23">
        <f>H80+I80+J80</f>
        <v>56994438</v>
      </c>
    </row>
    <row r="81" spans="1:11" ht="11.25">
      <c r="A81" s="26"/>
      <c r="B81" s="28" t="s">
        <v>45</v>
      </c>
      <c r="C81" s="27"/>
      <c r="D81" s="23">
        <v>0</v>
      </c>
      <c r="E81" s="23">
        <f t="shared" si="14"/>
        <v>0</v>
      </c>
      <c r="F81" s="23">
        <f>-ROUND(E81/E$101*$F$15,0)</f>
        <v>0</v>
      </c>
      <c r="G81" s="23"/>
      <c r="H81" s="23">
        <f>ROUND(D81*0.35,0)</f>
        <v>0</v>
      </c>
      <c r="I81" s="23">
        <f t="shared" si="15"/>
        <v>0</v>
      </c>
      <c r="J81" s="23">
        <v>0</v>
      </c>
      <c r="K81" s="23">
        <f>H81+I81+J81</f>
        <v>0</v>
      </c>
    </row>
    <row r="82" spans="1:11" ht="11.25">
      <c r="A82" s="20"/>
      <c r="B82" s="24" t="s">
        <v>91</v>
      </c>
      <c r="C82" s="25"/>
      <c r="D82" s="23">
        <v>34659105</v>
      </c>
      <c r="E82" s="23">
        <f t="shared" si="14"/>
        <v>34659105</v>
      </c>
      <c r="F82" s="23">
        <f>-ROUND(E82/E$101*$F$15,0)</f>
        <v>-711157</v>
      </c>
      <c r="G82" s="23"/>
      <c r="H82" s="23">
        <f>ROUND(D82*0.35,0)</f>
        <v>12130687</v>
      </c>
      <c r="I82" s="23">
        <f t="shared" si="15"/>
        <v>-248905</v>
      </c>
      <c r="J82" s="23">
        <v>0</v>
      </c>
      <c r="K82" s="23">
        <f>H82+I82+J82</f>
        <v>11881782</v>
      </c>
    </row>
    <row r="83" spans="1:11" ht="11.25">
      <c r="A83" s="20"/>
      <c r="B83" s="24" t="s">
        <v>92</v>
      </c>
      <c r="C83" s="25"/>
      <c r="D83" s="23">
        <v>3746261</v>
      </c>
      <c r="E83" s="23">
        <f t="shared" si="14"/>
        <v>3746261</v>
      </c>
      <c r="F83" s="23">
        <f>-ROUND(E83/E$101*$F$15,0)</f>
        <v>-76868</v>
      </c>
      <c r="G83" s="23"/>
      <c r="H83" s="23">
        <f>ROUND(D83*0.35,0)</f>
        <v>1311191</v>
      </c>
      <c r="I83" s="23">
        <f t="shared" si="15"/>
        <v>-26904</v>
      </c>
      <c r="J83" s="23">
        <v>0</v>
      </c>
      <c r="K83" s="23">
        <f>H83+I83+J83</f>
        <v>1284287</v>
      </c>
    </row>
    <row r="84" spans="1:11" ht="11.25">
      <c r="A84" s="20"/>
      <c r="B84" s="24" t="s">
        <v>34</v>
      </c>
      <c r="C84" s="25"/>
      <c r="D84" s="23">
        <v>133001</v>
      </c>
      <c r="E84" s="23">
        <f t="shared" si="14"/>
        <v>133001</v>
      </c>
      <c r="F84" s="23">
        <f>-ROUND(E84/E$101*$F$15,0)</f>
        <v>-2729</v>
      </c>
      <c r="G84" s="23"/>
      <c r="H84" s="23">
        <f>ROUND(D84*0.35,0)</f>
        <v>46550</v>
      </c>
      <c r="I84" s="23">
        <f t="shared" si="15"/>
        <v>-955</v>
      </c>
      <c r="J84" s="23">
        <v>0</v>
      </c>
      <c r="K84" s="23">
        <f>H84+I84+J84</f>
        <v>45595</v>
      </c>
    </row>
    <row r="85" spans="1:11" ht="11.25">
      <c r="A85" s="26"/>
      <c r="B85" s="28" t="s">
        <v>46</v>
      </c>
      <c r="C85" s="27"/>
      <c r="D85" s="23">
        <v>-1844</v>
      </c>
      <c r="E85" s="23">
        <f t="shared" si="14"/>
        <v>0</v>
      </c>
      <c r="F85" s="23">
        <f>-ROUND(E85/E$101*$F$15,0)</f>
        <v>0</v>
      </c>
      <c r="G85" s="23"/>
      <c r="H85" s="23">
        <f>ROUND(D85*0.35,0)</f>
        <v>-645</v>
      </c>
      <c r="I85" s="23">
        <f t="shared" si="15"/>
        <v>0</v>
      </c>
      <c r="J85" s="23">
        <v>0</v>
      </c>
      <c r="K85" s="23">
        <f>H85+I85+J85</f>
        <v>-645</v>
      </c>
    </row>
    <row r="86" spans="1:11" ht="11.25">
      <c r="A86" s="20"/>
      <c r="B86" s="24" t="s">
        <v>93</v>
      </c>
      <c r="C86" s="27"/>
      <c r="D86" s="23">
        <v>387605780</v>
      </c>
      <c r="E86" s="23">
        <f t="shared" si="14"/>
        <v>387605780</v>
      </c>
      <c r="F86" s="23">
        <f>-ROUND(E86/E$101*$F$15,0)</f>
        <v>-7953130</v>
      </c>
      <c r="G86" s="23"/>
      <c r="H86" s="23">
        <f>ROUND(D86*0.35,0)</f>
        <v>135662023</v>
      </c>
      <c r="I86" s="23">
        <f t="shared" si="15"/>
        <v>-2783596</v>
      </c>
      <c r="J86" s="23">
        <v>0</v>
      </c>
      <c r="K86" s="23">
        <f aca="true" t="shared" si="16" ref="K86:K93">H86+I86+J86</f>
        <v>132878427</v>
      </c>
    </row>
    <row r="87" spans="1:11" ht="11.25">
      <c r="A87" s="20"/>
      <c r="B87" s="24" t="s">
        <v>18</v>
      </c>
      <c r="C87" s="25"/>
      <c r="D87" s="23">
        <v>0</v>
      </c>
      <c r="E87" s="23">
        <f t="shared" si="14"/>
        <v>0</v>
      </c>
      <c r="F87" s="23">
        <f>-ROUND(E87/E$101*$F$15,0)</f>
        <v>0</v>
      </c>
      <c r="G87" s="23"/>
      <c r="H87" s="23">
        <f>ROUND(D87*0.35,0)</f>
        <v>0</v>
      </c>
      <c r="I87" s="23">
        <f t="shared" si="15"/>
        <v>0</v>
      </c>
      <c r="J87" s="23">
        <v>0</v>
      </c>
      <c r="K87" s="23">
        <f t="shared" si="16"/>
        <v>0</v>
      </c>
    </row>
    <row r="88" spans="1:11" ht="11.25">
      <c r="A88" s="20"/>
      <c r="B88" s="24" t="s">
        <v>94</v>
      </c>
      <c r="C88" s="25"/>
      <c r="D88" s="23">
        <v>104592466</v>
      </c>
      <c r="E88" s="23">
        <f t="shared" si="14"/>
        <v>104592466</v>
      </c>
      <c r="F88" s="23">
        <f>-ROUND(E88/E$101*$F$15,0)</f>
        <v>-2146092</v>
      </c>
      <c r="G88" s="23"/>
      <c r="H88" s="23">
        <f>ROUND(D88*0.35,0)</f>
        <v>36607363</v>
      </c>
      <c r="I88" s="23">
        <f t="shared" si="15"/>
        <v>-751132</v>
      </c>
      <c r="J88" s="23">
        <v>0</v>
      </c>
      <c r="K88" s="23">
        <f t="shared" si="16"/>
        <v>35856231</v>
      </c>
    </row>
    <row r="89" spans="1:11" ht="11.25">
      <c r="A89" s="20"/>
      <c r="B89" s="24" t="s">
        <v>51</v>
      </c>
      <c r="C89" s="25"/>
      <c r="D89" s="23">
        <v>251067</v>
      </c>
      <c r="E89" s="23">
        <f t="shared" si="14"/>
        <v>251067</v>
      </c>
      <c r="F89" s="23">
        <f>-ROUND(E89/E$101*$F$15,0)</f>
        <v>-5152</v>
      </c>
      <c r="G89" s="23"/>
      <c r="H89" s="23">
        <f aca="true" t="shared" si="17" ref="H89:H94">ROUND(D89*0.35,0)</f>
        <v>87873</v>
      </c>
      <c r="I89" s="23">
        <f t="shared" si="15"/>
        <v>-1803</v>
      </c>
      <c r="J89" s="23">
        <v>0</v>
      </c>
      <c r="K89" s="23">
        <f t="shared" si="16"/>
        <v>86070</v>
      </c>
    </row>
    <row r="90" spans="1:11" ht="11.25">
      <c r="A90" s="20"/>
      <c r="B90" s="24" t="s">
        <v>64</v>
      </c>
      <c r="C90" s="25"/>
      <c r="D90" s="23">
        <v>41327809</v>
      </c>
      <c r="E90" s="23">
        <f t="shared" si="14"/>
        <v>41327809</v>
      </c>
      <c r="F90" s="23">
        <f>-ROUND(E90/E$101*$F$15,0)</f>
        <v>-847989</v>
      </c>
      <c r="G90" s="23"/>
      <c r="H90" s="23">
        <f t="shared" si="17"/>
        <v>14464733</v>
      </c>
      <c r="I90" s="23">
        <f t="shared" si="15"/>
        <v>-296796</v>
      </c>
      <c r="J90" s="23">
        <v>0</v>
      </c>
      <c r="K90" s="23">
        <f t="shared" si="16"/>
        <v>14167937</v>
      </c>
    </row>
    <row r="91" spans="1:11" ht="11.25">
      <c r="A91" s="20"/>
      <c r="B91" s="24" t="s">
        <v>20</v>
      </c>
      <c r="C91" s="25"/>
      <c r="D91" s="23">
        <v>103723</v>
      </c>
      <c r="E91" s="23">
        <f t="shared" si="14"/>
        <v>103723</v>
      </c>
      <c r="F91" s="23">
        <f>-ROUND(E91/E$101*$F$15,0)</f>
        <v>-2128</v>
      </c>
      <c r="G91" s="23"/>
      <c r="H91" s="23">
        <f t="shared" si="17"/>
        <v>36303</v>
      </c>
      <c r="I91" s="23">
        <f t="shared" si="15"/>
        <v>-745</v>
      </c>
      <c r="J91" s="23">
        <v>0</v>
      </c>
      <c r="K91" s="23">
        <f t="shared" si="16"/>
        <v>35558</v>
      </c>
    </row>
    <row r="92" spans="1:11" ht="11.25">
      <c r="A92" s="26"/>
      <c r="B92" s="24" t="s">
        <v>39</v>
      </c>
      <c r="C92" s="25"/>
      <c r="D92" s="23">
        <v>-400769</v>
      </c>
      <c r="E92" s="23">
        <f t="shared" si="14"/>
        <v>0</v>
      </c>
      <c r="F92" s="23">
        <f>-ROUND(E92/E$101*$F$15,0)</f>
        <v>0</v>
      </c>
      <c r="G92" s="23"/>
      <c r="H92" s="23">
        <f t="shared" si="17"/>
        <v>-140269</v>
      </c>
      <c r="I92" s="23">
        <f t="shared" si="15"/>
        <v>0</v>
      </c>
      <c r="J92" s="23">
        <v>0</v>
      </c>
      <c r="K92" s="23">
        <f t="shared" si="16"/>
        <v>-140269</v>
      </c>
    </row>
    <row r="93" spans="1:11" s="4" customFormat="1" ht="11.25">
      <c r="A93" s="20"/>
      <c r="B93" s="24" t="s">
        <v>69</v>
      </c>
      <c r="C93" s="25"/>
      <c r="D93" s="23">
        <v>-105059</v>
      </c>
      <c r="E93" s="23">
        <f t="shared" si="14"/>
        <v>0</v>
      </c>
      <c r="F93" s="23">
        <f>-ROUND(E93/E$101*$F$15,0)</f>
        <v>0</v>
      </c>
      <c r="G93" s="23"/>
      <c r="H93" s="23">
        <f t="shared" si="17"/>
        <v>-36771</v>
      </c>
      <c r="I93" s="23">
        <f t="shared" si="15"/>
        <v>0</v>
      </c>
      <c r="J93" s="23">
        <v>0</v>
      </c>
      <c r="K93" s="23">
        <f t="shared" si="16"/>
        <v>-36771</v>
      </c>
    </row>
    <row r="94" spans="1:11" ht="11.25">
      <c r="A94" s="20"/>
      <c r="B94" s="24" t="s">
        <v>95</v>
      </c>
      <c r="C94" s="25"/>
      <c r="D94" s="23">
        <v>202487793</v>
      </c>
      <c r="E94" s="23">
        <f t="shared" si="14"/>
        <v>202487793</v>
      </c>
      <c r="F94" s="23">
        <f>-ROUND(E94/E$101*$F$15,0)</f>
        <v>-4154767</v>
      </c>
      <c r="G94" s="23"/>
      <c r="H94" s="23">
        <f t="shared" si="17"/>
        <v>70870728</v>
      </c>
      <c r="I94" s="23">
        <f t="shared" si="15"/>
        <v>-1454168</v>
      </c>
      <c r="J94" s="23">
        <v>0</v>
      </c>
      <c r="K94" s="23">
        <f>H94+I94+J94</f>
        <v>69416560</v>
      </c>
    </row>
    <row r="95" spans="1:11" ht="11.25">
      <c r="A95" s="26"/>
      <c r="B95" s="24" t="s">
        <v>52</v>
      </c>
      <c r="C95" s="25"/>
      <c r="D95" s="23">
        <v>1292531</v>
      </c>
      <c r="E95" s="23">
        <f t="shared" si="14"/>
        <v>1292531</v>
      </c>
      <c r="F95" s="23">
        <f>-ROUND(E95/E$101*$F$15,0)</f>
        <v>-26521</v>
      </c>
      <c r="G95" s="23"/>
      <c r="H95" s="23">
        <f>ROUND(D95*0.35,0)</f>
        <v>452386</v>
      </c>
      <c r="I95" s="23">
        <f t="shared" si="15"/>
        <v>-9282</v>
      </c>
      <c r="J95" s="23">
        <v>0</v>
      </c>
      <c r="K95" s="23">
        <f>H95+I95+J95</f>
        <v>443104</v>
      </c>
    </row>
    <row r="96" spans="1:11" ht="11.25">
      <c r="A96" s="20"/>
      <c r="B96" s="24" t="s">
        <v>53</v>
      </c>
      <c r="C96" s="25"/>
      <c r="D96" s="23">
        <v>-362622964</v>
      </c>
      <c r="E96" s="23">
        <f t="shared" si="14"/>
        <v>0</v>
      </c>
      <c r="F96" s="23">
        <f>-ROUND(E96/E$101*$F$15,0)</f>
        <v>0</v>
      </c>
      <c r="G96" s="23"/>
      <c r="H96" s="23">
        <f>ROUND(D96*0.35,0)</f>
        <v>-126918037</v>
      </c>
      <c r="I96" s="23">
        <f t="shared" si="15"/>
        <v>0</v>
      </c>
      <c r="J96" s="23">
        <v>0</v>
      </c>
      <c r="K96" s="23">
        <f>H96+I96+J96</f>
        <v>-126918037</v>
      </c>
    </row>
    <row r="97" spans="1:11" ht="11.25">
      <c r="A97" s="20"/>
      <c r="B97" s="24" t="s">
        <v>96</v>
      </c>
      <c r="C97" s="25"/>
      <c r="D97" s="23">
        <v>15636086</v>
      </c>
      <c r="E97" s="23">
        <f t="shared" si="14"/>
        <v>15636086</v>
      </c>
      <c r="F97" s="23">
        <f>-ROUND(E97/E$101*$F$15,0)</f>
        <v>-320831</v>
      </c>
      <c r="G97" s="23"/>
      <c r="H97" s="23">
        <f>ROUND(D97*0.35,0)</f>
        <v>5472630</v>
      </c>
      <c r="I97" s="23">
        <f t="shared" si="15"/>
        <v>-112291</v>
      </c>
      <c r="J97" s="23">
        <v>0</v>
      </c>
      <c r="K97" s="23">
        <f>H97+I97+J97</f>
        <v>5360339</v>
      </c>
    </row>
    <row r="98" spans="1:11" ht="11.25">
      <c r="A98" s="20"/>
      <c r="B98" s="15"/>
      <c r="C98" s="13"/>
      <c r="D98" s="18"/>
      <c r="E98" s="18"/>
      <c r="F98" s="18"/>
      <c r="G98" s="18"/>
      <c r="H98" s="18"/>
      <c r="I98" s="3"/>
      <c r="J98" s="18"/>
      <c r="K98" s="18"/>
    </row>
    <row r="99" spans="1:11" ht="11.25">
      <c r="A99" s="20"/>
      <c r="B99" s="15" t="s">
        <v>65</v>
      </c>
      <c r="C99" s="13"/>
      <c r="D99" s="23">
        <v>0</v>
      </c>
      <c r="E99" s="23">
        <f>IF(D99&gt;0,D99,0)</f>
        <v>0</v>
      </c>
      <c r="F99" s="23">
        <v>2</v>
      </c>
      <c r="G99" s="3"/>
      <c r="H99" s="3">
        <v>3</v>
      </c>
      <c r="I99" s="3">
        <v>1</v>
      </c>
      <c r="J99" s="3">
        <v>0</v>
      </c>
      <c r="K99" s="3">
        <f>H99+I99+J99</f>
        <v>4</v>
      </c>
    </row>
    <row r="100" spans="1:3" ht="11.25">
      <c r="A100" s="21"/>
      <c r="B100" s="14"/>
      <c r="C100" s="6"/>
    </row>
    <row r="101" spans="1:11" ht="12" thickBot="1">
      <c r="A101" s="21"/>
      <c r="B101" s="16" t="s">
        <v>37</v>
      </c>
      <c r="C101" s="16"/>
      <c r="D101" s="17">
        <f>SUM(D10:D100)</f>
        <v>1278840149</v>
      </c>
      <c r="E101" s="17">
        <f aca="true" t="shared" si="18" ref="E101:K101">SUM(E10:E100)</f>
        <v>1813563336</v>
      </c>
      <c r="F101" s="17">
        <f t="shared" si="18"/>
        <v>0</v>
      </c>
      <c r="G101" s="17"/>
      <c r="H101" s="17">
        <f t="shared" si="18"/>
        <v>447594052</v>
      </c>
      <c r="I101" s="17">
        <f t="shared" si="18"/>
        <v>0</v>
      </c>
      <c r="J101" s="17">
        <f t="shared" si="18"/>
        <v>0</v>
      </c>
      <c r="K101" s="17">
        <f t="shared" si="18"/>
        <v>447594052</v>
      </c>
    </row>
    <row r="102" spans="1:11" ht="12" thickTop="1">
      <c r="A102" s="21"/>
      <c r="B102" s="5"/>
      <c r="C102" s="6"/>
      <c r="D102" s="5"/>
      <c r="E102" s="5"/>
      <c r="F102" s="5"/>
      <c r="G102" s="5"/>
      <c r="H102" s="5"/>
      <c r="I102" s="5"/>
      <c r="J102" s="5"/>
      <c r="K102" s="5"/>
    </row>
    <row r="103" spans="1:11" ht="11.25">
      <c r="A103" s="22"/>
      <c r="D103" s="12"/>
      <c r="E103" s="12"/>
      <c r="F103" s="12"/>
      <c r="G103" s="12"/>
      <c r="H103" s="12"/>
      <c r="J103" s="12"/>
      <c r="K103" s="12"/>
    </row>
    <row r="104" ht="11.25">
      <c r="A104" s="22"/>
    </row>
    <row r="105" ht="11.25">
      <c r="A105" s="22"/>
    </row>
    <row r="106" ht="11.25">
      <c r="A106" s="22"/>
    </row>
    <row r="107" ht="11.25">
      <c r="A107" s="22"/>
    </row>
    <row r="108" ht="11.25">
      <c r="A108" s="22"/>
    </row>
    <row r="109" ht="11.25">
      <c r="A109" s="22"/>
    </row>
    <row r="110" ht="11.25">
      <c r="A110" s="22"/>
    </row>
    <row r="111" ht="11.25">
      <c r="A111" s="22"/>
    </row>
    <row r="112" ht="11.25">
      <c r="A112" s="22"/>
    </row>
    <row r="113" ht="11.25">
      <c r="A113" s="22"/>
    </row>
    <row r="114" ht="11.25">
      <c r="A114" s="22"/>
    </row>
    <row r="115" ht="11.25">
      <c r="A115" s="22"/>
    </row>
  </sheetData>
  <sheetProtection/>
  <mergeCells count="3">
    <mergeCell ref="A1:C1"/>
    <mergeCell ref="A2:C2"/>
    <mergeCell ref="A3:C3"/>
  </mergeCells>
  <printOptions/>
  <pageMargins left="0.5" right="0.25" top="0.5" bottom="0.5" header="0.5" footer="0.5"/>
  <pageSetup cellComments="asDisplayed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s045355</cp:lastModifiedBy>
  <cp:lastPrinted>2015-02-03T16:16:48Z</cp:lastPrinted>
  <dcterms:created xsi:type="dcterms:W3CDTF">2001-09-24T21:08:14Z</dcterms:created>
  <dcterms:modified xsi:type="dcterms:W3CDTF">2015-02-03T17:38:19Z</dcterms:modified>
  <cp:category/>
  <cp:version/>
  <cp:contentType/>
  <cp:contentStatus/>
</cp:coreProperties>
</file>