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92" windowWidth="19140" windowHeight="10788" firstSheet="1" activeTab="3"/>
  </bookViews>
  <sheets>
    <sheet name="Sheet1" sheetId="1" r:id="rId1"/>
    <sheet name="2006-00128" sheetId="2" r:id="rId2"/>
    <sheet name="2007-00381" sheetId="3" r:id="rId3"/>
    <sheet name="2009-00038" sheetId="4" r:id="rId4"/>
    <sheet name="2010-00020" sheetId="5" r:id="rId5"/>
    <sheet name="2010-00318" sheetId="6" r:id="rId6"/>
    <sheet name="2011-00031" sheetId="7" r:id="rId7"/>
    <sheet name="2012-00273" sheetId="8" r:id="rId8"/>
    <sheet name="2013-00141" sheetId="9" r:id="rId9"/>
    <sheet name="2013-00325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<sst xmlns="http://schemas.openxmlformats.org/spreadsheetml/2006/main" count="563" uniqueCount="128">
  <si>
    <t>KPSC Case Number</t>
  </si>
  <si>
    <t>Section 199 Included</t>
  </si>
  <si>
    <t>Yes</t>
  </si>
  <si>
    <t>2006-00128</t>
  </si>
  <si>
    <t>2009-00038</t>
  </si>
  <si>
    <t>2007-00381</t>
  </si>
  <si>
    <t>2009-00316</t>
  </si>
  <si>
    <t>2010-00020</t>
  </si>
  <si>
    <t>2010-00318</t>
  </si>
  <si>
    <t>2011-00031</t>
  </si>
  <si>
    <t>2012-00273</t>
  </si>
  <si>
    <t>2013-00141</t>
  </si>
  <si>
    <t>2013-00325</t>
  </si>
  <si>
    <t>2014-00052</t>
  </si>
  <si>
    <t>5/1/10 -- 10/31/10</t>
  </si>
  <si>
    <t>5/1/07 --10/31/08</t>
  </si>
  <si>
    <t>5/1/09 -- 4/30/11</t>
  </si>
  <si>
    <t>11/1/05 -- 4/30/07</t>
  </si>
  <si>
    <t>11/1/02--10/31/05</t>
  </si>
  <si>
    <t>5/1/07--4/30/09</t>
  </si>
  <si>
    <t>5/1/09--10/31/09</t>
  </si>
  <si>
    <t>11/1/09--4/30/10</t>
  </si>
  <si>
    <t>2014-00322</t>
  </si>
  <si>
    <t>5/1/12--10/31/12</t>
  </si>
  <si>
    <t>5/1/11--4/30/13</t>
  </si>
  <si>
    <t>5/1/13--10/31/13</t>
  </si>
  <si>
    <t>11/1/13--4/30/14</t>
  </si>
  <si>
    <t>Final Order Issued</t>
  </si>
  <si>
    <r>
      <t xml:space="preserve">Review Period                             </t>
    </r>
    <r>
      <rPr>
        <u val="single"/>
        <sz val="11"/>
        <color indexed="8"/>
        <rFont val="Calibri"/>
        <family val="2"/>
      </rPr>
      <t xml:space="preserve"> (Expense Months)</t>
    </r>
  </si>
  <si>
    <t>Open</t>
  </si>
  <si>
    <t>2006-00307</t>
  </si>
  <si>
    <t>ES FORM 3.15</t>
  </si>
  <si>
    <t>KENTUCKY POWER COMPANY - ENVIRONMENTAL SURCHARGE REPORT</t>
  </si>
  <si>
    <t>CURRENT PERIOD REVENUE REQUIREMENT</t>
  </si>
  <si>
    <t xml:space="preserve">       BIG SANDY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</si>
  <si>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</si>
  <si>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</si>
  <si>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</si>
  <si>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</si>
  <si>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</si>
  <si>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</si>
  <si>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</si>
  <si>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</si>
  <si>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As of 12/31/2005</t>
  </si>
  <si>
    <t>L/T DEBT</t>
  </si>
  <si>
    <t>S/T DEBT</t>
  </si>
  <si>
    <t>ACCTS REC FINANCING</t>
  </si>
  <si>
    <t>C EQUITY</t>
  </si>
  <si>
    <t>1/</t>
  </si>
  <si>
    <t>2/</t>
  </si>
  <si>
    <t>TOTAL</t>
  </si>
  <si>
    <t>WACC = Weighted Average Cost of Capital</t>
  </si>
  <si>
    <t>Rate of Return on Common Equity per Case No. 2005 - 00341</t>
  </si>
  <si>
    <t>Gross Revenue Conversion Factor (GRCF) Calculation:</t>
  </si>
  <si>
    <t>Appendix C Case No. 2005 - 00341 dated - March 14, 2006</t>
  </si>
  <si>
    <t>OPERATING REVENUE</t>
  </si>
  <si>
    <t>UNCOLLECTIBLE ACCOUNTS EXPENSE (0.47%)</t>
  </si>
  <si>
    <t>STATE TAXABLE PRODUCTION INCOME BEFORE 199 DEDUCTION</t>
  </si>
  <si>
    <t>STATE INCOME TAX EXPENSE, NET OF 199 DEDUCTION (SEE BELOW)</t>
  </si>
  <si>
    <t>FEDERAL TAXABLE PRODUCTION INCOME BEFORE 199 DEDUCTION</t>
  </si>
  <si>
    <t>199 DEDUCTION PHASE-IN</t>
  </si>
  <si>
    <t>FEDERAL TAXABLE PRODUCTION INCOME</t>
  </si>
  <si>
    <t>FEDERAL INCOME TAX EXPENSE AFTER 199 DEDUCTION (35%)</t>
  </si>
  <si>
    <t>AFTER-TAX PRODUCTION INCOME</t>
  </si>
  <si>
    <t>GROSS-UP FACTOR FOR PRODUCTION INCOME:</t>
  </si>
  <si>
    <t xml:space="preserve">       AFTER-TAX PRODUCTION INCOME</t>
  </si>
  <si>
    <t xml:space="preserve">       199 DEDUCTION PHASE-IN</t>
  </si>
  <si>
    <t xml:space="preserve">       UNCOLLECTIBLE ACCOUNTS EXPENSE</t>
  </si>
  <si>
    <t>TOTAL GROSS-UP FACTOR FOR PRODUCTION INCOME (ROUNDED)</t>
  </si>
  <si>
    <t>BLENDED FEDERAL AND STATE TAX RATE:</t>
  </si>
  <si>
    <t xml:space="preserve">       FEDERAL (LINE 8)</t>
  </si>
  <si>
    <t xml:space="preserve">       STATE (LINE 4)</t>
  </si>
  <si>
    <t>BLENDED TAX RATE</t>
  </si>
  <si>
    <t>GROSS REVENUE CONVERSION FACTOR (100.0000 / Line 14)</t>
  </si>
  <si>
    <t>STATE INCOME TAX CALCULATION:</t>
  </si>
  <si>
    <t xml:space="preserve">       PRE-TAX PRODUCTION INCOME</t>
  </si>
  <si>
    <t xml:space="preserve">       COLLECTIBLE ACCOUNTS EXPENSE (0.20%)</t>
  </si>
  <si>
    <t xml:space="preserve">       STATE TAXABLE PRODUCTION INCOME BEFORE 199 DEDUCTION</t>
  </si>
  <si>
    <t xml:space="preserve">       LESS:   STATE 199 DEDUCTION</t>
  </si>
  <si>
    <t xml:space="preserve">       STATE INCOME TAX RATE</t>
  </si>
  <si>
    <t xml:space="preserve">       STATE INCOME TAX EXPENSE (LINE 5 X LINE 6)</t>
  </si>
  <si>
    <t>The WACC (PRE - TAX) value on Line 5 is to be recorded on ES FORM 3.10, Line 9.</t>
  </si>
  <si>
    <t>Weighted Average Cost of Captial Balances As of 12/31/2005 based on Case No. 2006-00128, dated January 31, 2007.</t>
  </si>
  <si>
    <t>As of 04/30/2007</t>
  </si>
  <si>
    <t xml:space="preserve">       COLLECTIBLE ACCOUNTS EXPENSE (0.32%)</t>
  </si>
  <si>
    <t>Weighted Average Cost of Captial Balances As of 04/30/2007 based on Case No. 2007-00381, dated August 19, 2008.</t>
  </si>
  <si>
    <t>As of                                           10/31/2008</t>
  </si>
  <si>
    <t>Rate of Return on Common Equity per Case No. 2009 - 00038</t>
  </si>
  <si>
    <t>Case No. 2009 - 00038 dated - May 14, 2009</t>
  </si>
  <si>
    <t>Weighted Average Cost of Captial Balances As of 10/31/2008 based on Case No. 2009-00038, dated May 14, 2009.</t>
  </si>
  <si>
    <t>As of                                           10/31/2009</t>
  </si>
  <si>
    <t>Rate of Return on Common Equity per Case No. 2010 - 00020</t>
  </si>
  <si>
    <t>Case No. 2010 - 00020 dated - April 29, 2010</t>
  </si>
  <si>
    <t>UNCOLLECTIBLE ACCOUNTS EXPENSE (0.26%)</t>
  </si>
  <si>
    <t>Kentucky Public Service Commission Assessment (0.15%)</t>
  </si>
  <si>
    <t xml:space="preserve">       Kentucky Public Service Commission Assessment (0.15%)</t>
  </si>
  <si>
    <t xml:space="preserve">       COLLECTIBLE ACCOUNTS EXPENSE (0.26%)</t>
  </si>
  <si>
    <t>Weighted Average Cost of Captial Balances As of 10/31/2009 based on Case No. 2010-00020, dated April 29, 2010.</t>
  </si>
  <si>
    <t>ECP</t>
  </si>
  <si>
    <t>As of                                           10/31/2010</t>
  </si>
  <si>
    <t>Rate of Return on Common Equity per Case No. 2011 - 00031</t>
  </si>
  <si>
    <t>Case No. 2011 - 00031 dated - April 16, 2012</t>
  </si>
  <si>
    <t>UNCOLLECTIBLE ACCOUNTS EXPENSE (0.24%)</t>
  </si>
  <si>
    <t xml:space="preserve">       COLLECTIBLE ACCOUNTS EXPENSE (0.22%)</t>
  </si>
  <si>
    <t>Weighted Average Cost of Captial Balances As of 10/31/2010 based on Case No. 2011-00031, dated April 16, 2012.</t>
  </si>
  <si>
    <t>As of                                           4/30/2010</t>
  </si>
  <si>
    <t xml:space="preserve">       COLLECTIBLE ACCOUNTS EXPENSE (0.24%)</t>
  </si>
  <si>
    <t>Weighted Average Cost of Captial Balances As of 4/30/2010 based on Case No. 2010-00318, dated September 7, 2010.</t>
  </si>
  <si>
    <t>As of                                           4/30/2011</t>
  </si>
  <si>
    <t>Rate of Return on Common Equity per Case No. 2012 - 00273</t>
  </si>
  <si>
    <t>Case No. 2012 - 00273 dated - December 12, 2012</t>
  </si>
  <si>
    <t>UNCOLLECTIBLE ACCOUNTS EXPENSE (0.22%)</t>
  </si>
  <si>
    <t>Weighted Average Cost of Captial Balances As of 4/30/2011 based on Case No. 2012-00273, dated December 12, 2012.</t>
  </si>
  <si>
    <t>As of                                           10/31/2012</t>
  </si>
  <si>
    <t>Rate of Return on Common Equity per Case No. 2013-00141 dated August 19, 2013</t>
  </si>
  <si>
    <t>Case No. 2013 - 00141 dated - August 19, 2013</t>
  </si>
  <si>
    <t>Kentucky Public Service Commission Assessment (0.18%)</t>
  </si>
  <si>
    <t xml:space="preserve">       Kentucky Public Service Commission Assessment (0.18%)</t>
  </si>
  <si>
    <t>Weighted Average Cost of Captial Balances As of 10/31/2012 based on Case No. 2013-00141, dated August 19, 2013.</t>
  </si>
  <si>
    <t>As of                                           10/31/2013</t>
  </si>
  <si>
    <t>Rate of Return on Common Equity per Case No. 2013-00325 dated April 29, 2014</t>
  </si>
  <si>
    <t>Case No. 2014 - 00052 dated - August 22, 2014</t>
  </si>
  <si>
    <t>UNCOLLECTIBLE ACCOUNTS EXPENSE (0.28%)</t>
  </si>
  <si>
    <t>Kentucky Public Service Commission Assessment (0.1785%)</t>
  </si>
  <si>
    <t xml:space="preserve">       COLLECTIBLE ACCOUNTS EXPENSE (0.28%)</t>
  </si>
  <si>
    <t xml:space="preserve">       Kentucky Public Service Commission Assessment (0.1785%)</t>
  </si>
  <si>
    <t>Weighted Average Cost of Captial Balances As of 4/30/2013 based on Case No. 2013-00325, dated April 29, 2014.</t>
  </si>
  <si>
    <t>Revised 2/3/15 to Remove Section 199 Deduction for KPSC 2-20 in Case No. 2014-00396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</si>
</sst>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_);\(#,##0.0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9">
      <alignment horizontal="center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55" applyAlignment="1">
      <alignment horizontal="center"/>
      <protection/>
    </xf>
    <xf numFmtId="0" fontId="3" fillId="0" borderId="0" xfId="55">
      <alignment/>
      <protection/>
    </xf>
    <xf numFmtId="49" fontId="3" fillId="0" borderId="0" xfId="55" applyNumberFormat="1" applyAlignment="1">
      <alignment horizontal="left"/>
      <protection/>
    </xf>
    <xf numFmtId="0" fontId="3" fillId="0" borderId="0" xfId="55" applyBorder="1" applyAlignment="1">
      <alignment horizontal="center"/>
      <protection/>
    </xf>
    <xf numFmtId="0" fontId="3" fillId="0" borderId="0" xfId="55" applyBorder="1">
      <alignment/>
      <protection/>
    </xf>
    <xf numFmtId="49" fontId="3" fillId="0" borderId="11" xfId="55" applyNumberFormat="1" applyBorder="1" applyAlignment="1">
      <alignment horizontal="center" wrapText="1"/>
      <protection/>
    </xf>
    <xf numFmtId="49" fontId="3" fillId="33" borderId="12" xfId="55" applyNumberFormat="1" applyFill="1" applyBorder="1" applyAlignment="1">
      <alignment wrapText="1"/>
      <protection/>
    </xf>
    <xf numFmtId="49" fontId="3" fillId="0" borderId="13" xfId="55" applyNumberFormat="1" applyBorder="1" applyAlignment="1">
      <alignment horizontal="center" wrapText="1"/>
      <protection/>
    </xf>
    <xf numFmtId="49" fontId="3" fillId="33" borderId="14" xfId="55" applyNumberFormat="1" applyFill="1" applyBorder="1" applyAlignment="1">
      <alignment wrapText="1"/>
      <protection/>
    </xf>
    <xf numFmtId="49" fontId="3" fillId="0" borderId="14" xfId="55" applyNumberFormat="1" applyBorder="1" applyAlignment="1">
      <alignment horizontal="center" wrapText="1"/>
      <protection/>
    </xf>
    <xf numFmtId="49" fontId="3" fillId="0" borderId="11" xfId="55" applyNumberFormat="1" applyFill="1" applyBorder="1" applyAlignment="1">
      <alignment wrapText="1"/>
      <protection/>
    </xf>
    <xf numFmtId="0" fontId="3" fillId="33" borderId="14" xfId="55" applyFill="1" applyBorder="1">
      <alignment/>
      <protection/>
    </xf>
    <xf numFmtId="0" fontId="3" fillId="0" borderId="14" xfId="55" applyBorder="1" applyAlignment="1">
      <alignment horizontal="center"/>
      <protection/>
    </xf>
    <xf numFmtId="0" fontId="3" fillId="33" borderId="14" xfId="55" applyFill="1" applyBorder="1" applyAlignment="1">
      <alignment horizontal="center"/>
      <protection/>
    </xf>
    <xf numFmtId="0" fontId="3" fillId="0" borderId="14" xfId="55" applyBorder="1">
      <alignment/>
      <protection/>
    </xf>
    <xf numFmtId="49" fontId="3" fillId="0" borderId="15" xfId="55" applyNumberFormat="1" applyBorder="1" applyAlignment="1">
      <alignment horizontal="center" wrapText="1"/>
      <protection/>
    </xf>
    <xf numFmtId="49" fontId="3" fillId="0" borderId="0" xfId="55" applyNumberFormat="1" applyBorder="1" applyAlignment="1">
      <alignment horizontal="center" wrapText="1"/>
      <protection/>
    </xf>
    <xf numFmtId="49" fontId="3" fillId="0" borderId="16" xfId="55" applyNumberFormat="1" applyBorder="1" applyAlignment="1">
      <alignment horizontal="center" wrapText="1"/>
      <protection/>
    </xf>
    <xf numFmtId="49" fontId="3" fillId="33" borderId="0" xfId="55" applyNumberFormat="1" applyFill="1" applyBorder="1" applyAlignment="1">
      <alignment wrapText="1"/>
      <protection/>
    </xf>
    <xf numFmtId="49" fontId="4" fillId="0" borderId="0" xfId="55" applyNumberFormat="1" applyFont="1" applyBorder="1" applyAlignment="1">
      <alignment horizontal="center" wrapText="1"/>
      <protection/>
    </xf>
    <xf numFmtId="49" fontId="3" fillId="0" borderId="17" xfId="55" applyNumberFormat="1" applyFill="1" applyBorder="1" applyAlignment="1">
      <alignment wrapText="1"/>
      <protection/>
    </xf>
    <xf numFmtId="0" fontId="3" fillId="33" borderId="0" xfId="55" applyFill="1" applyBorder="1">
      <alignment/>
      <protection/>
    </xf>
    <xf numFmtId="0" fontId="3" fillId="33" borderId="0" xfId="55" applyFill="1" applyBorder="1" applyAlignment="1">
      <alignment horizontal="center"/>
      <protection/>
    </xf>
    <xf numFmtId="49" fontId="3" fillId="0" borderId="18" xfId="55" applyNumberFormat="1" applyBorder="1" applyAlignment="1">
      <alignment horizontal="center" wrapText="1"/>
      <protection/>
    </xf>
    <xf numFmtId="0" fontId="3" fillId="0" borderId="19" xfId="55" applyBorder="1" applyAlignment="1">
      <alignment horizontal="center"/>
      <protection/>
    </xf>
    <xf numFmtId="0" fontId="3" fillId="33" borderId="12" xfId="55" applyFill="1" applyBorder="1">
      <alignment/>
      <protection/>
    </xf>
    <xf numFmtId="0" fontId="3" fillId="0" borderId="12" xfId="55" applyBorder="1">
      <alignment/>
      <protection/>
    </xf>
    <xf numFmtId="0" fontId="3" fillId="0" borderId="20" xfId="55" applyFill="1" applyBorder="1">
      <alignment/>
      <protection/>
    </xf>
    <xf numFmtId="0" fontId="3" fillId="0" borderId="21" xfId="55" applyBorder="1">
      <alignment/>
      <protection/>
    </xf>
    <xf numFmtId="0" fontId="3" fillId="0" borderId="16" xfId="55" applyBorder="1" applyAlignment="1">
      <alignment horizontal="center"/>
      <protection/>
    </xf>
    <xf numFmtId="5" fontId="5" fillId="0" borderId="0" xfId="55" applyNumberFormat="1" applyFont="1" applyBorder="1">
      <alignment/>
      <protection/>
    </xf>
    <xf numFmtId="164" fontId="3" fillId="0" borderId="0" xfId="55" applyNumberFormat="1" applyBorder="1">
      <alignment/>
      <protection/>
    </xf>
    <xf numFmtId="164" fontId="5" fillId="0" borderId="0" xfId="55" applyNumberFormat="1" applyFont="1" applyBorder="1">
      <alignment/>
      <protection/>
    </xf>
    <xf numFmtId="0" fontId="3" fillId="0" borderId="17" xfId="55" applyFill="1" applyBorder="1">
      <alignment/>
      <protection/>
    </xf>
    <xf numFmtId="10" fontId="3" fillId="0" borderId="0" xfId="55" applyNumberFormat="1" applyBorder="1">
      <alignment/>
      <protection/>
    </xf>
    <xf numFmtId="10" fontId="3" fillId="0" borderId="18" xfId="55" applyNumberFormat="1" applyBorder="1">
      <alignment/>
      <protection/>
    </xf>
    <xf numFmtId="49" fontId="3" fillId="0" borderId="0" xfId="55" applyNumberFormat="1" applyFill="1" applyBorder="1" applyAlignment="1">
      <alignment wrapText="1"/>
      <protection/>
    </xf>
    <xf numFmtId="164" fontId="6" fillId="0" borderId="0" xfId="55" applyNumberFormat="1" applyFont="1" applyBorder="1">
      <alignment/>
      <protection/>
    </xf>
    <xf numFmtId="0" fontId="3" fillId="0" borderId="17" xfId="55" applyBorder="1" applyAlignment="1">
      <alignment horizontal="center"/>
      <protection/>
    </xf>
    <xf numFmtId="165" fontId="3" fillId="0" borderId="0" xfId="55" applyNumberFormat="1" applyBorder="1">
      <alignment/>
      <protection/>
    </xf>
    <xf numFmtId="164" fontId="7" fillId="0" borderId="0" xfId="55" applyNumberFormat="1" applyFont="1" applyBorder="1">
      <alignment/>
      <protection/>
    </xf>
    <xf numFmtId="165" fontId="3" fillId="0" borderId="18" xfId="55" applyNumberFormat="1" applyBorder="1">
      <alignment/>
      <protection/>
    </xf>
    <xf numFmtId="5" fontId="8" fillId="0" borderId="0" xfId="55" applyNumberFormat="1" applyFont="1" applyBorder="1">
      <alignment/>
      <protection/>
    </xf>
    <xf numFmtId="164" fontId="9" fillId="0" borderId="0" xfId="55" applyNumberFormat="1" applyFont="1" applyBorder="1">
      <alignment/>
      <protection/>
    </xf>
    <xf numFmtId="10" fontId="9" fillId="0" borderId="0" xfId="55" applyNumberFormat="1" applyFont="1" applyBorder="1">
      <alignment/>
      <protection/>
    </xf>
    <xf numFmtId="10" fontId="9" fillId="0" borderId="18" xfId="55" applyNumberFormat="1" applyFont="1" applyBorder="1" applyAlignment="1">
      <alignment horizontal="right" wrapText="1"/>
      <protection/>
    </xf>
    <xf numFmtId="10" fontId="9" fillId="0" borderId="0" xfId="55" applyNumberFormat="1" applyFont="1" applyBorder="1" applyAlignment="1">
      <alignment horizontal="center" wrapText="1"/>
      <protection/>
    </xf>
    <xf numFmtId="0" fontId="3" fillId="0" borderId="18" xfId="55" applyBorder="1">
      <alignment/>
      <protection/>
    </xf>
    <xf numFmtId="0" fontId="3" fillId="0" borderId="22" xfId="55" applyBorder="1" applyAlignment="1">
      <alignment horizontal="center"/>
      <protection/>
    </xf>
    <xf numFmtId="0" fontId="3" fillId="33" borderId="9" xfId="55" applyFill="1" applyBorder="1">
      <alignment/>
      <protection/>
    </xf>
    <xf numFmtId="0" fontId="3" fillId="0" borderId="9" xfId="55" applyBorder="1">
      <alignment/>
      <protection/>
    </xf>
    <xf numFmtId="0" fontId="3" fillId="0" borderId="23" xfId="55" applyFill="1" applyBorder="1">
      <alignment/>
      <protection/>
    </xf>
    <xf numFmtId="0" fontId="3" fillId="0" borderId="24" xfId="55" applyBorder="1">
      <alignment/>
      <protection/>
    </xf>
    <xf numFmtId="37" fontId="3" fillId="33" borderId="0" xfId="55" applyNumberFormat="1" applyFill="1" applyBorder="1" applyAlignment="1">
      <alignment horizontal="center"/>
      <protection/>
    </xf>
    <xf numFmtId="37" fontId="3" fillId="0" borderId="16" xfId="55" applyNumberFormat="1" applyBorder="1" applyAlignment="1">
      <alignment horizontal="center"/>
      <protection/>
    </xf>
    <xf numFmtId="0" fontId="3" fillId="0" borderId="0" xfId="55" applyFill="1" applyBorder="1">
      <alignment/>
      <protection/>
    </xf>
    <xf numFmtId="165" fontId="3" fillId="0" borderId="25" xfId="55" applyNumberFormat="1" applyFont="1" applyBorder="1">
      <alignment/>
      <protection/>
    </xf>
    <xf numFmtId="165" fontId="10" fillId="0" borderId="0" xfId="55" applyNumberFormat="1" applyFont="1" applyBorder="1">
      <alignment/>
      <protection/>
    </xf>
    <xf numFmtId="165" fontId="3" fillId="0" borderId="0" xfId="55" applyNumberFormat="1" applyFont="1" applyBorder="1">
      <alignment/>
      <protection/>
    </xf>
    <xf numFmtId="165" fontId="3" fillId="0" borderId="26" xfId="55" applyNumberFormat="1" applyFont="1" applyBorder="1">
      <alignment/>
      <protection/>
    </xf>
    <xf numFmtId="165" fontId="3" fillId="0" borderId="27" xfId="55" applyNumberFormat="1" applyFont="1" applyBorder="1">
      <alignment/>
      <protection/>
    </xf>
    <xf numFmtId="0" fontId="3" fillId="0" borderId="22" xfId="55" applyBorder="1">
      <alignment/>
      <protection/>
    </xf>
    <xf numFmtId="0" fontId="3" fillId="33" borderId="9" xfId="55" applyFill="1" applyBorder="1" applyAlignment="1">
      <alignment horizontal="center"/>
      <protection/>
    </xf>
    <xf numFmtId="39" fontId="3" fillId="0" borderId="9" xfId="55" applyNumberFormat="1" applyBorder="1">
      <alignment/>
      <protection/>
    </xf>
    <xf numFmtId="49" fontId="6" fillId="0" borderId="0" xfId="55" applyNumberFormat="1" applyFont="1" applyBorder="1" applyAlignment="1">
      <alignment horizontal="center" wrapText="1"/>
      <protection/>
    </xf>
    <xf numFmtId="10" fontId="5" fillId="0" borderId="0" xfId="55" applyNumberFormat="1" applyFont="1" applyBorder="1">
      <alignment/>
      <protection/>
    </xf>
    <xf numFmtId="10" fontId="6" fillId="0" borderId="0" xfId="55" applyNumberFormat="1" applyFont="1" applyBorder="1">
      <alignment/>
      <protection/>
    </xf>
    <xf numFmtId="165" fontId="6" fillId="0" borderId="0" xfId="55" applyNumberFormat="1" applyFont="1" applyBorder="1">
      <alignment/>
      <protection/>
    </xf>
    <xf numFmtId="0" fontId="3" fillId="0" borderId="0" xfId="55" applyFont="1" applyFill="1" applyBorder="1">
      <alignment/>
      <protection/>
    </xf>
    <xf numFmtId="0" fontId="9" fillId="0" borderId="0" xfId="55" applyFont="1">
      <alignment/>
      <protection/>
    </xf>
    <xf numFmtId="0" fontId="3" fillId="3" borderId="0" xfId="55" applyFill="1" applyBorder="1">
      <alignment/>
      <protection/>
    </xf>
    <xf numFmtId="165" fontId="3" fillId="3" borderId="25" xfId="55" applyNumberFormat="1" applyFont="1" applyFill="1" applyBorder="1">
      <alignment/>
      <protection/>
    </xf>
    <xf numFmtId="165" fontId="3" fillId="3" borderId="0" xfId="55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SChar" xfId="59"/>
    <cellStyle name="PSDate" xfId="60"/>
    <cellStyle name="PSDec" xfId="61"/>
    <cellStyle name="PSHeading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07\December%202007%20-%20Case%20No%202006-003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08\November%202008%20-%20Case%20No%202007-0038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09%20-%20Revised\June%202009%20-%20Case%20No%202009-00038%20-%20Revis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0\December%202010%20-%20Case%20No%202010-00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2\July%202012%20-%20Case%20No%202010-00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1\July%202011%20-%20Case%20No%202010-00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3\February%202013%20-%20Case%20No%202010-00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3\November%202013%20-%20Environmental%20Surcharg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4\08%20August%202014%20-%20Environmental%20Surchar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"/>
      <sheetName val="ES 3.13"/>
      <sheetName val="O&amp;M Exp"/>
      <sheetName val="O&amp;M Filed"/>
      <sheetName val="3.14 P1"/>
      <sheetName val="3.14 P2"/>
      <sheetName val="3.14 P3"/>
      <sheetName val="3.14 P4"/>
      <sheetName val="3.14 P5"/>
      <sheetName val="3.14 P6"/>
      <sheetName val="3.14 P7"/>
      <sheetName val="3.14 P8"/>
      <sheetName val="3.14 P9"/>
      <sheetName val="3.14 P10"/>
      <sheetName val="3.14 P11"/>
      <sheetName val="ES 3.15"/>
      <sheetName val="ES 3.20"/>
      <sheetName val="ES 3.21"/>
      <sheetName val="ES 3.30"/>
      <sheetName val="Collected"/>
      <sheetName val="Air Emission Fees - KPCo"/>
      <sheetName val="Air Emission Fees - OPCo"/>
      <sheetName val="Air Emission Fees - I&amp;M"/>
      <sheetName val="AEP Pool - OPCo and I&amp;M"/>
      <sheetName val="Utility Plant @ 12-31-2006"/>
    </sheetNames>
    <sheetDataSet>
      <sheetData sheetId="0">
        <row r="7">
          <cell r="E7" t="str">
            <v>For the Expense Month of December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"/>
      <sheetName val="ES 3.13"/>
      <sheetName val="O&amp;M Exp"/>
      <sheetName val="O&amp;M Filed"/>
      <sheetName val="3.14 P1"/>
      <sheetName val="3.14 P2"/>
      <sheetName val="3.14 P3"/>
      <sheetName val="3.14 P4"/>
      <sheetName val="3.14 P5"/>
      <sheetName val="3.14 P6"/>
      <sheetName val="3.14 P7"/>
      <sheetName val="3.14 P8"/>
      <sheetName val="3.14 P9"/>
      <sheetName val="3.14 P10"/>
      <sheetName val="3.14 P11"/>
      <sheetName val="ES 3.15"/>
      <sheetName val="ES 3.20"/>
      <sheetName val="ES 3.21"/>
      <sheetName val="ES 3.30"/>
      <sheetName val="Collected"/>
      <sheetName val="Air Emission Fees - KPCo"/>
      <sheetName val="Air Emission Fees - OPCo"/>
      <sheetName val="Air Emission Fees - I&amp;M"/>
      <sheetName val="AEP Pool - OPCo and I&amp;M"/>
      <sheetName val="Utility Plant @ 12-31-2007"/>
    </sheetNames>
    <sheetDataSet>
      <sheetData sheetId="0">
        <row r="6">
          <cell r="E6" t="str">
            <v>For the Expense Month of November 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"/>
      <sheetName val="ES 3.13"/>
      <sheetName val="O&amp;M Exp"/>
      <sheetName val="O&amp;M Filed"/>
      <sheetName val="3.14 P1"/>
      <sheetName val="3.14 P2"/>
      <sheetName val="3.14 P3"/>
      <sheetName val="3.14 P4"/>
      <sheetName val="3.14 P5"/>
      <sheetName val="3.14 P6"/>
      <sheetName val="3.14 P7"/>
      <sheetName val="3.14 P8"/>
      <sheetName val="3.14 P9"/>
      <sheetName val="3.14 P10"/>
      <sheetName val="3.14 P11"/>
      <sheetName val="ES 3.15"/>
      <sheetName val="ES 3.20"/>
      <sheetName val="ES 3.21"/>
      <sheetName val="ES 3.30"/>
    </sheetNames>
    <sheetDataSet>
      <sheetData sheetId="0">
        <row r="8">
          <cell r="E8" t="str">
            <v>For the Expense Month of June 2009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 A"/>
      <sheetName val="ES 3.12 B"/>
      <sheetName val="ES 3.13"/>
      <sheetName val="SC 165 &amp; 175"/>
      <sheetName val="3.14 P1"/>
      <sheetName val="3.14 P2"/>
      <sheetName val="3.14 P3"/>
      <sheetName val="3.14 P4"/>
      <sheetName val="3.14 P5"/>
      <sheetName val="3.14 P6"/>
      <sheetName val="3.14 P7"/>
      <sheetName val="3.14 P8"/>
      <sheetName val="3.14 P9"/>
      <sheetName val="3.14 P10"/>
      <sheetName val="3.14 P11"/>
      <sheetName val="ES 3.15"/>
      <sheetName val="ES 3.20"/>
      <sheetName val="ES 3.21"/>
      <sheetName val="ES 3.30"/>
      <sheetName val="Collected"/>
      <sheetName val="Air Emission Fees - KPCo"/>
      <sheetName val="Air Emission Fees - OPCo"/>
      <sheetName val="Air Emission Fees - I&amp;M"/>
      <sheetName val="Pro-Rated Surcharge Factor"/>
    </sheetNames>
    <sheetDataSet>
      <sheetData sheetId="0">
        <row r="7">
          <cell r="E7" t="str">
            <v>For the Expense Month of December 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 A"/>
      <sheetName val="ES 3.12 B"/>
      <sheetName val="ES 3.13"/>
      <sheetName val="SC 165 &amp; 175"/>
      <sheetName val="3.14 P1"/>
      <sheetName val="3.14 P2"/>
      <sheetName val="3.14 P3"/>
      <sheetName val="3.14 P4"/>
      <sheetName val="3.14 P5"/>
      <sheetName val="3.14 P6"/>
      <sheetName val="3.14 P7"/>
      <sheetName val="3.14 P8"/>
      <sheetName val="3.14 P9"/>
      <sheetName val="3.14 P10"/>
      <sheetName val="3.14 P11"/>
      <sheetName val="ES 3.15"/>
      <sheetName val="ES 3.20"/>
      <sheetName val="ES 3.21"/>
      <sheetName val="ES 3.30"/>
      <sheetName val="Collected"/>
      <sheetName val="Air Emission Fees - KPCo"/>
      <sheetName val="Air Emission Fees - OPCo"/>
      <sheetName val="Air Emission Fees - I&amp;M"/>
      <sheetName val="Pro-Rated Surcharge Factor"/>
    </sheetNames>
    <sheetDataSet>
      <sheetData sheetId="0">
        <row r="7">
          <cell r="E7" t="str">
            <v>For the Expense Month of July 2012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 A"/>
      <sheetName val="ES 3.12 B"/>
      <sheetName val="ES 3.13"/>
      <sheetName val="SC 165 &amp; 175"/>
      <sheetName val="3.14 P1"/>
      <sheetName val="3.14 P2"/>
      <sheetName val="3.14 P3"/>
      <sheetName val="3.14 P4"/>
      <sheetName val="3.14 P5"/>
      <sheetName val="3.14 P6"/>
      <sheetName val="3.14 P7"/>
      <sheetName val="3.14 P8"/>
      <sheetName val="3.14 P9"/>
      <sheetName val="3.14 P10"/>
      <sheetName val="3.14 P11"/>
      <sheetName val="ES 3.15"/>
      <sheetName val="ES 3.20"/>
      <sheetName val="ES 3.21"/>
      <sheetName val="ES 3.30"/>
      <sheetName val="Collected"/>
      <sheetName val="Air Emission Fees - KPCo"/>
      <sheetName val="Air Emission Fees - OPCo"/>
      <sheetName val="Air Emission Fees - I&amp;M"/>
      <sheetName val="Pro-Rated Surcharge Factor"/>
    </sheetNames>
    <sheetDataSet>
      <sheetData sheetId="0">
        <row r="7">
          <cell r="E7" t="str">
            <v>For the Expense Month of July 2011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 A"/>
      <sheetName val="ES 3.12 B"/>
      <sheetName val="ES 3.13"/>
      <sheetName val="SC 165 &amp; 175"/>
      <sheetName val="3.14 P1"/>
      <sheetName val="3.14 P2"/>
      <sheetName val="3.14 P3"/>
      <sheetName val="3.14 P4"/>
      <sheetName val="3.14 P5"/>
      <sheetName val="3.14 P6"/>
      <sheetName val="3.14 P7"/>
      <sheetName val="3.14 P8"/>
      <sheetName val="3.14 P9"/>
      <sheetName val="3.14 P10"/>
      <sheetName val="3.14 P11"/>
      <sheetName val="ES 3.15"/>
      <sheetName val="ES 3.20"/>
      <sheetName val="ES 3.21"/>
      <sheetName val="ES 3.30"/>
      <sheetName val="Collected"/>
      <sheetName val="Air Emission Fees - KPCo"/>
      <sheetName val="Air Emission Fees - OPCo"/>
      <sheetName val="Air Emission Fees - I&amp;M"/>
      <sheetName val="Pro-Rated Surcharge Factor"/>
    </sheetNames>
    <sheetDataSet>
      <sheetData sheetId="0">
        <row r="7">
          <cell r="E7" t="str">
            <v>For the Expense Month of February 2013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 A"/>
      <sheetName val="ES 3.12 B"/>
      <sheetName val="ES 3.13"/>
      <sheetName val="SC 165 &amp; 175"/>
      <sheetName val="3.14 P1"/>
      <sheetName val="3.14 P2"/>
      <sheetName val="3.14 P3"/>
      <sheetName val="3.14 P4"/>
      <sheetName val="3.14 P5"/>
      <sheetName val="3.14 P6"/>
      <sheetName val="3.14 P7"/>
      <sheetName val="3.14 P8"/>
      <sheetName val="3.14 P9"/>
      <sheetName val="3.14 P10"/>
      <sheetName val="3.14 P11"/>
      <sheetName val="ES 3.15"/>
      <sheetName val="ES 3.20"/>
      <sheetName val="ES 3.21"/>
      <sheetName val="ES 3.30"/>
      <sheetName val="Collected"/>
      <sheetName val="Air Emission Fees - KPCo"/>
      <sheetName val="Air Emission Fees - OPCo"/>
      <sheetName val="Air Emission Fees - I&amp;M"/>
      <sheetName val="Pro-Rated Surcharge Factor"/>
    </sheetNames>
    <sheetDataSet>
      <sheetData sheetId="0">
        <row r="7">
          <cell r="E7" t="str">
            <v>For the Expense Month of November 2013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 A"/>
      <sheetName val="ES 3.12 B"/>
      <sheetName val="ES 3.13"/>
      <sheetName val="SC 165 &amp; 175"/>
      <sheetName val="ES 3.15"/>
      <sheetName val="ES 3.20"/>
      <sheetName val="ES 3.21"/>
      <sheetName val="ES 3.30"/>
      <sheetName val="Collected"/>
      <sheetName val="Air Emission Fees - KPCo"/>
      <sheetName val="Air Emission Fees - OPCo"/>
      <sheetName val="Air Emission Fees - I&amp;M"/>
      <sheetName val="Pro-Rated Surcharge Factor"/>
    </sheetNames>
    <sheetDataSet>
      <sheetData sheetId="0">
        <row r="7">
          <cell r="E7" t="str">
            <v>For the Expense Month of August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9.8515625" style="0" customWidth="1"/>
    <col min="2" max="2" width="4.28125" style="0" customWidth="1"/>
    <col min="3" max="3" width="8.8515625" style="3" customWidth="1"/>
    <col min="4" max="4" width="4.7109375" style="0" customWidth="1"/>
    <col min="5" max="5" width="4.140625" style="0" customWidth="1"/>
    <col min="6" max="6" width="28.28125" style="0" customWidth="1"/>
    <col min="7" max="7" width="3.00390625" style="0" customWidth="1"/>
    <col min="8" max="8" width="10.57421875" style="0" bestFit="1" customWidth="1"/>
  </cols>
  <sheetData>
    <row r="1" spans="1:8" ht="28.5">
      <c r="A1" s="1" t="s">
        <v>0</v>
      </c>
      <c r="B1" s="1"/>
      <c r="C1" s="2" t="s">
        <v>1</v>
      </c>
      <c r="D1" s="1"/>
      <c r="E1" s="1"/>
      <c r="F1" s="4" t="s">
        <v>28</v>
      </c>
      <c r="G1" s="1"/>
      <c r="H1" s="2" t="s">
        <v>27</v>
      </c>
    </row>
    <row r="2" ht="6.75" customHeight="1"/>
    <row r="3" ht="6.75" customHeight="1"/>
    <row r="4" ht="18" customHeight="1"/>
    <row r="5" spans="1:8" ht="18" customHeight="1">
      <c r="A5" t="s">
        <v>3</v>
      </c>
      <c r="F5" s="3" t="s">
        <v>18</v>
      </c>
      <c r="H5" s="5">
        <v>39113</v>
      </c>
    </row>
    <row r="6" spans="1:8" ht="18" customHeight="1">
      <c r="A6" t="s">
        <v>30</v>
      </c>
      <c r="F6" s="3" t="s">
        <v>98</v>
      </c>
      <c r="H6" s="5"/>
    </row>
    <row r="7" spans="1:8" ht="18" customHeight="1">
      <c r="A7" t="s">
        <v>5</v>
      </c>
      <c r="F7" s="3" t="s">
        <v>17</v>
      </c>
      <c r="H7" s="5">
        <v>39679</v>
      </c>
    </row>
    <row r="8" spans="1:8" ht="18" customHeight="1">
      <c r="A8" t="s">
        <v>4</v>
      </c>
      <c r="C8" s="3" t="s">
        <v>2</v>
      </c>
      <c r="F8" s="3" t="s">
        <v>15</v>
      </c>
      <c r="H8" s="5">
        <v>39947</v>
      </c>
    </row>
    <row r="9" spans="1:8" ht="18" customHeight="1">
      <c r="A9" t="s">
        <v>6</v>
      </c>
      <c r="C9" s="3" t="s">
        <v>2</v>
      </c>
      <c r="F9" s="3" t="s">
        <v>19</v>
      </c>
      <c r="H9" s="5">
        <v>40198</v>
      </c>
    </row>
    <row r="10" spans="1:8" ht="18" customHeight="1">
      <c r="A10" t="s">
        <v>7</v>
      </c>
      <c r="C10" s="3" t="s">
        <v>2</v>
      </c>
      <c r="F10" s="3" t="s">
        <v>20</v>
      </c>
      <c r="H10" s="5">
        <v>40297</v>
      </c>
    </row>
    <row r="11" spans="1:8" ht="18" customHeight="1">
      <c r="A11" t="s">
        <v>8</v>
      </c>
      <c r="C11" s="3" t="s">
        <v>2</v>
      </c>
      <c r="F11" s="3" t="s">
        <v>21</v>
      </c>
      <c r="H11" s="5">
        <v>40567</v>
      </c>
    </row>
    <row r="12" spans="1:8" ht="18" customHeight="1">
      <c r="A12" t="s">
        <v>9</v>
      </c>
      <c r="C12" s="3" t="s">
        <v>2</v>
      </c>
      <c r="F12" s="3" t="s">
        <v>14</v>
      </c>
      <c r="H12" s="5">
        <v>41015</v>
      </c>
    </row>
    <row r="13" spans="1:8" ht="18" customHeight="1">
      <c r="A13" t="s">
        <v>10</v>
      </c>
      <c r="C13" s="3" t="s">
        <v>2</v>
      </c>
      <c r="F13" s="3" t="s">
        <v>16</v>
      </c>
      <c r="H13" s="5">
        <v>41255</v>
      </c>
    </row>
    <row r="14" spans="1:8" ht="18" customHeight="1">
      <c r="A14" t="s">
        <v>11</v>
      </c>
      <c r="C14" s="3" t="s">
        <v>2</v>
      </c>
      <c r="F14" s="3" t="s">
        <v>23</v>
      </c>
      <c r="H14" s="5">
        <v>41505</v>
      </c>
    </row>
    <row r="15" spans="1:8" ht="18" customHeight="1">
      <c r="A15" t="s">
        <v>12</v>
      </c>
      <c r="C15" s="3" t="s">
        <v>2</v>
      </c>
      <c r="F15" s="3" t="s">
        <v>24</v>
      </c>
      <c r="H15" s="5">
        <v>41758</v>
      </c>
    </row>
    <row r="16" spans="1:8" ht="18" customHeight="1">
      <c r="A16" t="s">
        <v>13</v>
      </c>
      <c r="C16" s="3" t="s">
        <v>2</v>
      </c>
      <c r="F16" s="3" t="s">
        <v>25</v>
      </c>
      <c r="H16" s="5">
        <v>41873</v>
      </c>
    </row>
    <row r="17" spans="1:8" ht="18" customHeight="1">
      <c r="A17" t="s">
        <v>22</v>
      </c>
      <c r="C17" s="3" t="s">
        <v>2</v>
      </c>
      <c r="F17" s="3" t="s">
        <v>26</v>
      </c>
      <c r="H17" t="s">
        <v>29</v>
      </c>
    </row>
    <row r="18" ht="18" customHeight="1">
      <c r="F18" s="3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8" topLeftCell="A9" activePane="bottomLeft" state="frozen"/>
      <selection pane="topLeft" activeCell="F26" activeCellId="2" sqref="H15 J25 F26"/>
      <selection pane="bottomLeft" activeCell="J31" sqref="J31"/>
    </sheetView>
  </sheetViews>
  <sheetFormatPr defaultColWidth="9.140625" defaultRowHeight="15"/>
  <cols>
    <col min="1" max="1" width="10.7109375" style="7" customWidth="1"/>
    <col min="2" max="2" width="5.00390625" style="6" bestFit="1" customWidth="1"/>
    <col min="3" max="3" width="0.2890625" style="7" customWidth="1"/>
    <col min="4" max="4" width="12.7109375" style="7" customWidth="1"/>
    <col min="5" max="5" width="0.2890625" style="7" customWidth="1"/>
    <col min="6" max="6" width="15.7109375" style="7" customWidth="1"/>
    <col min="7" max="7" width="0.2890625" style="7" customWidth="1"/>
    <col min="8" max="8" width="12.8515625" style="7" customWidth="1"/>
    <col min="9" max="9" width="0.2890625" style="7" customWidth="1"/>
    <col min="10" max="10" width="12.7109375" style="7" customWidth="1"/>
    <col min="11" max="11" width="3.7109375" style="7" customWidth="1"/>
    <col min="12" max="12" width="0.2890625" style="7" customWidth="1"/>
    <col min="13" max="13" width="12.7109375" style="7" customWidth="1"/>
    <col min="14" max="14" width="0.2890625" style="7" customWidth="1"/>
    <col min="15" max="15" width="9.421875" style="7" customWidth="1"/>
    <col min="16" max="16" width="0.2890625" style="7" customWidth="1"/>
    <col min="17" max="17" width="3.7109375" style="7" customWidth="1"/>
    <col min="18" max="18" width="0.2890625" style="7" customWidth="1"/>
    <col min="19" max="19" width="9.8515625" style="7" bestFit="1" customWidth="1"/>
    <col min="20" max="20" width="2.28125" style="7" customWidth="1"/>
    <col min="21" max="16384" width="8.8515625" style="7" customWidth="1"/>
  </cols>
  <sheetData>
    <row r="1" ht="15" customHeight="1">
      <c r="A1" s="75" t="s">
        <v>127</v>
      </c>
    </row>
    <row r="2" ht="12.75">
      <c r="Q2" s="7" t="s">
        <v>31</v>
      </c>
    </row>
    <row r="4" ht="12.75">
      <c r="F4" s="8" t="s">
        <v>32</v>
      </c>
    </row>
    <row r="5" ht="12.75">
      <c r="H5" s="7" t="s">
        <v>33</v>
      </c>
    </row>
    <row r="6" ht="12.75">
      <c r="H6" s="7" t="s">
        <v>34</v>
      </c>
    </row>
    <row r="8" ht="12.75">
      <c r="J8" s="6" t="str">
        <f>+'[9]ES 1.0'!E7</f>
        <v>For the Expense Month of August 2014</v>
      </c>
    </row>
    <row r="9" spans="2:20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30" customHeight="1" thickBot="1">
      <c r="B10" s="11" t="s">
        <v>35</v>
      </c>
      <c r="C10" s="12"/>
      <c r="D10" s="13" t="s">
        <v>36</v>
      </c>
      <c r="E10" s="14"/>
      <c r="F10" s="15" t="s">
        <v>37</v>
      </c>
      <c r="G10" s="14"/>
      <c r="H10" s="15" t="s">
        <v>38</v>
      </c>
      <c r="I10" s="14"/>
      <c r="J10" s="15" t="s">
        <v>39</v>
      </c>
      <c r="K10" s="16"/>
      <c r="L10" s="14"/>
      <c r="M10" s="15" t="s">
        <v>40</v>
      </c>
      <c r="N10" s="17"/>
      <c r="O10" s="18" t="s">
        <v>41</v>
      </c>
      <c r="P10" s="19"/>
      <c r="Q10" s="20"/>
      <c r="R10" s="17"/>
      <c r="S10" s="21" t="s">
        <v>42</v>
      </c>
      <c r="T10" s="22"/>
    </row>
    <row r="11" spans="2:20" ht="30" customHeight="1" thickBot="1">
      <c r="B11" s="23"/>
      <c r="C11" s="24"/>
      <c r="D11" s="22"/>
      <c r="E11" s="24"/>
      <c r="F11" s="70" t="s">
        <v>119</v>
      </c>
      <c r="G11" s="24"/>
      <c r="H11" s="22"/>
      <c r="I11" s="24"/>
      <c r="J11" s="22"/>
      <c r="K11" s="26"/>
      <c r="L11" s="24"/>
      <c r="M11" s="22"/>
      <c r="N11" s="27"/>
      <c r="O11" s="9"/>
      <c r="P11" s="28"/>
      <c r="Q11" s="10"/>
      <c r="R11" s="27"/>
      <c r="S11" s="29"/>
      <c r="T11" s="22"/>
    </row>
    <row r="12" spans="2:20" ht="12.75" customHeight="1">
      <c r="B12" s="30"/>
      <c r="C12" s="31"/>
      <c r="D12" s="32"/>
      <c r="E12" s="31"/>
      <c r="F12" s="32"/>
      <c r="G12" s="31"/>
      <c r="H12" s="32"/>
      <c r="I12" s="31"/>
      <c r="J12" s="32"/>
      <c r="K12" s="33"/>
      <c r="L12" s="31"/>
      <c r="M12" s="32"/>
      <c r="N12" s="31"/>
      <c r="O12" s="32"/>
      <c r="P12" s="31"/>
      <c r="Q12" s="32"/>
      <c r="R12" s="31"/>
      <c r="S12" s="34"/>
      <c r="T12" s="10"/>
    </row>
    <row r="13" spans="2:20" ht="15" customHeight="1">
      <c r="B13" s="35">
        <v>1</v>
      </c>
      <c r="C13" s="27"/>
      <c r="D13" s="10" t="s">
        <v>44</v>
      </c>
      <c r="E13" s="27"/>
      <c r="F13" s="36">
        <v>550000000</v>
      </c>
      <c r="G13" s="27"/>
      <c r="H13" s="37">
        <f>F13/$F$18</f>
        <v>0.5152727469903842</v>
      </c>
      <c r="I13" s="27"/>
      <c r="J13" s="71">
        <v>0.0648</v>
      </c>
      <c r="K13" s="39"/>
      <c r="L13" s="27"/>
      <c r="M13" s="40">
        <f>ROUND(H13*J13,4)</f>
        <v>0.0334</v>
      </c>
      <c r="N13" s="27"/>
      <c r="O13" s="10"/>
      <c r="P13" s="27"/>
      <c r="Q13" s="10"/>
      <c r="R13" s="27"/>
      <c r="S13" s="41">
        <f>+M13</f>
        <v>0.0334</v>
      </c>
      <c r="T13" s="40"/>
    </row>
    <row r="14" spans="2:20" ht="12.75">
      <c r="B14" s="35">
        <f>+B13+1</f>
        <v>2</v>
      </c>
      <c r="C14" s="27"/>
      <c r="D14" s="10" t="s">
        <v>45</v>
      </c>
      <c r="E14" s="27"/>
      <c r="F14" s="36">
        <v>0</v>
      </c>
      <c r="G14" s="27"/>
      <c r="H14" s="37">
        <f>F14/$F$18</f>
        <v>0</v>
      </c>
      <c r="I14" s="27"/>
      <c r="J14" s="71">
        <v>0.0038</v>
      </c>
      <c r="K14" s="39"/>
      <c r="L14" s="27"/>
      <c r="M14" s="40">
        <f>ROUND(H14*J14,4)</f>
        <v>0</v>
      </c>
      <c r="N14" s="27"/>
      <c r="O14" s="10"/>
      <c r="P14" s="27"/>
      <c r="Q14" s="10"/>
      <c r="R14" s="27"/>
      <c r="S14" s="41">
        <f>+M14</f>
        <v>0</v>
      </c>
      <c r="T14" s="40"/>
    </row>
    <row r="15" spans="2:20" ht="26.25">
      <c r="B15" s="35">
        <f>+B14+1</f>
        <v>3</v>
      </c>
      <c r="C15" s="27"/>
      <c r="D15" s="42" t="s">
        <v>46</v>
      </c>
      <c r="E15" s="27"/>
      <c r="F15" s="36">
        <v>45678561</v>
      </c>
      <c r="G15" s="27"/>
      <c r="H15" s="37">
        <f>F15/$F$18</f>
        <v>0.04279439564552333</v>
      </c>
      <c r="I15" s="27"/>
      <c r="J15" s="71">
        <v>0.0112</v>
      </c>
      <c r="K15" s="39"/>
      <c r="L15" s="27"/>
      <c r="M15" s="40">
        <f>ROUND(H15*J15,4)</f>
        <v>0.0005</v>
      </c>
      <c r="N15" s="27"/>
      <c r="O15" s="10"/>
      <c r="P15" s="27"/>
      <c r="Q15" s="10"/>
      <c r="R15" s="27"/>
      <c r="S15" s="41">
        <f>+M15</f>
        <v>0.0005</v>
      </c>
      <c r="T15" s="40"/>
    </row>
    <row r="16" spans="2:20" ht="12.75">
      <c r="B16" s="35">
        <f>+B15+1</f>
        <v>4</v>
      </c>
      <c r="C16" s="27"/>
      <c r="D16" s="10" t="s">
        <v>47</v>
      </c>
      <c r="E16" s="27"/>
      <c r="F16" s="36">
        <v>471717305</v>
      </c>
      <c r="G16" s="27"/>
      <c r="H16" s="37">
        <f>F16/$F$18</f>
        <v>0.4419328573640925</v>
      </c>
      <c r="I16" s="27"/>
      <c r="J16" s="72">
        <v>0.105</v>
      </c>
      <c r="K16" s="44" t="s">
        <v>48</v>
      </c>
      <c r="L16" s="27"/>
      <c r="M16" s="40">
        <f>ROUND(H16*J16,4)</f>
        <v>0.0464</v>
      </c>
      <c r="N16" s="27"/>
      <c r="O16" s="73">
        <f>+O57</f>
        <v>1.6319</v>
      </c>
      <c r="P16" s="27"/>
      <c r="Q16" s="9" t="s">
        <v>49</v>
      </c>
      <c r="R16" s="27"/>
      <c r="S16" s="41">
        <f>ROUND(H16*J16*O16,5)</f>
        <v>0.07572</v>
      </c>
      <c r="T16" s="40"/>
    </row>
    <row r="17" spans="2:20" ht="12.75">
      <c r="B17" s="35"/>
      <c r="C17" s="27"/>
      <c r="D17" s="10"/>
      <c r="E17" s="27"/>
      <c r="F17" s="36"/>
      <c r="G17" s="27"/>
      <c r="H17" s="37"/>
      <c r="I17" s="27"/>
      <c r="J17" s="46"/>
      <c r="K17" s="39"/>
      <c r="L17" s="27"/>
      <c r="M17" s="37"/>
      <c r="N17" s="27"/>
      <c r="O17" s="10"/>
      <c r="P17" s="27"/>
      <c r="Q17" s="10"/>
      <c r="R17" s="27"/>
      <c r="S17" s="47"/>
      <c r="T17" s="45"/>
    </row>
    <row r="18" spans="2:20" ht="12.75">
      <c r="B18" s="35">
        <f>+B16+1</f>
        <v>5</v>
      </c>
      <c r="C18" s="27"/>
      <c r="D18" s="10" t="s">
        <v>50</v>
      </c>
      <c r="E18" s="27"/>
      <c r="F18" s="48">
        <f>SUM(F13:F16)</f>
        <v>1067395866</v>
      </c>
      <c r="G18" s="27"/>
      <c r="H18" s="49">
        <f>SUM(H13:H16)</f>
        <v>1</v>
      </c>
      <c r="I18" s="27"/>
      <c r="J18" s="46"/>
      <c r="K18" s="39"/>
      <c r="L18" s="27"/>
      <c r="M18" s="50">
        <f>SUM(M13:M16)</f>
        <v>0.0803</v>
      </c>
      <c r="N18" s="27"/>
      <c r="O18" s="10"/>
      <c r="P18" s="27"/>
      <c r="Q18" s="10"/>
      <c r="R18" s="27"/>
      <c r="S18" s="51">
        <f>SUM(S13:S17)</f>
        <v>0.10962</v>
      </c>
      <c r="T18" s="52"/>
    </row>
    <row r="19" spans="2:20" ht="12.75">
      <c r="B19" s="35"/>
      <c r="C19" s="27"/>
      <c r="D19" s="10"/>
      <c r="E19" s="27"/>
      <c r="F19" s="10"/>
      <c r="G19" s="27"/>
      <c r="H19" s="10"/>
      <c r="I19" s="27"/>
      <c r="J19" s="10"/>
      <c r="K19" s="39"/>
      <c r="L19" s="27"/>
      <c r="M19" s="10"/>
      <c r="N19" s="27"/>
      <c r="O19" s="10"/>
      <c r="P19" s="27"/>
      <c r="Q19" s="10"/>
      <c r="R19" s="27"/>
      <c r="S19" s="53"/>
      <c r="T19" s="10"/>
    </row>
    <row r="20" spans="2:20" ht="13.5" thickBot="1">
      <c r="B20" s="54"/>
      <c r="C20" s="55"/>
      <c r="D20" s="56"/>
      <c r="E20" s="55"/>
      <c r="F20" s="56"/>
      <c r="G20" s="55"/>
      <c r="H20" s="56"/>
      <c r="I20" s="55"/>
      <c r="J20" s="56"/>
      <c r="K20" s="57"/>
      <c r="L20" s="55"/>
      <c r="M20" s="56"/>
      <c r="N20" s="55"/>
      <c r="O20" s="56"/>
      <c r="P20" s="55"/>
      <c r="Q20" s="56"/>
      <c r="R20" s="55"/>
      <c r="S20" s="58"/>
      <c r="T20" s="10"/>
    </row>
    <row r="21" spans="2:20" ht="12.75">
      <c r="B21" s="35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7"/>
      <c r="O21" s="10"/>
      <c r="P21" s="28"/>
      <c r="Q21" s="10"/>
      <c r="R21" s="10"/>
      <c r="S21" s="53"/>
      <c r="T21" s="10"/>
    </row>
    <row r="22" spans="2:20" ht="12" customHeight="1">
      <c r="B22" s="35"/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7"/>
      <c r="O22" s="10"/>
      <c r="P22" s="28"/>
      <c r="Q22" s="10"/>
      <c r="R22" s="10"/>
      <c r="S22" s="53"/>
      <c r="T22" s="10"/>
    </row>
    <row r="23" spans="2:20" ht="12.75">
      <c r="B23" s="23" t="s">
        <v>48</v>
      </c>
      <c r="C23" s="59"/>
      <c r="D23" s="10" t="s">
        <v>51</v>
      </c>
      <c r="E23" s="10"/>
      <c r="F23" s="10"/>
      <c r="G23" s="10"/>
      <c r="H23" s="10"/>
      <c r="I23" s="10"/>
      <c r="J23" s="10"/>
      <c r="K23" s="10"/>
      <c r="L23" s="10"/>
      <c r="M23" s="10"/>
      <c r="N23" s="27"/>
      <c r="O23" s="40"/>
      <c r="P23" s="28"/>
      <c r="Q23" s="10"/>
      <c r="R23" s="10"/>
      <c r="S23" s="53"/>
      <c r="T23" s="10"/>
    </row>
    <row r="24" spans="2:20" ht="12.75">
      <c r="B24" s="35"/>
      <c r="C24" s="59"/>
      <c r="D24" s="10" t="s">
        <v>120</v>
      </c>
      <c r="E24" s="10"/>
      <c r="F24" s="10"/>
      <c r="G24" s="10"/>
      <c r="H24" s="10"/>
      <c r="I24" s="10"/>
      <c r="J24" s="10"/>
      <c r="K24" s="10"/>
      <c r="L24" s="10"/>
      <c r="M24" s="10"/>
      <c r="N24" s="27"/>
      <c r="O24" s="10"/>
      <c r="P24" s="28"/>
      <c r="Q24" s="10"/>
      <c r="R24" s="10"/>
      <c r="S24" s="53"/>
      <c r="T24" s="10"/>
    </row>
    <row r="25" spans="2:20" ht="12.75">
      <c r="B25" s="60"/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7"/>
      <c r="O25" s="10"/>
      <c r="P25" s="28"/>
      <c r="Q25" s="10"/>
      <c r="R25" s="10"/>
      <c r="S25" s="53"/>
      <c r="T25" s="10"/>
    </row>
    <row r="26" spans="2:20" ht="12.75">
      <c r="B26" s="23" t="s">
        <v>49</v>
      </c>
      <c r="C26" s="59"/>
      <c r="D26" s="10" t="s">
        <v>53</v>
      </c>
      <c r="E26" s="10"/>
      <c r="F26" s="10"/>
      <c r="G26" s="10"/>
      <c r="H26" s="10"/>
      <c r="I26" s="10"/>
      <c r="J26" s="10"/>
      <c r="K26" s="10"/>
      <c r="L26" s="10"/>
      <c r="M26" s="10"/>
      <c r="N26" s="27"/>
      <c r="O26" s="10"/>
      <c r="P26" s="28"/>
      <c r="Q26" s="10"/>
      <c r="R26" s="10"/>
      <c r="S26" s="53"/>
      <c r="T26" s="10"/>
    </row>
    <row r="27" spans="2:20" ht="12.75">
      <c r="B27" s="23"/>
      <c r="C27" s="59"/>
      <c r="D27" s="74" t="s">
        <v>121</v>
      </c>
      <c r="E27" s="10"/>
      <c r="F27" s="10"/>
      <c r="G27" s="10"/>
      <c r="H27" s="10"/>
      <c r="I27" s="10"/>
      <c r="J27" s="10"/>
      <c r="K27" s="10"/>
      <c r="L27" s="10"/>
      <c r="M27" s="10"/>
      <c r="N27" s="27"/>
      <c r="O27" s="10"/>
      <c r="P27" s="28"/>
      <c r="Q27" s="10"/>
      <c r="R27" s="10"/>
      <c r="S27" s="53"/>
      <c r="T27" s="10"/>
    </row>
    <row r="28" spans="2:20" ht="12.75">
      <c r="B28" s="60"/>
      <c r="C28" s="5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10"/>
      <c r="P28" s="28"/>
      <c r="Q28" s="10"/>
      <c r="R28" s="10"/>
      <c r="S28" s="53"/>
      <c r="T28" s="10"/>
    </row>
    <row r="29" spans="2:20" ht="12.75">
      <c r="B29" s="60">
        <v>1</v>
      </c>
      <c r="C29" s="59"/>
      <c r="D29" s="10" t="s">
        <v>55</v>
      </c>
      <c r="E29" s="10"/>
      <c r="F29" s="10"/>
      <c r="G29" s="10"/>
      <c r="H29" s="10"/>
      <c r="I29" s="10"/>
      <c r="J29" s="10"/>
      <c r="K29" s="10"/>
      <c r="L29" s="10"/>
      <c r="M29" s="10"/>
      <c r="N29" s="27"/>
      <c r="O29" s="45">
        <f>+O61</f>
        <v>100</v>
      </c>
      <c r="P29" s="28"/>
      <c r="Q29" s="10"/>
      <c r="R29" s="10"/>
      <c r="S29" s="53"/>
      <c r="T29" s="10"/>
    </row>
    <row r="30" spans="2:20" ht="12.75">
      <c r="B30" s="60">
        <f>+B29+1</f>
        <v>2</v>
      </c>
      <c r="C30" s="59"/>
      <c r="D30" s="74" t="s">
        <v>122</v>
      </c>
      <c r="E30" s="10"/>
      <c r="F30" s="10"/>
      <c r="G30" s="10"/>
      <c r="H30" s="10"/>
      <c r="I30" s="10"/>
      <c r="J30" s="10"/>
      <c r="K30" s="10"/>
      <c r="L30" s="10"/>
      <c r="M30" s="10"/>
      <c r="N30" s="27"/>
      <c r="O30" s="64">
        <f>+O62</f>
        <v>0.28</v>
      </c>
      <c r="P30" s="28"/>
      <c r="Q30" s="10"/>
      <c r="R30" s="10"/>
      <c r="S30" s="53"/>
      <c r="T30" s="10"/>
    </row>
    <row r="31" spans="2:20" ht="12.75">
      <c r="B31" s="60">
        <f>+B30+1</f>
        <v>3</v>
      </c>
      <c r="C31" s="59"/>
      <c r="D31" s="61" t="s">
        <v>123</v>
      </c>
      <c r="E31" s="10"/>
      <c r="F31" s="10"/>
      <c r="G31" s="10"/>
      <c r="H31" s="10"/>
      <c r="I31" s="10"/>
      <c r="J31" s="10"/>
      <c r="K31" s="10"/>
      <c r="L31" s="10"/>
      <c r="M31" s="10"/>
      <c r="N31" s="27"/>
      <c r="O31" s="62">
        <f>+O63</f>
        <v>0.1785</v>
      </c>
      <c r="P31" s="28"/>
      <c r="Q31" s="10"/>
      <c r="R31" s="10"/>
      <c r="S31" s="53"/>
      <c r="T31" s="10"/>
    </row>
    <row r="32" spans="2:20" ht="12.75">
      <c r="B32" s="60"/>
      <c r="C32" s="59"/>
      <c r="D32" s="61"/>
      <c r="E32" s="10"/>
      <c r="F32" s="10"/>
      <c r="G32" s="10"/>
      <c r="H32" s="10"/>
      <c r="I32" s="10"/>
      <c r="J32" s="10"/>
      <c r="K32" s="10"/>
      <c r="L32" s="10"/>
      <c r="M32" s="10"/>
      <c r="N32" s="27"/>
      <c r="O32" s="63"/>
      <c r="P32" s="28"/>
      <c r="Q32" s="10"/>
      <c r="R32" s="10"/>
      <c r="S32" s="53"/>
      <c r="T32" s="10"/>
    </row>
    <row r="33" spans="2:20" ht="12.75">
      <c r="B33" s="60">
        <f>+B31+1</f>
        <v>4</v>
      </c>
      <c r="C33" s="59"/>
      <c r="D33" s="61" t="s">
        <v>57</v>
      </c>
      <c r="E33" s="10"/>
      <c r="F33" s="10"/>
      <c r="G33" s="10"/>
      <c r="H33" s="10"/>
      <c r="I33" s="10"/>
      <c r="J33" s="10"/>
      <c r="K33" s="10"/>
      <c r="L33" s="10"/>
      <c r="M33" s="10"/>
      <c r="N33" s="27"/>
      <c r="O33" s="64">
        <f>+O29-O30-O31</f>
        <v>99.5415</v>
      </c>
      <c r="P33" s="28"/>
      <c r="Q33" s="10"/>
      <c r="R33" s="10"/>
      <c r="S33" s="53"/>
      <c r="T33" s="10"/>
    </row>
    <row r="34" spans="2:20" ht="12.75">
      <c r="B34" s="60">
        <f aca="true" t="shared" si="0" ref="B34:B40">+B33+1</f>
        <v>5</v>
      </c>
      <c r="C34" s="59"/>
      <c r="D34" s="61" t="s">
        <v>58</v>
      </c>
      <c r="E34" s="10"/>
      <c r="F34" s="10"/>
      <c r="G34" s="10"/>
      <c r="H34" s="10"/>
      <c r="I34" s="10"/>
      <c r="J34" s="10"/>
      <c r="K34" s="10"/>
      <c r="L34" s="10"/>
      <c r="M34" s="10"/>
      <c r="N34" s="27"/>
      <c r="O34" s="62">
        <f>+O71</f>
        <v>5.9724900000000005</v>
      </c>
      <c r="P34" s="28"/>
      <c r="Q34" s="10"/>
      <c r="R34" s="10"/>
      <c r="S34" s="53"/>
      <c r="T34" s="10"/>
    </row>
    <row r="35" spans="2:20" ht="12.75">
      <c r="B35" s="60"/>
      <c r="C35" s="59"/>
      <c r="D35" s="61"/>
      <c r="E35" s="10"/>
      <c r="F35" s="10"/>
      <c r="G35" s="10"/>
      <c r="H35" s="10"/>
      <c r="I35" s="10"/>
      <c r="J35" s="10"/>
      <c r="K35" s="10"/>
      <c r="L35" s="10"/>
      <c r="M35" s="10"/>
      <c r="N35" s="27"/>
      <c r="O35" s="45"/>
      <c r="P35" s="28"/>
      <c r="Q35" s="10"/>
      <c r="R35" s="10"/>
      <c r="S35" s="53"/>
      <c r="T35" s="10"/>
    </row>
    <row r="36" spans="2:20" ht="12.75">
      <c r="B36" s="60">
        <f>+B34+1</f>
        <v>6</v>
      </c>
      <c r="C36" s="59"/>
      <c r="D36" s="61" t="s">
        <v>59</v>
      </c>
      <c r="E36" s="10"/>
      <c r="F36" s="10"/>
      <c r="G36" s="10"/>
      <c r="H36" s="10"/>
      <c r="I36" s="10"/>
      <c r="J36" s="10"/>
      <c r="K36" s="10"/>
      <c r="L36" s="10"/>
      <c r="M36" s="10"/>
      <c r="N36" s="27"/>
      <c r="O36" s="64">
        <f>+O33-O34</f>
        <v>93.56900999999999</v>
      </c>
      <c r="P36" s="28"/>
      <c r="Q36" s="10"/>
      <c r="R36" s="10"/>
      <c r="S36" s="53"/>
      <c r="T36" s="10"/>
    </row>
    <row r="37" spans="2:20" ht="12.75">
      <c r="B37" s="60">
        <f t="shared" si="0"/>
        <v>7</v>
      </c>
      <c r="C37" s="59"/>
      <c r="D37" s="76" t="s">
        <v>60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>
        <f>+O66</f>
        <v>0</v>
      </c>
      <c r="P37" s="28"/>
      <c r="Q37" s="10"/>
      <c r="R37" s="10"/>
      <c r="S37" s="53"/>
      <c r="T37" s="10"/>
    </row>
    <row r="38" spans="2:20" ht="12.75">
      <c r="B38" s="60"/>
      <c r="C38" s="59"/>
      <c r="D38" s="61"/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63"/>
      <c r="P38" s="28"/>
      <c r="Q38" s="10"/>
      <c r="R38" s="10"/>
      <c r="S38" s="53"/>
      <c r="T38" s="10"/>
    </row>
    <row r="39" spans="2:20" ht="12.75">
      <c r="B39" s="60">
        <f>+B37+1</f>
        <v>8</v>
      </c>
      <c r="C39" s="28"/>
      <c r="D39" s="61" t="s">
        <v>61</v>
      </c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45">
        <f>+O36-O37</f>
        <v>93.56900999999999</v>
      </c>
      <c r="P39" s="28"/>
      <c r="Q39" s="10"/>
      <c r="R39" s="10"/>
      <c r="S39" s="53"/>
      <c r="T39" s="10"/>
    </row>
    <row r="40" spans="2:20" ht="12.75">
      <c r="B40" s="60">
        <f t="shared" si="0"/>
        <v>9</v>
      </c>
      <c r="C40" s="28"/>
      <c r="D40" s="61" t="s">
        <v>62</v>
      </c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62">
        <f>ROUND(O39*0.35,4)</f>
        <v>32.7492</v>
      </c>
      <c r="P40" s="28"/>
      <c r="Q40" s="10"/>
      <c r="R40" s="10"/>
      <c r="S40" s="53"/>
      <c r="T40" s="10"/>
    </row>
    <row r="41" spans="2:20" ht="12.75">
      <c r="B41" s="60"/>
      <c r="C41" s="28"/>
      <c r="D41" s="61"/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63"/>
      <c r="P41" s="28"/>
      <c r="Q41" s="10"/>
      <c r="R41" s="10"/>
      <c r="S41" s="53"/>
      <c r="T41" s="10"/>
    </row>
    <row r="42" spans="2:20" ht="13.5" thickBot="1">
      <c r="B42" s="60">
        <f>+B40+1</f>
        <v>10</v>
      </c>
      <c r="C42" s="28"/>
      <c r="D42" s="61" t="s">
        <v>63</v>
      </c>
      <c r="E42" s="10"/>
      <c r="F42" s="10"/>
      <c r="G42" s="10"/>
      <c r="H42" s="10"/>
      <c r="I42" s="10"/>
      <c r="J42" s="10"/>
      <c r="K42" s="10"/>
      <c r="L42" s="10"/>
      <c r="M42" s="10"/>
      <c r="N42" s="27"/>
      <c r="O42" s="65">
        <f>+O39-O40</f>
        <v>60.81980999999999</v>
      </c>
      <c r="P42" s="28"/>
      <c r="Q42" s="10"/>
      <c r="R42" s="10"/>
      <c r="S42" s="53"/>
      <c r="T42" s="10"/>
    </row>
    <row r="43" spans="2:20" ht="13.5" thickTop="1">
      <c r="B43" s="60"/>
      <c r="C43" s="28"/>
      <c r="D43" s="61"/>
      <c r="E43" s="10"/>
      <c r="F43" s="10"/>
      <c r="G43" s="10"/>
      <c r="H43" s="10"/>
      <c r="I43" s="10"/>
      <c r="J43" s="10"/>
      <c r="K43" s="10"/>
      <c r="L43" s="10"/>
      <c r="M43" s="10"/>
      <c r="N43" s="27"/>
      <c r="O43" s="64"/>
      <c r="P43" s="28"/>
      <c r="Q43" s="10"/>
      <c r="R43" s="10"/>
      <c r="S43" s="53"/>
      <c r="T43" s="10"/>
    </row>
    <row r="44" spans="2:20" ht="12.75">
      <c r="B44" s="60">
        <f>+B42+1</f>
        <v>11</v>
      </c>
      <c r="C44" s="28"/>
      <c r="D44" s="61" t="s">
        <v>64</v>
      </c>
      <c r="E44" s="10"/>
      <c r="F44" s="10"/>
      <c r="G44" s="10"/>
      <c r="H44" s="10"/>
      <c r="I44" s="10"/>
      <c r="J44" s="10"/>
      <c r="K44" s="10"/>
      <c r="L44" s="10"/>
      <c r="M44" s="10"/>
      <c r="N44" s="27"/>
      <c r="O44" s="63"/>
      <c r="P44" s="28"/>
      <c r="Q44" s="10"/>
      <c r="R44" s="10"/>
      <c r="S44" s="53"/>
      <c r="T44" s="10"/>
    </row>
    <row r="45" spans="2:20" ht="12.75">
      <c r="B45" s="60">
        <f>+B44+1</f>
        <v>12</v>
      </c>
      <c r="C45" s="28"/>
      <c r="D45" s="61" t="s">
        <v>65</v>
      </c>
      <c r="E45" s="10"/>
      <c r="F45" s="10"/>
      <c r="G45" s="10"/>
      <c r="H45" s="10"/>
      <c r="I45" s="10"/>
      <c r="J45" s="10"/>
      <c r="K45" s="10"/>
      <c r="L45" s="10"/>
      <c r="M45" s="10"/>
      <c r="N45" s="27"/>
      <c r="O45" s="64">
        <f>+O42</f>
        <v>60.81980999999999</v>
      </c>
      <c r="P45" s="28"/>
      <c r="Q45" s="10"/>
      <c r="R45" s="10"/>
      <c r="S45" s="53"/>
      <c r="T45" s="10"/>
    </row>
    <row r="46" spans="2:20" ht="12.75">
      <c r="B46" s="60">
        <f>+B45+1</f>
        <v>13</v>
      </c>
      <c r="C46" s="28"/>
      <c r="D46" s="76" t="s">
        <v>66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8">
        <f>+O66</f>
        <v>0</v>
      </c>
      <c r="P46" s="28"/>
      <c r="Q46" s="10"/>
      <c r="R46" s="10"/>
      <c r="S46" s="53"/>
      <c r="T46" s="10"/>
    </row>
    <row r="47" spans="2:20" ht="12.75">
      <c r="B47" s="60">
        <f>+B46+1</f>
        <v>14</v>
      </c>
      <c r="C47" s="28"/>
      <c r="D47" s="61" t="s">
        <v>67</v>
      </c>
      <c r="E47" s="10"/>
      <c r="F47" s="10"/>
      <c r="G47" s="10"/>
      <c r="H47" s="10"/>
      <c r="I47" s="10"/>
      <c r="J47" s="10"/>
      <c r="K47" s="10"/>
      <c r="L47" s="10"/>
      <c r="M47" s="10"/>
      <c r="N47" s="27"/>
      <c r="O47" s="64">
        <f>+O62</f>
        <v>0.28</v>
      </c>
      <c r="P47" s="28"/>
      <c r="Q47" s="10"/>
      <c r="R47" s="10"/>
      <c r="S47" s="53"/>
      <c r="T47" s="10"/>
    </row>
    <row r="48" spans="2:20" ht="12.75">
      <c r="B48" s="60">
        <f>+B47+1</f>
        <v>15</v>
      </c>
      <c r="C48" s="28"/>
      <c r="D48" s="61" t="s">
        <v>117</v>
      </c>
      <c r="E48" s="10"/>
      <c r="F48" s="10"/>
      <c r="G48" s="10"/>
      <c r="H48" s="10"/>
      <c r="I48" s="10"/>
      <c r="J48" s="10"/>
      <c r="K48" s="10"/>
      <c r="L48" s="10"/>
      <c r="M48" s="10"/>
      <c r="N48" s="27"/>
      <c r="O48" s="62">
        <f>+O63</f>
        <v>0.1785</v>
      </c>
      <c r="P48" s="28"/>
      <c r="Q48" s="10"/>
      <c r="R48" s="10"/>
      <c r="S48" s="53"/>
      <c r="T48" s="10"/>
    </row>
    <row r="49" spans="2:20" ht="12.75">
      <c r="B49" s="60"/>
      <c r="C49" s="28"/>
      <c r="D49" s="61"/>
      <c r="E49" s="10"/>
      <c r="F49" s="10"/>
      <c r="G49" s="10"/>
      <c r="H49" s="10"/>
      <c r="I49" s="10"/>
      <c r="J49" s="10"/>
      <c r="K49" s="10"/>
      <c r="L49" s="10"/>
      <c r="M49" s="10"/>
      <c r="N49" s="27"/>
      <c r="O49" s="63"/>
      <c r="P49" s="28"/>
      <c r="Q49" s="10"/>
      <c r="R49" s="10"/>
      <c r="S49" s="53"/>
      <c r="T49" s="10"/>
    </row>
    <row r="50" spans="2:20" ht="13.5" thickBot="1">
      <c r="B50" s="60">
        <f>+B48+1</f>
        <v>16</v>
      </c>
      <c r="C50" s="28"/>
      <c r="D50" s="61" t="s">
        <v>68</v>
      </c>
      <c r="E50" s="10"/>
      <c r="F50" s="10"/>
      <c r="G50" s="10"/>
      <c r="H50" s="10"/>
      <c r="I50" s="10"/>
      <c r="J50" s="10"/>
      <c r="K50" s="10"/>
      <c r="L50" s="10"/>
      <c r="M50" s="10"/>
      <c r="N50" s="27"/>
      <c r="O50" s="65">
        <f>SUM(O45:O49)</f>
        <v>61.27830999999999</v>
      </c>
      <c r="P50" s="28"/>
      <c r="Q50" s="10"/>
      <c r="R50" s="10"/>
      <c r="S50" s="53"/>
      <c r="T50" s="10"/>
    </row>
    <row r="51" spans="2:20" ht="13.5" thickTop="1">
      <c r="B51" s="60"/>
      <c r="C51" s="28"/>
      <c r="D51" s="61"/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63"/>
      <c r="P51" s="28"/>
      <c r="Q51" s="10"/>
      <c r="R51" s="10"/>
      <c r="S51" s="53"/>
      <c r="T51" s="10"/>
    </row>
    <row r="52" spans="2:20" ht="12.75">
      <c r="B52" s="60">
        <f>+B50+1</f>
        <v>17</v>
      </c>
      <c r="C52" s="28"/>
      <c r="D52" s="61" t="s">
        <v>69</v>
      </c>
      <c r="E52" s="10"/>
      <c r="F52" s="10"/>
      <c r="G52" s="10"/>
      <c r="H52" s="10"/>
      <c r="I52" s="10"/>
      <c r="J52" s="10"/>
      <c r="K52" s="10"/>
      <c r="L52" s="10"/>
      <c r="M52" s="10"/>
      <c r="N52" s="27"/>
      <c r="O52" s="63"/>
      <c r="P52" s="28"/>
      <c r="Q52" s="10"/>
      <c r="R52" s="10"/>
      <c r="S52" s="53"/>
      <c r="T52" s="10"/>
    </row>
    <row r="53" spans="2:20" ht="12.75">
      <c r="B53" s="60">
        <f>+B52+1</f>
        <v>18</v>
      </c>
      <c r="C53" s="28"/>
      <c r="D53" s="61" t="s">
        <v>70</v>
      </c>
      <c r="E53" s="10"/>
      <c r="F53" s="10"/>
      <c r="G53" s="10"/>
      <c r="H53" s="10"/>
      <c r="I53" s="10"/>
      <c r="J53" s="10"/>
      <c r="K53" s="10"/>
      <c r="L53" s="10"/>
      <c r="M53" s="10"/>
      <c r="N53" s="27"/>
      <c r="O53" s="64">
        <f>+O40</f>
        <v>32.7492</v>
      </c>
      <c r="P53" s="28"/>
      <c r="Q53" s="10"/>
      <c r="R53" s="10"/>
      <c r="S53" s="53"/>
      <c r="T53" s="10"/>
    </row>
    <row r="54" spans="2:20" ht="12.75">
      <c r="B54" s="60">
        <f>+B53+1</f>
        <v>19</v>
      </c>
      <c r="C54" s="28"/>
      <c r="D54" s="61" t="s">
        <v>71</v>
      </c>
      <c r="E54" s="10"/>
      <c r="F54" s="10"/>
      <c r="G54" s="10"/>
      <c r="H54" s="10"/>
      <c r="I54" s="10"/>
      <c r="J54" s="10"/>
      <c r="K54" s="10"/>
      <c r="L54" s="10"/>
      <c r="M54" s="10"/>
      <c r="N54" s="27"/>
      <c r="O54" s="62">
        <f>+O34</f>
        <v>5.9724900000000005</v>
      </c>
      <c r="P54" s="28"/>
      <c r="Q54" s="10"/>
      <c r="R54" s="10"/>
      <c r="S54" s="53"/>
      <c r="T54" s="10"/>
    </row>
    <row r="55" spans="2:20" ht="13.5" thickBot="1">
      <c r="B55" s="60">
        <f>+B54+1</f>
        <v>20</v>
      </c>
      <c r="C55" s="28"/>
      <c r="D55" s="61" t="s">
        <v>72</v>
      </c>
      <c r="E55" s="10"/>
      <c r="F55" s="10"/>
      <c r="G55" s="10"/>
      <c r="H55" s="10"/>
      <c r="I55" s="10"/>
      <c r="J55" s="10"/>
      <c r="K55" s="10"/>
      <c r="L55" s="10"/>
      <c r="M55" s="10"/>
      <c r="N55" s="27"/>
      <c r="O55" s="66">
        <f>SUM(O53:O54)</f>
        <v>38.72169</v>
      </c>
      <c r="P55" s="28"/>
      <c r="Q55" s="10"/>
      <c r="R55" s="10"/>
      <c r="S55" s="53"/>
      <c r="T55" s="10"/>
    </row>
    <row r="56" spans="2:20" ht="13.5" thickTop="1">
      <c r="B56" s="60"/>
      <c r="C56" s="28"/>
      <c r="D56" s="61"/>
      <c r="E56" s="10"/>
      <c r="F56" s="10"/>
      <c r="G56" s="10"/>
      <c r="H56" s="10"/>
      <c r="I56" s="10"/>
      <c r="J56" s="10"/>
      <c r="K56" s="10"/>
      <c r="L56" s="10"/>
      <c r="M56" s="10"/>
      <c r="N56" s="27"/>
      <c r="O56" s="63"/>
      <c r="P56" s="28"/>
      <c r="Q56" s="10"/>
      <c r="R56" s="10"/>
      <c r="S56" s="53"/>
      <c r="T56" s="10"/>
    </row>
    <row r="57" spans="2:20" ht="13.5" thickBot="1">
      <c r="B57" s="60">
        <f>+B55+1</f>
        <v>21</v>
      </c>
      <c r="C57" s="28"/>
      <c r="D57" s="61" t="s">
        <v>73</v>
      </c>
      <c r="E57" s="10"/>
      <c r="F57" s="10"/>
      <c r="G57" s="10"/>
      <c r="H57" s="10"/>
      <c r="I57" s="10"/>
      <c r="J57" s="10"/>
      <c r="K57" s="10"/>
      <c r="L57" s="10"/>
      <c r="M57" s="10"/>
      <c r="N57" s="27"/>
      <c r="O57" s="65">
        <f>ROUND(O29/O50,4)</f>
        <v>1.6319</v>
      </c>
      <c r="P57" s="28"/>
      <c r="Q57" s="10"/>
      <c r="R57" s="10"/>
      <c r="S57" s="53"/>
      <c r="T57" s="10"/>
    </row>
    <row r="58" spans="2:20" ht="13.5" thickTop="1">
      <c r="B58" s="60"/>
      <c r="C58" s="28"/>
      <c r="D58" s="61"/>
      <c r="E58" s="10"/>
      <c r="F58" s="10"/>
      <c r="G58" s="10"/>
      <c r="H58" s="10"/>
      <c r="I58" s="10"/>
      <c r="J58" s="10"/>
      <c r="K58" s="10"/>
      <c r="L58" s="10"/>
      <c r="M58" s="10"/>
      <c r="N58" s="27"/>
      <c r="O58" s="64"/>
      <c r="P58" s="28"/>
      <c r="Q58" s="10"/>
      <c r="R58" s="10"/>
      <c r="S58" s="53"/>
      <c r="T58" s="10"/>
    </row>
    <row r="59" spans="2:20" ht="12.75">
      <c r="B59" s="60"/>
      <c r="C59" s="28"/>
      <c r="D59" s="61"/>
      <c r="E59" s="10"/>
      <c r="F59" s="10"/>
      <c r="G59" s="10"/>
      <c r="H59" s="10"/>
      <c r="I59" s="10"/>
      <c r="J59" s="10"/>
      <c r="K59" s="10"/>
      <c r="L59" s="10"/>
      <c r="M59" s="10"/>
      <c r="N59" s="27"/>
      <c r="O59" s="63"/>
      <c r="P59" s="28"/>
      <c r="Q59" s="10"/>
      <c r="R59" s="10"/>
      <c r="S59" s="53"/>
      <c r="T59" s="10"/>
    </row>
    <row r="60" spans="2:20" ht="12.75">
      <c r="B60" s="60"/>
      <c r="C60" s="28"/>
      <c r="D60" s="61" t="s">
        <v>74</v>
      </c>
      <c r="E60" s="10"/>
      <c r="F60" s="10"/>
      <c r="G60" s="10"/>
      <c r="H60" s="10"/>
      <c r="I60" s="10"/>
      <c r="J60" s="10"/>
      <c r="K60" s="10"/>
      <c r="L60" s="10"/>
      <c r="M60" s="10"/>
      <c r="N60" s="27"/>
      <c r="O60" s="63"/>
      <c r="P60" s="28"/>
      <c r="Q60" s="10"/>
      <c r="R60" s="10"/>
      <c r="S60" s="53"/>
      <c r="T60" s="10"/>
    </row>
    <row r="61" spans="2:20" ht="12.75">
      <c r="B61" s="60">
        <v>1</v>
      </c>
      <c r="C61" s="28"/>
      <c r="D61" s="61" t="s">
        <v>75</v>
      </c>
      <c r="E61" s="10"/>
      <c r="F61" s="10"/>
      <c r="G61" s="10"/>
      <c r="H61" s="10"/>
      <c r="I61" s="10"/>
      <c r="J61" s="10"/>
      <c r="K61" s="10"/>
      <c r="L61" s="10"/>
      <c r="M61" s="10"/>
      <c r="N61" s="27"/>
      <c r="O61" s="45">
        <v>100</v>
      </c>
      <c r="P61" s="28"/>
      <c r="Q61" s="10"/>
      <c r="R61" s="10"/>
      <c r="S61" s="53"/>
      <c r="T61" s="10"/>
    </row>
    <row r="62" spans="2:20" ht="12.75">
      <c r="B62" s="60">
        <f>+B61+1</f>
        <v>2</v>
      </c>
      <c r="C62" s="28"/>
      <c r="D62" s="61" t="s">
        <v>124</v>
      </c>
      <c r="E62" s="10"/>
      <c r="F62" s="10"/>
      <c r="G62" s="10"/>
      <c r="H62" s="10"/>
      <c r="I62" s="10"/>
      <c r="J62" s="10"/>
      <c r="K62" s="10"/>
      <c r="L62" s="10"/>
      <c r="M62" s="10"/>
      <c r="N62" s="27"/>
      <c r="O62" s="64">
        <v>0.28</v>
      </c>
      <c r="P62" s="28"/>
      <c r="Q62" s="10"/>
      <c r="R62" s="10"/>
      <c r="S62" s="53"/>
      <c r="T62" s="10"/>
    </row>
    <row r="63" spans="2:20" ht="12.75">
      <c r="B63" s="60">
        <f>+B62+1</f>
        <v>3</v>
      </c>
      <c r="C63" s="28"/>
      <c r="D63" s="61" t="s">
        <v>125</v>
      </c>
      <c r="E63" s="10"/>
      <c r="F63" s="10"/>
      <c r="G63" s="10"/>
      <c r="H63" s="10"/>
      <c r="I63" s="10"/>
      <c r="J63" s="10"/>
      <c r="K63" s="10"/>
      <c r="L63" s="10"/>
      <c r="M63" s="10"/>
      <c r="N63" s="27"/>
      <c r="O63" s="62">
        <v>0.1785</v>
      </c>
      <c r="P63" s="28"/>
      <c r="Q63" s="10"/>
      <c r="R63" s="10"/>
      <c r="S63" s="53"/>
      <c r="T63" s="10"/>
    </row>
    <row r="64" spans="2:20" ht="12.75">
      <c r="B64" s="60"/>
      <c r="C64" s="28"/>
      <c r="D64" s="61"/>
      <c r="E64" s="10"/>
      <c r="F64" s="10"/>
      <c r="G64" s="10"/>
      <c r="H64" s="10"/>
      <c r="I64" s="10"/>
      <c r="J64" s="10"/>
      <c r="K64" s="10"/>
      <c r="L64" s="10"/>
      <c r="M64" s="10"/>
      <c r="N64" s="27"/>
      <c r="O64" s="63"/>
      <c r="P64" s="28"/>
      <c r="Q64" s="10"/>
      <c r="R64" s="10"/>
      <c r="S64" s="53"/>
      <c r="T64" s="10"/>
    </row>
    <row r="65" spans="2:20" ht="12.75">
      <c r="B65" s="60">
        <f>+B63+1</f>
        <v>4</v>
      </c>
      <c r="C65" s="28"/>
      <c r="D65" s="61" t="s">
        <v>77</v>
      </c>
      <c r="E65" s="10"/>
      <c r="F65" s="10"/>
      <c r="G65" s="10"/>
      <c r="H65" s="10"/>
      <c r="I65" s="10"/>
      <c r="J65" s="10"/>
      <c r="K65" s="10"/>
      <c r="L65" s="10"/>
      <c r="M65" s="10"/>
      <c r="N65" s="27"/>
      <c r="O65" s="64">
        <f>+O61-O62-O63</f>
        <v>99.5415</v>
      </c>
      <c r="P65" s="28"/>
      <c r="Q65" s="10"/>
      <c r="R65" s="10"/>
      <c r="S65" s="53"/>
      <c r="T65" s="10"/>
    </row>
    <row r="66" spans="2:20" ht="12.75">
      <c r="B66" s="60">
        <f>+B65+1</f>
        <v>5</v>
      </c>
      <c r="C66" s="28"/>
      <c r="D66" s="76" t="s">
        <v>78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>
        <v>0</v>
      </c>
      <c r="P66" s="28"/>
      <c r="Q66" s="10"/>
      <c r="R66" s="10"/>
      <c r="S66" s="53"/>
      <c r="T66" s="10"/>
    </row>
    <row r="67" spans="2:20" ht="12.75">
      <c r="B67" s="60"/>
      <c r="C67" s="28"/>
      <c r="D67" s="61"/>
      <c r="E67" s="10"/>
      <c r="F67" s="10"/>
      <c r="G67" s="10"/>
      <c r="H67" s="10"/>
      <c r="I67" s="10"/>
      <c r="J67" s="10"/>
      <c r="K67" s="10"/>
      <c r="L67" s="10"/>
      <c r="M67" s="10"/>
      <c r="N67" s="27"/>
      <c r="O67" s="63"/>
      <c r="P67" s="28"/>
      <c r="Q67" s="10"/>
      <c r="R67" s="10"/>
      <c r="S67" s="53"/>
      <c r="T67" s="10"/>
    </row>
    <row r="68" spans="2:20" ht="12.75">
      <c r="B68" s="60">
        <f>+B66+1</f>
        <v>6</v>
      </c>
      <c r="C68" s="28"/>
      <c r="D68" s="61" t="s">
        <v>77</v>
      </c>
      <c r="E68" s="10"/>
      <c r="F68" s="10"/>
      <c r="G68" s="10"/>
      <c r="H68" s="10"/>
      <c r="I68" s="10"/>
      <c r="J68" s="10"/>
      <c r="K68" s="10"/>
      <c r="L68" s="10"/>
      <c r="M68" s="10"/>
      <c r="N68" s="27"/>
      <c r="O68" s="64">
        <f>+O65-O66</f>
        <v>99.5415</v>
      </c>
      <c r="P68" s="28"/>
      <c r="Q68" s="10"/>
      <c r="R68" s="10"/>
      <c r="S68" s="53"/>
      <c r="T68" s="10"/>
    </row>
    <row r="69" spans="2:20" ht="12.75">
      <c r="B69" s="60">
        <f>+B68+1</f>
        <v>7</v>
      </c>
      <c r="C69" s="28"/>
      <c r="D69" s="61" t="s">
        <v>79</v>
      </c>
      <c r="E69" s="10"/>
      <c r="F69" s="10"/>
      <c r="G69" s="10"/>
      <c r="H69" s="10"/>
      <c r="I69" s="10"/>
      <c r="J69" s="10"/>
      <c r="K69" s="10"/>
      <c r="L69" s="10"/>
      <c r="M69" s="10"/>
      <c r="N69" s="27"/>
      <c r="O69" s="62">
        <v>6</v>
      </c>
      <c r="P69" s="28"/>
      <c r="Q69" s="10"/>
      <c r="R69" s="10"/>
      <c r="S69" s="53"/>
      <c r="T69" s="10"/>
    </row>
    <row r="70" spans="2:20" ht="12.75">
      <c r="B70" s="60"/>
      <c r="C70" s="28"/>
      <c r="D70" s="61"/>
      <c r="E70" s="10"/>
      <c r="F70" s="10"/>
      <c r="G70" s="10"/>
      <c r="H70" s="10"/>
      <c r="I70" s="10"/>
      <c r="J70" s="10"/>
      <c r="K70" s="10"/>
      <c r="L70" s="10"/>
      <c r="M70" s="10"/>
      <c r="N70" s="27"/>
      <c r="O70" s="63"/>
      <c r="P70" s="28"/>
      <c r="Q70" s="10"/>
      <c r="R70" s="10"/>
      <c r="S70" s="53"/>
      <c r="T70" s="10"/>
    </row>
    <row r="71" spans="2:20" ht="13.5" thickBot="1">
      <c r="B71" s="60">
        <f>+B69+1</f>
        <v>8</v>
      </c>
      <c r="C71" s="28"/>
      <c r="D71" s="61" t="s">
        <v>80</v>
      </c>
      <c r="E71" s="10"/>
      <c r="F71" s="10"/>
      <c r="G71" s="10"/>
      <c r="H71" s="10"/>
      <c r="I71" s="10"/>
      <c r="J71" s="10"/>
      <c r="K71" s="10"/>
      <c r="L71" s="10"/>
      <c r="M71" s="10"/>
      <c r="N71" s="27"/>
      <c r="O71" s="65">
        <f>ROUND(O68*O69,4)/100</f>
        <v>5.9724900000000005</v>
      </c>
      <c r="P71" s="28"/>
      <c r="Q71" s="10"/>
      <c r="R71" s="10"/>
      <c r="S71" s="53"/>
      <c r="T71" s="10"/>
    </row>
    <row r="72" spans="1:20" ht="14.25" thickBot="1" thickTop="1">
      <c r="A72" s="61"/>
      <c r="B72" s="67"/>
      <c r="C72" s="68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5"/>
      <c r="O72" s="69"/>
      <c r="P72" s="68"/>
      <c r="Q72" s="56"/>
      <c r="R72" s="56"/>
      <c r="S72" s="58"/>
      <c r="T72" s="10"/>
    </row>
    <row r="74" ht="12.75">
      <c r="B74" s="7" t="s">
        <v>81</v>
      </c>
    </row>
    <row r="75" ht="12.75">
      <c r="B75" s="7" t="s">
        <v>126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D85" sqref="D85"/>
    </sheetView>
  </sheetViews>
  <sheetFormatPr defaultColWidth="9.140625" defaultRowHeight="15"/>
  <cols>
    <col min="1" max="1" width="10.7109375" style="7" customWidth="1"/>
    <col min="2" max="2" width="5.00390625" style="6" bestFit="1" customWidth="1"/>
    <col min="3" max="3" width="0.2890625" style="7" customWidth="1"/>
    <col min="4" max="4" width="12.7109375" style="7" customWidth="1"/>
    <col min="5" max="5" width="0.2890625" style="7" customWidth="1"/>
    <col min="6" max="6" width="12.7109375" style="7" customWidth="1"/>
    <col min="7" max="7" width="0.2890625" style="7" customWidth="1"/>
    <col min="8" max="8" width="12.8515625" style="7" customWidth="1"/>
    <col min="9" max="9" width="0.2890625" style="7" customWidth="1"/>
    <col min="10" max="10" width="12.7109375" style="7" customWidth="1"/>
    <col min="11" max="11" width="3.7109375" style="7" customWidth="1"/>
    <col min="12" max="12" width="0.2890625" style="7" customWidth="1"/>
    <col min="13" max="13" width="12.7109375" style="7" customWidth="1"/>
    <col min="14" max="14" width="0.2890625" style="7" customWidth="1"/>
    <col min="15" max="15" width="11.00390625" style="7" customWidth="1"/>
    <col min="16" max="16" width="0.2890625" style="7" customWidth="1"/>
    <col min="17" max="17" width="3.7109375" style="7" customWidth="1"/>
    <col min="18" max="18" width="0.2890625" style="7" customWidth="1"/>
    <col min="19" max="19" width="9.8515625" style="7" bestFit="1" customWidth="1"/>
    <col min="20" max="20" width="2.28125" style="7" customWidth="1"/>
    <col min="21" max="16384" width="8.8515625" style="7" customWidth="1"/>
  </cols>
  <sheetData>
    <row r="1" ht="15" customHeight="1">
      <c r="A1" s="75" t="s">
        <v>127</v>
      </c>
    </row>
    <row r="2" ht="12.75">
      <c r="Q2" s="7" t="s">
        <v>31</v>
      </c>
    </row>
    <row r="4" ht="12.75">
      <c r="F4" s="8" t="s">
        <v>32</v>
      </c>
    </row>
    <row r="5" ht="12.75">
      <c r="H5" s="7" t="s">
        <v>33</v>
      </c>
    </row>
    <row r="6" ht="12.75">
      <c r="H6" s="7" t="s">
        <v>34</v>
      </c>
    </row>
    <row r="8" ht="12.75">
      <c r="J8" s="6" t="str">
        <f>+'[1]ES 1.0'!E7</f>
        <v>For the Expense Month of December 2007</v>
      </c>
    </row>
    <row r="9" spans="2:20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30" customHeight="1" thickBot="1">
      <c r="B10" s="11" t="s">
        <v>35</v>
      </c>
      <c r="C10" s="12"/>
      <c r="D10" s="13" t="s">
        <v>36</v>
      </c>
      <c r="E10" s="14"/>
      <c r="F10" s="15" t="s">
        <v>37</v>
      </c>
      <c r="G10" s="14"/>
      <c r="H10" s="15" t="s">
        <v>38</v>
      </c>
      <c r="I10" s="14"/>
      <c r="J10" s="15" t="s">
        <v>39</v>
      </c>
      <c r="K10" s="16"/>
      <c r="L10" s="14"/>
      <c r="M10" s="15" t="s">
        <v>40</v>
      </c>
      <c r="N10" s="17"/>
      <c r="O10" s="18" t="s">
        <v>41</v>
      </c>
      <c r="P10" s="19"/>
      <c r="Q10" s="20"/>
      <c r="R10" s="17"/>
      <c r="S10" s="21" t="s">
        <v>42</v>
      </c>
      <c r="T10" s="22"/>
    </row>
    <row r="11" spans="2:20" ht="30" customHeight="1" thickBot="1">
      <c r="B11" s="23"/>
      <c r="C11" s="24"/>
      <c r="D11" s="22"/>
      <c r="E11" s="24"/>
      <c r="F11" s="25" t="s">
        <v>43</v>
      </c>
      <c r="G11" s="24"/>
      <c r="H11" s="22"/>
      <c r="I11" s="24"/>
      <c r="J11" s="22"/>
      <c r="K11" s="26"/>
      <c r="L11" s="24"/>
      <c r="M11" s="22"/>
      <c r="N11" s="27"/>
      <c r="O11" s="9"/>
      <c r="P11" s="28"/>
      <c r="Q11" s="10"/>
      <c r="R11" s="27"/>
      <c r="S11" s="29"/>
      <c r="T11" s="22"/>
    </row>
    <row r="12" spans="2:20" ht="12.75" customHeight="1">
      <c r="B12" s="30"/>
      <c r="C12" s="31"/>
      <c r="D12" s="32"/>
      <c r="E12" s="31"/>
      <c r="F12" s="32"/>
      <c r="G12" s="31"/>
      <c r="H12" s="32"/>
      <c r="I12" s="31"/>
      <c r="J12" s="32"/>
      <c r="K12" s="33"/>
      <c r="L12" s="31"/>
      <c r="M12" s="32"/>
      <c r="N12" s="31"/>
      <c r="O12" s="32"/>
      <c r="P12" s="31"/>
      <c r="Q12" s="32"/>
      <c r="R12" s="31"/>
      <c r="S12" s="34"/>
      <c r="T12" s="10"/>
    </row>
    <row r="13" spans="2:20" ht="15" customHeight="1">
      <c r="B13" s="35">
        <v>1</v>
      </c>
      <c r="C13" s="27"/>
      <c r="D13" s="10" t="s">
        <v>44</v>
      </c>
      <c r="E13" s="27"/>
      <c r="F13" s="36">
        <v>487964000</v>
      </c>
      <c r="G13" s="27"/>
      <c r="H13" s="37">
        <f>F13/$F$18</f>
        <v>0.5581870640922324</v>
      </c>
      <c r="I13" s="27"/>
      <c r="J13" s="38">
        <v>0.05835</v>
      </c>
      <c r="K13" s="39"/>
      <c r="L13" s="27"/>
      <c r="M13" s="40">
        <f>ROUND(H13*J13,4)</f>
        <v>0.0326</v>
      </c>
      <c r="N13" s="27"/>
      <c r="O13" s="10"/>
      <c r="P13" s="27"/>
      <c r="Q13" s="10"/>
      <c r="R13" s="27"/>
      <c r="S13" s="41">
        <f>+M13</f>
        <v>0.0326</v>
      </c>
      <c r="T13" s="40"/>
    </row>
    <row r="14" spans="2:20" ht="12.75">
      <c r="B14" s="35">
        <f>+B13+1</f>
        <v>2</v>
      </c>
      <c r="C14" s="27"/>
      <c r="D14" s="10" t="s">
        <v>45</v>
      </c>
      <c r="E14" s="27"/>
      <c r="F14" s="36">
        <v>6040631</v>
      </c>
      <c r="G14" s="27"/>
      <c r="H14" s="37">
        <f>F14/$F$18</f>
        <v>0.0069099402479578945</v>
      </c>
      <c r="I14" s="27"/>
      <c r="J14" s="38">
        <v>0.0449</v>
      </c>
      <c r="K14" s="39"/>
      <c r="L14" s="27"/>
      <c r="M14" s="40">
        <f>ROUND(H14*J14,4)</f>
        <v>0.0003</v>
      </c>
      <c r="N14" s="27"/>
      <c r="O14" s="10"/>
      <c r="P14" s="27"/>
      <c r="Q14" s="10"/>
      <c r="R14" s="27"/>
      <c r="S14" s="41">
        <f>+M14</f>
        <v>0.0003</v>
      </c>
      <c r="T14" s="40"/>
    </row>
    <row r="15" spans="2:20" ht="26.25">
      <c r="B15" s="35">
        <f>+B14+1</f>
        <v>3</v>
      </c>
      <c r="C15" s="27"/>
      <c r="D15" s="42" t="s">
        <v>46</v>
      </c>
      <c r="E15" s="27"/>
      <c r="F15" s="36">
        <v>32348353</v>
      </c>
      <c r="G15" s="27"/>
      <c r="H15" s="37">
        <f>F15/$F$18</f>
        <v>0.037003615408696455</v>
      </c>
      <c r="I15" s="27"/>
      <c r="J15" s="38">
        <v>0.03888</v>
      </c>
      <c r="K15" s="39"/>
      <c r="L15" s="27"/>
      <c r="M15" s="40">
        <f>ROUND(H15*J15,4)</f>
        <v>0.0014</v>
      </c>
      <c r="N15" s="27"/>
      <c r="O15" s="10"/>
      <c r="P15" s="27"/>
      <c r="Q15" s="10"/>
      <c r="R15" s="27"/>
      <c r="S15" s="41">
        <f>+M15</f>
        <v>0.0014</v>
      </c>
      <c r="T15" s="40"/>
    </row>
    <row r="16" spans="2:20" ht="12.75">
      <c r="B16" s="35">
        <f>+B15+1</f>
        <v>4</v>
      </c>
      <c r="C16" s="27"/>
      <c r="D16" s="10" t="s">
        <v>47</v>
      </c>
      <c r="E16" s="27"/>
      <c r="F16" s="36">
        <v>347841406</v>
      </c>
      <c r="G16" s="27"/>
      <c r="H16" s="37">
        <f>F16/$F$18</f>
        <v>0.39789938025111327</v>
      </c>
      <c r="I16" s="27"/>
      <c r="J16" s="43">
        <v>0.105</v>
      </c>
      <c r="K16" s="44" t="s">
        <v>48</v>
      </c>
      <c r="L16" s="27"/>
      <c r="M16" s="40">
        <f>ROUND(H16*J16,4)</f>
        <v>0.0418</v>
      </c>
      <c r="N16" s="27"/>
      <c r="O16" s="45">
        <f>O55</f>
        <v>1.6361</v>
      </c>
      <c r="P16" s="27"/>
      <c r="Q16" s="9" t="s">
        <v>49</v>
      </c>
      <c r="R16" s="27"/>
      <c r="S16" s="41">
        <f>ROUND(H16*J16*O16,5)</f>
        <v>0.06836</v>
      </c>
      <c r="T16" s="40"/>
    </row>
    <row r="17" spans="2:20" ht="12.75">
      <c r="B17" s="35"/>
      <c r="C17" s="27"/>
      <c r="D17" s="10"/>
      <c r="E17" s="27"/>
      <c r="F17" s="36"/>
      <c r="G17" s="27"/>
      <c r="H17" s="37"/>
      <c r="I17" s="27"/>
      <c r="J17" s="46"/>
      <c r="K17" s="39"/>
      <c r="L17" s="27"/>
      <c r="M17" s="37"/>
      <c r="N17" s="27"/>
      <c r="O17" s="10"/>
      <c r="P17" s="27"/>
      <c r="Q17" s="10"/>
      <c r="R17" s="27"/>
      <c r="S17" s="47"/>
      <c r="T17" s="45"/>
    </row>
    <row r="18" spans="2:20" ht="12.75">
      <c r="B18" s="35">
        <f>+B16+1</f>
        <v>5</v>
      </c>
      <c r="C18" s="27"/>
      <c r="D18" s="10" t="s">
        <v>50</v>
      </c>
      <c r="E18" s="27"/>
      <c r="F18" s="48">
        <f>SUM(F13:F16)</f>
        <v>874194390</v>
      </c>
      <c r="G18" s="27"/>
      <c r="H18" s="49">
        <f>SUM(H13:H16)</f>
        <v>1</v>
      </c>
      <c r="I18" s="27"/>
      <c r="J18" s="46"/>
      <c r="K18" s="39"/>
      <c r="L18" s="27"/>
      <c r="M18" s="50">
        <f>SUM(M13:M16)</f>
        <v>0.0761</v>
      </c>
      <c r="N18" s="27"/>
      <c r="O18" s="10"/>
      <c r="P18" s="27"/>
      <c r="Q18" s="10"/>
      <c r="R18" s="27"/>
      <c r="S18" s="51">
        <f>SUM(S13:S17)</f>
        <v>0.10266</v>
      </c>
      <c r="T18" s="52"/>
    </row>
    <row r="19" spans="2:20" ht="12.75">
      <c r="B19" s="35"/>
      <c r="C19" s="27"/>
      <c r="D19" s="10"/>
      <c r="E19" s="27"/>
      <c r="F19" s="10"/>
      <c r="G19" s="27"/>
      <c r="H19" s="10"/>
      <c r="I19" s="27"/>
      <c r="J19" s="10"/>
      <c r="K19" s="39"/>
      <c r="L19" s="27"/>
      <c r="M19" s="10"/>
      <c r="N19" s="27"/>
      <c r="O19" s="10"/>
      <c r="P19" s="27"/>
      <c r="Q19" s="10"/>
      <c r="R19" s="27"/>
      <c r="S19" s="53"/>
      <c r="T19" s="10"/>
    </row>
    <row r="20" spans="2:20" ht="13.5" thickBot="1">
      <c r="B20" s="54"/>
      <c r="C20" s="55"/>
      <c r="D20" s="56"/>
      <c r="E20" s="55"/>
      <c r="F20" s="56"/>
      <c r="G20" s="55"/>
      <c r="H20" s="56"/>
      <c r="I20" s="55"/>
      <c r="J20" s="56"/>
      <c r="K20" s="57"/>
      <c r="L20" s="55"/>
      <c r="M20" s="56"/>
      <c r="N20" s="55"/>
      <c r="O20" s="56"/>
      <c r="P20" s="55"/>
      <c r="Q20" s="56"/>
      <c r="R20" s="55"/>
      <c r="S20" s="58"/>
      <c r="T20" s="10"/>
    </row>
    <row r="21" spans="2:20" ht="12.75">
      <c r="B21" s="35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7"/>
      <c r="O21" s="10"/>
      <c r="P21" s="28"/>
      <c r="Q21" s="10"/>
      <c r="R21" s="10"/>
      <c r="S21" s="53"/>
      <c r="T21" s="10"/>
    </row>
    <row r="22" spans="2:20" ht="12" customHeight="1">
      <c r="B22" s="35"/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7"/>
      <c r="O22" s="10"/>
      <c r="P22" s="28"/>
      <c r="Q22" s="10"/>
      <c r="R22" s="10"/>
      <c r="S22" s="53"/>
      <c r="T22" s="10"/>
    </row>
    <row r="23" spans="2:20" ht="12.75">
      <c r="B23" s="23" t="s">
        <v>48</v>
      </c>
      <c r="C23" s="59"/>
      <c r="D23" s="10" t="s">
        <v>51</v>
      </c>
      <c r="E23" s="10"/>
      <c r="F23" s="10"/>
      <c r="G23" s="10"/>
      <c r="H23" s="10"/>
      <c r="I23" s="10"/>
      <c r="J23" s="10"/>
      <c r="K23" s="10"/>
      <c r="L23" s="10"/>
      <c r="M23" s="10"/>
      <c r="N23" s="27"/>
      <c r="O23" s="40"/>
      <c r="P23" s="28"/>
      <c r="Q23" s="10"/>
      <c r="R23" s="10"/>
      <c r="S23" s="53"/>
      <c r="T23" s="10"/>
    </row>
    <row r="24" spans="2:20" ht="12.75">
      <c r="B24" s="35"/>
      <c r="C24" s="59"/>
      <c r="D24" s="10" t="s">
        <v>52</v>
      </c>
      <c r="E24" s="10"/>
      <c r="F24" s="10"/>
      <c r="G24" s="10"/>
      <c r="H24" s="10"/>
      <c r="I24" s="10"/>
      <c r="J24" s="10"/>
      <c r="K24" s="10"/>
      <c r="L24" s="10"/>
      <c r="M24" s="10"/>
      <c r="N24" s="27"/>
      <c r="O24" s="10"/>
      <c r="P24" s="28"/>
      <c r="Q24" s="10"/>
      <c r="R24" s="10"/>
      <c r="S24" s="53"/>
      <c r="T24" s="10"/>
    </row>
    <row r="25" spans="2:20" ht="12.75">
      <c r="B25" s="60"/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7"/>
      <c r="O25" s="10"/>
      <c r="P25" s="28"/>
      <c r="Q25" s="10"/>
      <c r="R25" s="10"/>
      <c r="S25" s="53"/>
      <c r="T25" s="10"/>
    </row>
    <row r="26" spans="2:20" ht="12.75">
      <c r="B26" s="23" t="s">
        <v>49</v>
      </c>
      <c r="C26" s="59"/>
      <c r="D26" s="10" t="s">
        <v>53</v>
      </c>
      <c r="E26" s="10"/>
      <c r="F26" s="10"/>
      <c r="G26" s="10"/>
      <c r="H26" s="10"/>
      <c r="I26" s="10"/>
      <c r="J26" s="10"/>
      <c r="K26" s="10"/>
      <c r="L26" s="10"/>
      <c r="M26" s="10"/>
      <c r="N26" s="27"/>
      <c r="O26" s="10"/>
      <c r="P26" s="28"/>
      <c r="Q26" s="10"/>
      <c r="R26" s="10"/>
      <c r="S26" s="53"/>
      <c r="T26" s="10"/>
    </row>
    <row r="27" spans="2:20" ht="12.75">
      <c r="B27" s="23"/>
      <c r="C27" s="59"/>
      <c r="D27" s="61" t="s">
        <v>54</v>
      </c>
      <c r="E27" s="10"/>
      <c r="F27" s="10"/>
      <c r="G27" s="10"/>
      <c r="H27" s="10"/>
      <c r="I27" s="10"/>
      <c r="J27" s="10"/>
      <c r="K27" s="10"/>
      <c r="L27" s="10"/>
      <c r="M27" s="10"/>
      <c r="N27" s="27"/>
      <c r="O27" s="10"/>
      <c r="P27" s="28"/>
      <c r="Q27" s="10"/>
      <c r="R27" s="10"/>
      <c r="S27" s="53"/>
      <c r="T27" s="10"/>
    </row>
    <row r="28" spans="2:20" ht="12.75">
      <c r="B28" s="60"/>
      <c r="C28" s="5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10"/>
      <c r="P28" s="28"/>
      <c r="Q28" s="10"/>
      <c r="R28" s="10"/>
      <c r="S28" s="53"/>
      <c r="T28" s="10"/>
    </row>
    <row r="29" spans="2:20" ht="12.75">
      <c r="B29" s="60">
        <v>1</v>
      </c>
      <c r="C29" s="59"/>
      <c r="D29" s="10" t="s">
        <v>55</v>
      </c>
      <c r="E29" s="10"/>
      <c r="F29" s="10"/>
      <c r="G29" s="10"/>
      <c r="H29" s="10"/>
      <c r="I29" s="10"/>
      <c r="J29" s="10"/>
      <c r="K29" s="10"/>
      <c r="L29" s="10"/>
      <c r="M29" s="10"/>
      <c r="N29" s="27"/>
      <c r="O29" s="45">
        <v>100</v>
      </c>
      <c r="P29" s="28"/>
      <c r="Q29" s="10"/>
      <c r="R29" s="10"/>
      <c r="S29" s="53"/>
      <c r="T29" s="10"/>
    </row>
    <row r="30" spans="2:20" ht="12.75">
      <c r="B30" s="60">
        <f>+B29+1</f>
        <v>2</v>
      </c>
      <c r="C30" s="59"/>
      <c r="D30" s="61" t="s">
        <v>56</v>
      </c>
      <c r="E30" s="10"/>
      <c r="F30" s="10"/>
      <c r="G30" s="10"/>
      <c r="H30" s="10"/>
      <c r="I30" s="10"/>
      <c r="J30" s="10"/>
      <c r="K30" s="10"/>
      <c r="L30" s="10"/>
      <c r="M30" s="10"/>
      <c r="N30" s="27"/>
      <c r="O30" s="62">
        <v>0.47</v>
      </c>
      <c r="P30" s="28"/>
      <c r="Q30" s="10"/>
      <c r="R30" s="10"/>
      <c r="S30" s="53"/>
      <c r="T30" s="10"/>
    </row>
    <row r="31" spans="2:20" ht="12.75">
      <c r="B31" s="60"/>
      <c r="C31" s="59"/>
      <c r="D31" s="61"/>
      <c r="E31" s="10"/>
      <c r="F31" s="10"/>
      <c r="G31" s="10"/>
      <c r="H31" s="10"/>
      <c r="I31" s="10"/>
      <c r="J31" s="10"/>
      <c r="K31" s="10"/>
      <c r="L31" s="10"/>
      <c r="M31" s="10"/>
      <c r="N31" s="27"/>
      <c r="O31" s="63"/>
      <c r="P31" s="28"/>
      <c r="Q31" s="10"/>
      <c r="R31" s="10"/>
      <c r="S31" s="53"/>
      <c r="T31" s="10"/>
    </row>
    <row r="32" spans="2:20" ht="12.75">
      <c r="B32" s="60">
        <f>+B30+1</f>
        <v>3</v>
      </c>
      <c r="C32" s="59"/>
      <c r="D32" s="61" t="s">
        <v>57</v>
      </c>
      <c r="E32" s="10"/>
      <c r="F32" s="10"/>
      <c r="G32" s="10"/>
      <c r="H32" s="10"/>
      <c r="I32" s="10"/>
      <c r="J32" s="10"/>
      <c r="K32" s="10"/>
      <c r="L32" s="10"/>
      <c r="M32" s="10"/>
      <c r="N32" s="27"/>
      <c r="O32" s="64">
        <f>+O29-O30</f>
        <v>99.53</v>
      </c>
      <c r="P32" s="28"/>
      <c r="Q32" s="10"/>
      <c r="R32" s="10"/>
      <c r="S32" s="53"/>
      <c r="T32" s="10"/>
    </row>
    <row r="33" spans="2:20" ht="12.75">
      <c r="B33" s="60">
        <f aca="true" t="shared" si="0" ref="B33:B39">+B32+1</f>
        <v>4</v>
      </c>
      <c r="C33" s="59"/>
      <c r="D33" s="61" t="s">
        <v>58</v>
      </c>
      <c r="E33" s="10"/>
      <c r="F33" s="10"/>
      <c r="G33" s="10"/>
      <c r="H33" s="10"/>
      <c r="I33" s="10"/>
      <c r="J33" s="10"/>
      <c r="K33" s="10"/>
      <c r="L33" s="10"/>
      <c r="M33" s="10"/>
      <c r="N33" s="27"/>
      <c r="O33" s="62">
        <f>+O68</f>
        <v>6.220325</v>
      </c>
      <c r="P33" s="28"/>
      <c r="Q33" s="10"/>
      <c r="R33" s="10"/>
      <c r="S33" s="53"/>
      <c r="T33" s="10"/>
    </row>
    <row r="34" spans="2:20" ht="12.75">
      <c r="B34" s="60"/>
      <c r="C34" s="59"/>
      <c r="D34" s="61"/>
      <c r="E34" s="10"/>
      <c r="F34" s="10"/>
      <c r="G34" s="10"/>
      <c r="H34" s="10"/>
      <c r="I34" s="10"/>
      <c r="J34" s="10"/>
      <c r="K34" s="10"/>
      <c r="L34" s="10"/>
      <c r="M34" s="10"/>
      <c r="N34" s="27"/>
      <c r="O34" s="45"/>
      <c r="P34" s="28"/>
      <c r="Q34" s="10"/>
      <c r="R34" s="10"/>
      <c r="S34" s="53"/>
      <c r="T34" s="10"/>
    </row>
    <row r="35" spans="2:20" ht="12.75">
      <c r="B35" s="60">
        <f>+B33+1</f>
        <v>5</v>
      </c>
      <c r="C35" s="59"/>
      <c r="D35" s="61" t="s">
        <v>59</v>
      </c>
      <c r="E35" s="10"/>
      <c r="F35" s="10"/>
      <c r="G35" s="10"/>
      <c r="H35" s="10"/>
      <c r="I35" s="10"/>
      <c r="J35" s="10"/>
      <c r="K35" s="10"/>
      <c r="L35" s="10"/>
      <c r="M35" s="10"/>
      <c r="N35" s="27"/>
      <c r="O35" s="64">
        <f>+O32-O33</f>
        <v>93.309675</v>
      </c>
      <c r="P35" s="28"/>
      <c r="Q35" s="10"/>
      <c r="R35" s="10"/>
      <c r="S35" s="53"/>
      <c r="T35" s="10"/>
    </row>
    <row r="36" spans="2:20" ht="12.75">
      <c r="B36" s="60">
        <f t="shared" si="0"/>
        <v>6</v>
      </c>
      <c r="C36" s="59"/>
      <c r="D36" s="76" t="s">
        <v>60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>
        <v>0</v>
      </c>
      <c r="P36" s="28"/>
      <c r="Q36" s="10"/>
      <c r="R36" s="10"/>
      <c r="S36" s="53"/>
      <c r="T36" s="10"/>
    </row>
    <row r="37" spans="2:20" ht="12.75">
      <c r="B37" s="60"/>
      <c r="C37" s="59"/>
      <c r="D37" s="61"/>
      <c r="E37" s="10"/>
      <c r="F37" s="10"/>
      <c r="G37" s="10"/>
      <c r="H37" s="10"/>
      <c r="I37" s="10"/>
      <c r="J37" s="10"/>
      <c r="K37" s="10"/>
      <c r="L37" s="10"/>
      <c r="M37" s="10"/>
      <c r="N37" s="27"/>
      <c r="O37" s="63"/>
      <c r="P37" s="28"/>
      <c r="Q37" s="10"/>
      <c r="R37" s="10"/>
      <c r="S37" s="53"/>
      <c r="T37" s="10"/>
    </row>
    <row r="38" spans="2:20" ht="12.75">
      <c r="B38" s="60">
        <f>+B36+1</f>
        <v>7</v>
      </c>
      <c r="C38" s="28"/>
      <c r="D38" s="61" t="s">
        <v>61</v>
      </c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45">
        <f>+O35-O36</f>
        <v>93.309675</v>
      </c>
      <c r="P38" s="28"/>
      <c r="Q38" s="10"/>
      <c r="R38" s="10"/>
      <c r="S38" s="53"/>
      <c r="T38" s="10"/>
    </row>
    <row r="39" spans="2:20" ht="12.75">
      <c r="B39" s="60">
        <f t="shared" si="0"/>
        <v>8</v>
      </c>
      <c r="C39" s="28"/>
      <c r="D39" s="61" t="s">
        <v>62</v>
      </c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62">
        <f>ROUND(O38*0.35,4)</f>
        <v>32.6584</v>
      </c>
      <c r="P39" s="28"/>
      <c r="Q39" s="10"/>
      <c r="R39" s="10"/>
      <c r="S39" s="53"/>
      <c r="T39" s="10"/>
    </row>
    <row r="40" spans="2:20" ht="12.75">
      <c r="B40" s="60"/>
      <c r="C40" s="28"/>
      <c r="D40" s="61"/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63"/>
      <c r="P40" s="28"/>
      <c r="Q40" s="10"/>
      <c r="R40" s="10"/>
      <c r="S40" s="53"/>
      <c r="T40" s="10"/>
    </row>
    <row r="41" spans="2:20" ht="13.5" thickBot="1">
      <c r="B41" s="60">
        <f>+B39+1</f>
        <v>9</v>
      </c>
      <c r="C41" s="28"/>
      <c r="D41" s="61" t="s">
        <v>63</v>
      </c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65">
        <f>+O38-O39</f>
        <v>60.651275</v>
      </c>
      <c r="P41" s="28"/>
      <c r="Q41" s="10"/>
      <c r="R41" s="10"/>
      <c r="S41" s="53"/>
      <c r="T41" s="10"/>
    </row>
    <row r="42" spans="2:20" ht="13.5" thickTop="1">
      <c r="B42" s="60"/>
      <c r="C42" s="28"/>
      <c r="D42" s="61"/>
      <c r="E42" s="10"/>
      <c r="F42" s="10"/>
      <c r="G42" s="10"/>
      <c r="H42" s="10"/>
      <c r="I42" s="10"/>
      <c r="J42" s="10"/>
      <c r="K42" s="10"/>
      <c r="L42" s="10"/>
      <c r="M42" s="10"/>
      <c r="N42" s="27"/>
      <c r="O42" s="64"/>
      <c r="P42" s="28"/>
      <c r="Q42" s="10"/>
      <c r="R42" s="10"/>
      <c r="S42" s="53"/>
      <c r="T42" s="10"/>
    </row>
    <row r="43" spans="2:20" ht="12.75">
      <c r="B43" s="60">
        <f>+B41+1</f>
        <v>10</v>
      </c>
      <c r="C43" s="28"/>
      <c r="D43" s="61" t="s">
        <v>64</v>
      </c>
      <c r="E43" s="10"/>
      <c r="F43" s="10"/>
      <c r="G43" s="10"/>
      <c r="H43" s="10"/>
      <c r="I43" s="10"/>
      <c r="J43" s="10"/>
      <c r="K43" s="10"/>
      <c r="L43" s="10"/>
      <c r="M43" s="10"/>
      <c r="N43" s="27"/>
      <c r="O43" s="63"/>
      <c r="P43" s="28"/>
      <c r="Q43" s="10"/>
      <c r="R43" s="10"/>
      <c r="S43" s="53"/>
      <c r="T43" s="10"/>
    </row>
    <row r="44" spans="2:20" ht="12.75">
      <c r="B44" s="60">
        <f>+B43+1</f>
        <v>11</v>
      </c>
      <c r="C44" s="28"/>
      <c r="D44" s="61" t="s">
        <v>65</v>
      </c>
      <c r="E44" s="10"/>
      <c r="F44" s="10"/>
      <c r="G44" s="10"/>
      <c r="H44" s="10"/>
      <c r="I44" s="10"/>
      <c r="J44" s="10"/>
      <c r="K44" s="10"/>
      <c r="L44" s="10"/>
      <c r="M44" s="10"/>
      <c r="N44" s="27"/>
      <c r="O44" s="64">
        <f>+O41</f>
        <v>60.651275</v>
      </c>
      <c r="P44" s="28"/>
      <c r="Q44" s="10"/>
      <c r="R44" s="10"/>
      <c r="S44" s="53"/>
      <c r="T44" s="10"/>
    </row>
    <row r="45" spans="2:20" ht="12.75">
      <c r="B45" s="60">
        <f>+B44+1</f>
        <v>12</v>
      </c>
      <c r="C45" s="28"/>
      <c r="D45" s="76" t="s">
        <v>66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8">
        <f>+O36</f>
        <v>0</v>
      </c>
      <c r="P45" s="28"/>
      <c r="Q45" s="10"/>
      <c r="R45" s="10"/>
      <c r="S45" s="53"/>
      <c r="T45" s="10"/>
    </row>
    <row r="46" spans="2:20" ht="12.75">
      <c r="B46" s="60">
        <f>+B45+1</f>
        <v>13</v>
      </c>
      <c r="C46" s="28"/>
      <c r="D46" s="61" t="s">
        <v>67</v>
      </c>
      <c r="E46" s="10"/>
      <c r="F46" s="10"/>
      <c r="G46" s="10"/>
      <c r="H46" s="10"/>
      <c r="I46" s="10"/>
      <c r="J46" s="10"/>
      <c r="K46" s="10"/>
      <c r="L46" s="10"/>
      <c r="M46" s="10"/>
      <c r="N46" s="27"/>
      <c r="O46" s="62">
        <v>0.47</v>
      </c>
      <c r="P46" s="28"/>
      <c r="Q46" s="10"/>
      <c r="R46" s="10"/>
      <c r="S46" s="53"/>
      <c r="T46" s="10"/>
    </row>
    <row r="47" spans="2:20" ht="12.75">
      <c r="B47" s="60"/>
      <c r="C47" s="28"/>
      <c r="D47" s="61"/>
      <c r="E47" s="10"/>
      <c r="F47" s="10"/>
      <c r="G47" s="10"/>
      <c r="H47" s="10"/>
      <c r="I47" s="10"/>
      <c r="J47" s="10"/>
      <c r="K47" s="10"/>
      <c r="L47" s="10"/>
      <c r="M47" s="10"/>
      <c r="N47" s="27"/>
      <c r="O47" s="63"/>
      <c r="P47" s="28"/>
      <c r="Q47" s="10"/>
      <c r="R47" s="10"/>
      <c r="S47" s="53"/>
      <c r="T47" s="10"/>
    </row>
    <row r="48" spans="2:20" ht="13.5" thickBot="1">
      <c r="B48" s="60">
        <f>+B46+1</f>
        <v>14</v>
      </c>
      <c r="C48" s="28"/>
      <c r="D48" s="61" t="s">
        <v>68</v>
      </c>
      <c r="E48" s="10"/>
      <c r="F48" s="10"/>
      <c r="G48" s="10"/>
      <c r="H48" s="10"/>
      <c r="I48" s="10"/>
      <c r="J48" s="10"/>
      <c r="K48" s="10"/>
      <c r="L48" s="10"/>
      <c r="M48" s="10"/>
      <c r="N48" s="27"/>
      <c r="O48" s="65">
        <f>SUM(O44:O47)</f>
        <v>61.121275</v>
      </c>
      <c r="P48" s="28"/>
      <c r="Q48" s="10"/>
      <c r="R48" s="10"/>
      <c r="S48" s="53"/>
      <c r="T48" s="10"/>
    </row>
    <row r="49" spans="2:20" ht="13.5" thickTop="1">
      <c r="B49" s="60"/>
      <c r="C49" s="28"/>
      <c r="D49" s="61"/>
      <c r="E49" s="10"/>
      <c r="F49" s="10"/>
      <c r="G49" s="10"/>
      <c r="H49" s="10"/>
      <c r="I49" s="10"/>
      <c r="J49" s="10"/>
      <c r="K49" s="10"/>
      <c r="L49" s="10"/>
      <c r="M49" s="10"/>
      <c r="N49" s="27"/>
      <c r="O49" s="63"/>
      <c r="P49" s="28"/>
      <c r="Q49" s="10"/>
      <c r="R49" s="10"/>
      <c r="S49" s="53"/>
      <c r="T49" s="10"/>
    </row>
    <row r="50" spans="2:20" ht="12.75">
      <c r="B50" s="60">
        <f>+B48+1</f>
        <v>15</v>
      </c>
      <c r="C50" s="28"/>
      <c r="D50" s="61" t="s">
        <v>69</v>
      </c>
      <c r="E50" s="10"/>
      <c r="F50" s="10"/>
      <c r="G50" s="10"/>
      <c r="H50" s="10"/>
      <c r="I50" s="10"/>
      <c r="J50" s="10"/>
      <c r="K50" s="10"/>
      <c r="L50" s="10"/>
      <c r="M50" s="10"/>
      <c r="N50" s="27"/>
      <c r="O50" s="63"/>
      <c r="P50" s="28"/>
      <c r="Q50" s="10"/>
      <c r="R50" s="10"/>
      <c r="S50" s="53"/>
      <c r="T50" s="10"/>
    </row>
    <row r="51" spans="2:20" ht="12.75">
      <c r="B51" s="60">
        <f>+B50+1</f>
        <v>16</v>
      </c>
      <c r="C51" s="28"/>
      <c r="D51" s="61" t="s">
        <v>70</v>
      </c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64">
        <f>+O39</f>
        <v>32.6584</v>
      </c>
      <c r="P51" s="28"/>
      <c r="Q51" s="10"/>
      <c r="R51" s="10"/>
      <c r="S51" s="53"/>
      <c r="T51" s="10"/>
    </row>
    <row r="52" spans="2:20" ht="12.75">
      <c r="B52" s="60">
        <f>+B51+1</f>
        <v>17</v>
      </c>
      <c r="C52" s="28"/>
      <c r="D52" s="61" t="s">
        <v>71</v>
      </c>
      <c r="E52" s="10"/>
      <c r="F52" s="10"/>
      <c r="G52" s="10"/>
      <c r="H52" s="10"/>
      <c r="I52" s="10"/>
      <c r="J52" s="10"/>
      <c r="K52" s="10"/>
      <c r="L52" s="10"/>
      <c r="M52" s="10"/>
      <c r="N52" s="27"/>
      <c r="O52" s="62">
        <f>+O33</f>
        <v>6.220325</v>
      </c>
      <c r="P52" s="28"/>
      <c r="Q52" s="10"/>
      <c r="R52" s="10"/>
      <c r="S52" s="53"/>
      <c r="T52" s="10"/>
    </row>
    <row r="53" spans="2:20" ht="13.5" thickBot="1">
      <c r="B53" s="60">
        <f>+B52+1</f>
        <v>18</v>
      </c>
      <c r="C53" s="28"/>
      <c r="D53" s="61" t="s">
        <v>72</v>
      </c>
      <c r="E53" s="10"/>
      <c r="F53" s="10"/>
      <c r="G53" s="10"/>
      <c r="H53" s="10"/>
      <c r="I53" s="10"/>
      <c r="J53" s="10"/>
      <c r="K53" s="10"/>
      <c r="L53" s="10"/>
      <c r="M53" s="10"/>
      <c r="N53" s="27"/>
      <c r="O53" s="66">
        <f>SUM(O51:O52)</f>
        <v>38.878725</v>
      </c>
      <c r="P53" s="28"/>
      <c r="Q53" s="10"/>
      <c r="R53" s="10"/>
      <c r="S53" s="53"/>
      <c r="T53" s="10"/>
    </row>
    <row r="54" spans="2:20" ht="13.5" thickTop="1">
      <c r="B54" s="60"/>
      <c r="C54" s="28"/>
      <c r="D54" s="61"/>
      <c r="E54" s="10"/>
      <c r="F54" s="10"/>
      <c r="G54" s="10"/>
      <c r="H54" s="10"/>
      <c r="I54" s="10"/>
      <c r="J54" s="10"/>
      <c r="K54" s="10"/>
      <c r="L54" s="10"/>
      <c r="M54" s="10"/>
      <c r="N54" s="27"/>
      <c r="O54" s="63"/>
      <c r="P54" s="28"/>
      <c r="Q54" s="10"/>
      <c r="R54" s="10"/>
      <c r="S54" s="53"/>
      <c r="T54" s="10"/>
    </row>
    <row r="55" spans="2:20" ht="13.5" thickBot="1">
      <c r="B55" s="60">
        <f>+B53+1</f>
        <v>19</v>
      </c>
      <c r="C55" s="28"/>
      <c r="D55" s="61" t="s">
        <v>73</v>
      </c>
      <c r="E55" s="10"/>
      <c r="F55" s="10"/>
      <c r="G55" s="10"/>
      <c r="H55" s="10"/>
      <c r="I55" s="10"/>
      <c r="J55" s="10"/>
      <c r="K55" s="10"/>
      <c r="L55" s="10"/>
      <c r="M55" s="10"/>
      <c r="N55" s="27"/>
      <c r="O55" s="65">
        <f>ROUND(O29/O48,4)</f>
        <v>1.6361</v>
      </c>
      <c r="P55" s="28"/>
      <c r="Q55" s="10"/>
      <c r="R55" s="10"/>
      <c r="S55" s="53"/>
      <c r="T55" s="10"/>
    </row>
    <row r="56" spans="2:20" ht="13.5" thickTop="1">
      <c r="B56" s="60"/>
      <c r="C56" s="28"/>
      <c r="D56" s="61"/>
      <c r="E56" s="10"/>
      <c r="F56" s="10"/>
      <c r="G56" s="10"/>
      <c r="H56" s="10"/>
      <c r="I56" s="10"/>
      <c r="J56" s="10"/>
      <c r="K56" s="10"/>
      <c r="L56" s="10"/>
      <c r="M56" s="10"/>
      <c r="N56" s="27"/>
      <c r="O56" s="64"/>
      <c r="P56" s="28"/>
      <c r="Q56" s="10"/>
      <c r="R56" s="10"/>
      <c r="S56" s="53"/>
      <c r="T56" s="10"/>
    </row>
    <row r="57" spans="2:20" ht="12.75">
      <c r="B57" s="60"/>
      <c r="C57" s="28"/>
      <c r="D57" s="61"/>
      <c r="E57" s="10"/>
      <c r="F57" s="10"/>
      <c r="G57" s="10"/>
      <c r="H57" s="10"/>
      <c r="I57" s="10"/>
      <c r="J57" s="10"/>
      <c r="K57" s="10"/>
      <c r="L57" s="10"/>
      <c r="M57" s="10"/>
      <c r="N57" s="27"/>
      <c r="O57" s="63"/>
      <c r="P57" s="28"/>
      <c r="Q57" s="10"/>
      <c r="R57" s="10"/>
      <c r="S57" s="53"/>
      <c r="T57" s="10"/>
    </row>
    <row r="58" spans="2:20" ht="12.75">
      <c r="B58" s="60"/>
      <c r="C58" s="28"/>
      <c r="D58" s="61" t="s">
        <v>74</v>
      </c>
      <c r="E58" s="10"/>
      <c r="F58" s="10"/>
      <c r="G58" s="10"/>
      <c r="H58" s="10"/>
      <c r="I58" s="10"/>
      <c r="J58" s="10"/>
      <c r="K58" s="10"/>
      <c r="L58" s="10"/>
      <c r="M58" s="10"/>
      <c r="N58" s="27"/>
      <c r="O58" s="63"/>
      <c r="P58" s="28"/>
      <c r="Q58" s="10"/>
      <c r="R58" s="10"/>
      <c r="S58" s="53"/>
      <c r="T58" s="10"/>
    </row>
    <row r="59" spans="2:20" ht="12.75">
      <c r="B59" s="60">
        <v>1</v>
      </c>
      <c r="C59" s="28"/>
      <c r="D59" s="61" t="s">
        <v>75</v>
      </c>
      <c r="E59" s="10"/>
      <c r="F59" s="10"/>
      <c r="G59" s="10"/>
      <c r="H59" s="10"/>
      <c r="I59" s="10"/>
      <c r="J59" s="10"/>
      <c r="K59" s="10"/>
      <c r="L59" s="10"/>
      <c r="M59" s="10"/>
      <c r="N59" s="27"/>
      <c r="O59" s="45">
        <v>100</v>
      </c>
      <c r="P59" s="28"/>
      <c r="Q59" s="10"/>
      <c r="R59" s="10"/>
      <c r="S59" s="53"/>
      <c r="T59" s="10"/>
    </row>
    <row r="60" spans="2:20" ht="12.75">
      <c r="B60" s="60">
        <f>+B59+1</f>
        <v>2</v>
      </c>
      <c r="C60" s="28"/>
      <c r="D60" s="61" t="s">
        <v>76</v>
      </c>
      <c r="E60" s="10"/>
      <c r="F60" s="10"/>
      <c r="G60" s="10"/>
      <c r="H60" s="10"/>
      <c r="I60" s="10"/>
      <c r="J60" s="10"/>
      <c r="K60" s="10"/>
      <c r="L60" s="10"/>
      <c r="M60" s="10"/>
      <c r="N60" s="27"/>
      <c r="O60" s="62">
        <v>0.47</v>
      </c>
      <c r="P60" s="28"/>
      <c r="Q60" s="10"/>
      <c r="R60" s="10"/>
      <c r="S60" s="53"/>
      <c r="T60" s="10"/>
    </row>
    <row r="61" spans="2:20" ht="12.75">
      <c r="B61" s="60"/>
      <c r="C61" s="28"/>
      <c r="D61" s="61"/>
      <c r="E61" s="10"/>
      <c r="F61" s="10"/>
      <c r="G61" s="10"/>
      <c r="H61" s="10"/>
      <c r="I61" s="10"/>
      <c r="J61" s="10"/>
      <c r="K61" s="10"/>
      <c r="L61" s="10"/>
      <c r="M61" s="10"/>
      <c r="N61" s="27"/>
      <c r="O61" s="63"/>
      <c r="P61" s="28"/>
      <c r="Q61" s="10"/>
      <c r="R61" s="10"/>
      <c r="S61" s="53"/>
      <c r="T61" s="10"/>
    </row>
    <row r="62" spans="2:20" ht="12.75">
      <c r="B62" s="60">
        <f>+B60+1</f>
        <v>3</v>
      </c>
      <c r="C62" s="28"/>
      <c r="D62" s="61" t="s">
        <v>77</v>
      </c>
      <c r="E62" s="10"/>
      <c r="F62" s="10"/>
      <c r="G62" s="10"/>
      <c r="H62" s="10"/>
      <c r="I62" s="10"/>
      <c r="J62" s="10"/>
      <c r="K62" s="10"/>
      <c r="L62" s="10"/>
      <c r="M62" s="10"/>
      <c r="N62" s="27"/>
      <c r="O62" s="64">
        <f>+O59-O60</f>
        <v>99.53</v>
      </c>
      <c r="P62" s="28"/>
      <c r="Q62" s="10"/>
      <c r="R62" s="10"/>
      <c r="S62" s="53"/>
      <c r="T62" s="10"/>
    </row>
    <row r="63" spans="2:20" ht="12.75">
      <c r="B63" s="60">
        <f>+B62+1</f>
        <v>4</v>
      </c>
      <c r="C63" s="28"/>
      <c r="D63" s="76" t="s">
        <v>78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>
        <f>+O36</f>
        <v>0</v>
      </c>
      <c r="P63" s="28"/>
      <c r="Q63" s="10"/>
      <c r="R63" s="10"/>
      <c r="S63" s="53"/>
      <c r="T63" s="10"/>
    </row>
    <row r="64" spans="2:20" ht="12.75">
      <c r="B64" s="60"/>
      <c r="C64" s="28"/>
      <c r="D64" s="61"/>
      <c r="E64" s="10"/>
      <c r="F64" s="10"/>
      <c r="G64" s="10"/>
      <c r="H64" s="10"/>
      <c r="I64" s="10"/>
      <c r="J64" s="10"/>
      <c r="K64" s="10"/>
      <c r="L64" s="10"/>
      <c r="M64" s="10"/>
      <c r="N64" s="27"/>
      <c r="O64" s="63"/>
      <c r="P64" s="28"/>
      <c r="Q64" s="10"/>
      <c r="R64" s="10"/>
      <c r="S64" s="53"/>
      <c r="T64" s="10"/>
    </row>
    <row r="65" spans="2:20" ht="12.75">
      <c r="B65" s="60">
        <f>+B63+1</f>
        <v>5</v>
      </c>
      <c r="C65" s="28"/>
      <c r="D65" s="61" t="s">
        <v>77</v>
      </c>
      <c r="E65" s="10"/>
      <c r="F65" s="10"/>
      <c r="G65" s="10"/>
      <c r="H65" s="10"/>
      <c r="I65" s="10"/>
      <c r="J65" s="10"/>
      <c r="K65" s="10"/>
      <c r="L65" s="10"/>
      <c r="M65" s="10"/>
      <c r="N65" s="27"/>
      <c r="O65" s="64">
        <f>+O62-O63</f>
        <v>99.53</v>
      </c>
      <c r="P65" s="28"/>
      <c r="Q65" s="10"/>
      <c r="R65" s="10"/>
      <c r="S65" s="53"/>
      <c r="T65" s="10"/>
    </row>
    <row r="66" spans="2:20" ht="12.75">
      <c r="B66" s="60">
        <f>+B65+1</f>
        <v>6</v>
      </c>
      <c r="C66" s="28"/>
      <c r="D66" s="61" t="s">
        <v>79</v>
      </c>
      <c r="E66" s="10"/>
      <c r="F66" s="10"/>
      <c r="G66" s="10"/>
      <c r="H66" s="10"/>
      <c r="I66" s="10"/>
      <c r="J66" s="10"/>
      <c r="K66" s="10"/>
      <c r="L66" s="10"/>
      <c r="M66" s="10"/>
      <c r="N66" s="27"/>
      <c r="O66" s="62">
        <v>6.25</v>
      </c>
      <c r="P66" s="28"/>
      <c r="Q66" s="10"/>
      <c r="R66" s="10"/>
      <c r="S66" s="53"/>
      <c r="T66" s="10"/>
    </row>
    <row r="67" spans="2:20" ht="12.75">
      <c r="B67" s="60"/>
      <c r="C67" s="28"/>
      <c r="D67" s="61"/>
      <c r="E67" s="10"/>
      <c r="F67" s="10"/>
      <c r="G67" s="10"/>
      <c r="H67" s="10"/>
      <c r="I67" s="10"/>
      <c r="J67" s="10"/>
      <c r="K67" s="10"/>
      <c r="L67" s="10"/>
      <c r="M67" s="10"/>
      <c r="N67" s="27"/>
      <c r="O67" s="63"/>
      <c r="P67" s="28"/>
      <c r="Q67" s="10"/>
      <c r="R67" s="10"/>
      <c r="S67" s="53"/>
      <c r="T67" s="10"/>
    </row>
    <row r="68" spans="2:20" ht="13.5" thickBot="1">
      <c r="B68" s="60">
        <f>+B66+1</f>
        <v>7</v>
      </c>
      <c r="C68" s="28"/>
      <c r="D68" s="61" t="s">
        <v>80</v>
      </c>
      <c r="E68" s="10"/>
      <c r="F68" s="10"/>
      <c r="G68" s="10"/>
      <c r="H68" s="10"/>
      <c r="I68" s="10"/>
      <c r="J68" s="10"/>
      <c r="K68" s="10"/>
      <c r="L68" s="10"/>
      <c r="M68" s="10"/>
      <c r="N68" s="27"/>
      <c r="O68" s="65">
        <f>ROUND(O65*O66,4)/100-0.0003</f>
        <v>6.220325</v>
      </c>
      <c r="P68" s="28"/>
      <c r="Q68" s="10"/>
      <c r="R68" s="10"/>
      <c r="S68" s="53"/>
      <c r="T68" s="10"/>
    </row>
    <row r="69" spans="1:20" ht="14.25" thickBot="1" thickTop="1">
      <c r="A69" s="61"/>
      <c r="B69" s="67"/>
      <c r="C69" s="68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5"/>
      <c r="O69" s="69"/>
      <c r="P69" s="68"/>
      <c r="Q69" s="56"/>
      <c r="R69" s="56"/>
      <c r="S69" s="58"/>
      <c r="T69" s="10"/>
    </row>
    <row r="71" ht="12.75">
      <c r="B71" s="7" t="s">
        <v>81</v>
      </c>
    </row>
    <row r="72" ht="12.75">
      <c r="B72" s="7" t="s">
        <v>82</v>
      </c>
    </row>
  </sheetData>
  <sheetProtection/>
  <printOptions horizontalCentered="1" verticalCentered="1"/>
  <pageMargins left="0" right="0" top="0" bottom="0" header="0" footer="0"/>
  <pageSetup horizontalDpi="300" verticalDpi="3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U65" sqref="U65"/>
    </sheetView>
  </sheetViews>
  <sheetFormatPr defaultColWidth="9.140625" defaultRowHeight="15"/>
  <cols>
    <col min="1" max="1" width="10.7109375" style="7" customWidth="1"/>
    <col min="2" max="2" width="5.00390625" style="6" bestFit="1" customWidth="1"/>
    <col min="3" max="3" width="0.2890625" style="7" customWidth="1"/>
    <col min="4" max="4" width="12.7109375" style="7" customWidth="1"/>
    <col min="5" max="5" width="0.2890625" style="7" customWidth="1"/>
    <col min="6" max="6" width="12.7109375" style="7" customWidth="1"/>
    <col min="7" max="7" width="0.2890625" style="7" customWidth="1"/>
    <col min="8" max="8" width="12.8515625" style="7" customWidth="1"/>
    <col min="9" max="9" width="0.2890625" style="7" customWidth="1"/>
    <col min="10" max="10" width="12.7109375" style="7" customWidth="1"/>
    <col min="11" max="11" width="3.7109375" style="7" customWidth="1"/>
    <col min="12" max="12" width="0.2890625" style="7" customWidth="1"/>
    <col min="13" max="13" width="12.7109375" style="7" customWidth="1"/>
    <col min="14" max="14" width="0.2890625" style="7" customWidth="1"/>
    <col min="15" max="15" width="10.57421875" style="7" customWidth="1"/>
    <col min="16" max="16" width="1.28515625" style="7" customWidth="1"/>
    <col min="17" max="17" width="3.7109375" style="7" customWidth="1"/>
    <col min="18" max="18" width="0.2890625" style="7" customWidth="1"/>
    <col min="19" max="19" width="9.8515625" style="7" bestFit="1" customWidth="1"/>
    <col min="20" max="20" width="2.28125" style="7" customWidth="1"/>
    <col min="21" max="16384" width="8.8515625" style="7" customWidth="1"/>
  </cols>
  <sheetData>
    <row r="1" ht="15" customHeight="1">
      <c r="A1" s="75" t="s">
        <v>127</v>
      </c>
    </row>
    <row r="2" ht="12.75">
      <c r="Q2" s="7" t="s">
        <v>31</v>
      </c>
    </row>
    <row r="4" ht="12.75">
      <c r="F4" s="8" t="s">
        <v>32</v>
      </c>
    </row>
    <row r="5" ht="12.75">
      <c r="H5" s="7" t="s">
        <v>33</v>
      </c>
    </row>
    <row r="6" ht="12.75">
      <c r="H6" s="7" t="s">
        <v>34</v>
      </c>
    </row>
    <row r="8" ht="12.75">
      <c r="J8" s="6" t="str">
        <f>+'[2]ES 1.0'!E6</f>
        <v>For the Expense Month of November 2008</v>
      </c>
    </row>
    <row r="9" spans="2:20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30" customHeight="1" thickBot="1">
      <c r="B10" s="11" t="s">
        <v>35</v>
      </c>
      <c r="C10" s="12"/>
      <c r="D10" s="13" t="s">
        <v>36</v>
      </c>
      <c r="E10" s="14"/>
      <c r="F10" s="15" t="s">
        <v>37</v>
      </c>
      <c r="G10" s="14"/>
      <c r="H10" s="15" t="s">
        <v>38</v>
      </c>
      <c r="I10" s="14"/>
      <c r="J10" s="15" t="s">
        <v>39</v>
      </c>
      <c r="K10" s="16"/>
      <c r="L10" s="14"/>
      <c r="M10" s="15" t="s">
        <v>40</v>
      </c>
      <c r="N10" s="17"/>
      <c r="O10" s="18" t="s">
        <v>41</v>
      </c>
      <c r="P10" s="19"/>
      <c r="Q10" s="20"/>
      <c r="R10" s="17"/>
      <c r="S10" s="21" t="s">
        <v>42</v>
      </c>
      <c r="T10" s="22"/>
    </row>
    <row r="11" spans="2:20" ht="30" customHeight="1" thickBot="1">
      <c r="B11" s="23"/>
      <c r="C11" s="24"/>
      <c r="D11" s="22"/>
      <c r="E11" s="24"/>
      <c r="F11" s="70" t="s">
        <v>83</v>
      </c>
      <c r="G11" s="24"/>
      <c r="H11" s="22"/>
      <c r="I11" s="24"/>
      <c r="J11" s="22"/>
      <c r="K11" s="26"/>
      <c r="L11" s="24"/>
      <c r="M11" s="22"/>
      <c r="N11" s="27"/>
      <c r="O11" s="9"/>
      <c r="P11" s="28"/>
      <c r="Q11" s="10"/>
      <c r="R11" s="27"/>
      <c r="S11" s="29"/>
      <c r="T11" s="22"/>
    </row>
    <row r="12" spans="2:20" ht="12.75" customHeight="1">
      <c r="B12" s="30"/>
      <c r="C12" s="31"/>
      <c r="D12" s="32"/>
      <c r="E12" s="31"/>
      <c r="F12" s="32"/>
      <c r="G12" s="31"/>
      <c r="H12" s="32"/>
      <c r="I12" s="31"/>
      <c r="J12" s="32"/>
      <c r="K12" s="33"/>
      <c r="L12" s="31"/>
      <c r="M12" s="32"/>
      <c r="N12" s="31"/>
      <c r="O12" s="32"/>
      <c r="P12" s="31"/>
      <c r="Q12" s="32"/>
      <c r="R12" s="31"/>
      <c r="S12" s="34"/>
      <c r="T12" s="10"/>
    </row>
    <row r="13" spans="2:20" ht="15" customHeight="1">
      <c r="B13" s="35">
        <v>1</v>
      </c>
      <c r="C13" s="27"/>
      <c r="D13" s="10" t="s">
        <v>44</v>
      </c>
      <c r="E13" s="27"/>
      <c r="F13" s="36">
        <v>447964000</v>
      </c>
      <c r="G13" s="27"/>
      <c r="H13" s="37">
        <f>F13/$F$18</f>
        <v>0.5035776480223185</v>
      </c>
      <c r="I13" s="27"/>
      <c r="J13" s="71">
        <v>0.0555</v>
      </c>
      <c r="K13" s="39"/>
      <c r="L13" s="27"/>
      <c r="M13" s="40">
        <f>ROUND(H13*J13,4)</f>
        <v>0.0279</v>
      </c>
      <c r="N13" s="27"/>
      <c r="O13" s="10"/>
      <c r="P13" s="27"/>
      <c r="Q13" s="10"/>
      <c r="R13" s="27"/>
      <c r="S13" s="41">
        <f>+M13</f>
        <v>0.0279</v>
      </c>
      <c r="T13" s="40"/>
    </row>
    <row r="14" spans="2:20" ht="12.75">
      <c r="B14" s="35">
        <f>+B13+1</f>
        <v>2</v>
      </c>
      <c r="C14" s="27"/>
      <c r="D14" s="10" t="s">
        <v>45</v>
      </c>
      <c r="E14" s="27"/>
      <c r="F14" s="36">
        <v>24200519</v>
      </c>
      <c r="G14" s="27"/>
      <c r="H14" s="37">
        <f>F14/$F$18</f>
        <v>0.027204954949369663</v>
      </c>
      <c r="I14" s="27"/>
      <c r="J14" s="71">
        <v>0.0557</v>
      </c>
      <c r="K14" s="39"/>
      <c r="L14" s="27"/>
      <c r="M14" s="40">
        <f>ROUND(H14*J14,4)</f>
        <v>0.0015</v>
      </c>
      <c r="N14" s="27"/>
      <c r="O14" s="10"/>
      <c r="P14" s="27"/>
      <c r="Q14" s="10"/>
      <c r="R14" s="27"/>
      <c r="S14" s="41">
        <f>+M14</f>
        <v>0.0015</v>
      </c>
      <c r="T14" s="40"/>
    </row>
    <row r="15" spans="2:20" ht="26.25">
      <c r="B15" s="35">
        <f>+B14+1</f>
        <v>3</v>
      </c>
      <c r="C15" s="27"/>
      <c r="D15" s="42" t="s">
        <v>46</v>
      </c>
      <c r="E15" s="27"/>
      <c r="F15" s="36">
        <v>39060175</v>
      </c>
      <c r="G15" s="27"/>
      <c r="H15" s="37">
        <f>F15/$F$18</f>
        <v>0.04390940133100018</v>
      </c>
      <c r="I15" s="27"/>
      <c r="J15" s="71">
        <v>0.0582</v>
      </c>
      <c r="K15" s="39"/>
      <c r="L15" s="27"/>
      <c r="M15" s="40">
        <f>ROUND(H15*J15,4)</f>
        <v>0.0026</v>
      </c>
      <c r="N15" s="27"/>
      <c r="O15" s="10"/>
      <c r="P15" s="27"/>
      <c r="Q15" s="10"/>
      <c r="R15" s="27"/>
      <c r="S15" s="41">
        <f>+M15</f>
        <v>0.0026</v>
      </c>
      <c r="T15" s="40"/>
    </row>
    <row r="16" spans="2:20" ht="12.75">
      <c r="B16" s="35">
        <f>+B15+1</f>
        <v>4</v>
      </c>
      <c r="C16" s="27"/>
      <c r="D16" s="10" t="s">
        <v>47</v>
      </c>
      <c r="E16" s="27"/>
      <c r="F16" s="36">
        <v>378338220</v>
      </c>
      <c r="G16" s="27"/>
      <c r="H16" s="37">
        <f>F16/$F$18</f>
        <v>0.42530799569731165</v>
      </c>
      <c r="I16" s="27"/>
      <c r="J16" s="72">
        <v>0.105</v>
      </c>
      <c r="K16" s="44" t="s">
        <v>48</v>
      </c>
      <c r="L16" s="27"/>
      <c r="M16" s="40">
        <f>ROUND(H16*J16,4)</f>
        <v>0.0447</v>
      </c>
      <c r="N16" s="27"/>
      <c r="O16" s="73">
        <f>+O55</f>
        <v>1.6333</v>
      </c>
      <c r="P16" s="27"/>
      <c r="Q16" s="9" t="s">
        <v>49</v>
      </c>
      <c r="R16" s="27"/>
      <c r="S16" s="41">
        <f>ROUND(H16*J16*O16,5)</f>
        <v>0.07294</v>
      </c>
      <c r="T16" s="40"/>
    </row>
    <row r="17" spans="2:20" ht="12.75">
      <c r="B17" s="35"/>
      <c r="C17" s="27"/>
      <c r="D17" s="10"/>
      <c r="E17" s="27"/>
      <c r="F17" s="36"/>
      <c r="G17" s="27"/>
      <c r="H17" s="37"/>
      <c r="I17" s="27"/>
      <c r="J17" s="46"/>
      <c r="K17" s="39"/>
      <c r="L17" s="27"/>
      <c r="M17" s="37"/>
      <c r="N17" s="27"/>
      <c r="O17" s="10"/>
      <c r="P17" s="27"/>
      <c r="Q17" s="10"/>
      <c r="R17" s="27"/>
      <c r="S17" s="47"/>
      <c r="T17" s="45"/>
    </row>
    <row r="18" spans="2:20" ht="12.75">
      <c r="B18" s="35">
        <f>+B16+1</f>
        <v>5</v>
      </c>
      <c r="C18" s="27"/>
      <c r="D18" s="10" t="s">
        <v>50</v>
      </c>
      <c r="E18" s="27"/>
      <c r="F18" s="48">
        <f>SUM(F13:F16)</f>
        <v>889562914</v>
      </c>
      <c r="G18" s="27"/>
      <c r="H18" s="49">
        <f>SUM(H13:H16)</f>
        <v>1</v>
      </c>
      <c r="I18" s="27"/>
      <c r="J18" s="46"/>
      <c r="K18" s="39"/>
      <c r="L18" s="27"/>
      <c r="M18" s="50">
        <f>SUM(M13:M16)</f>
        <v>0.07669999999999999</v>
      </c>
      <c r="N18" s="27"/>
      <c r="O18" s="10"/>
      <c r="P18" s="27"/>
      <c r="Q18" s="10"/>
      <c r="R18" s="27"/>
      <c r="S18" s="51">
        <f>SUM(S13:S17)</f>
        <v>0.10494</v>
      </c>
      <c r="T18" s="52"/>
    </row>
    <row r="19" spans="2:20" ht="12.75">
      <c r="B19" s="35"/>
      <c r="C19" s="27"/>
      <c r="D19" s="10"/>
      <c r="E19" s="27"/>
      <c r="F19" s="10"/>
      <c r="G19" s="27"/>
      <c r="H19" s="10"/>
      <c r="I19" s="27"/>
      <c r="J19" s="10"/>
      <c r="K19" s="39"/>
      <c r="L19" s="27"/>
      <c r="M19" s="10"/>
      <c r="N19" s="27"/>
      <c r="O19" s="10"/>
      <c r="P19" s="27"/>
      <c r="Q19" s="10"/>
      <c r="R19" s="27"/>
      <c r="S19" s="53"/>
      <c r="T19" s="10"/>
    </row>
    <row r="20" spans="2:20" ht="13.5" thickBot="1">
      <c r="B20" s="54"/>
      <c r="C20" s="55"/>
      <c r="D20" s="56"/>
      <c r="E20" s="55"/>
      <c r="F20" s="56"/>
      <c r="G20" s="55"/>
      <c r="H20" s="56"/>
      <c r="I20" s="55"/>
      <c r="J20" s="56"/>
      <c r="K20" s="57"/>
      <c r="L20" s="55"/>
      <c r="M20" s="56"/>
      <c r="N20" s="55"/>
      <c r="O20" s="56"/>
      <c r="P20" s="55"/>
      <c r="Q20" s="56"/>
      <c r="R20" s="55"/>
      <c r="S20" s="58"/>
      <c r="T20" s="10"/>
    </row>
    <row r="21" spans="2:20" ht="12.75">
      <c r="B21" s="35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7"/>
      <c r="O21" s="10"/>
      <c r="P21" s="28"/>
      <c r="Q21" s="10"/>
      <c r="R21" s="10"/>
      <c r="S21" s="53"/>
      <c r="T21" s="10"/>
    </row>
    <row r="22" spans="2:20" ht="12" customHeight="1">
      <c r="B22" s="35"/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7"/>
      <c r="O22" s="10"/>
      <c r="P22" s="28"/>
      <c r="Q22" s="10"/>
      <c r="R22" s="10"/>
      <c r="S22" s="53"/>
      <c r="T22" s="10"/>
    </row>
    <row r="23" spans="2:20" ht="12.75">
      <c r="B23" s="23" t="s">
        <v>48</v>
      </c>
      <c r="C23" s="59"/>
      <c r="D23" s="10" t="s">
        <v>51</v>
      </c>
      <c r="E23" s="10"/>
      <c r="F23" s="10"/>
      <c r="G23" s="10"/>
      <c r="H23" s="10"/>
      <c r="I23" s="10"/>
      <c r="J23" s="10"/>
      <c r="K23" s="10"/>
      <c r="L23" s="10"/>
      <c r="M23" s="10"/>
      <c r="N23" s="27"/>
      <c r="O23" s="40"/>
      <c r="P23" s="28"/>
      <c r="Q23" s="10"/>
      <c r="R23" s="10"/>
      <c r="S23" s="53"/>
      <c r="T23" s="10"/>
    </row>
    <row r="24" spans="2:20" ht="12.75">
      <c r="B24" s="35"/>
      <c r="C24" s="59"/>
      <c r="D24" s="10" t="s">
        <v>52</v>
      </c>
      <c r="E24" s="10"/>
      <c r="F24" s="10"/>
      <c r="G24" s="10"/>
      <c r="H24" s="10"/>
      <c r="I24" s="10"/>
      <c r="J24" s="10"/>
      <c r="K24" s="10"/>
      <c r="L24" s="10"/>
      <c r="M24" s="10"/>
      <c r="N24" s="27"/>
      <c r="O24" s="10"/>
      <c r="P24" s="28"/>
      <c r="Q24" s="10"/>
      <c r="R24" s="10"/>
      <c r="S24" s="53"/>
      <c r="T24" s="10"/>
    </row>
    <row r="25" spans="2:20" ht="12.75">
      <c r="B25" s="60"/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7"/>
      <c r="O25" s="10"/>
      <c r="P25" s="28"/>
      <c r="Q25" s="10"/>
      <c r="R25" s="10"/>
      <c r="S25" s="53"/>
      <c r="T25" s="10"/>
    </row>
    <row r="26" spans="2:20" ht="12.75">
      <c r="B26" s="23" t="s">
        <v>49</v>
      </c>
      <c r="C26" s="59"/>
      <c r="D26" s="10" t="s">
        <v>53</v>
      </c>
      <c r="E26" s="10"/>
      <c r="F26" s="10"/>
      <c r="G26" s="10"/>
      <c r="H26" s="10"/>
      <c r="I26" s="10"/>
      <c r="J26" s="10"/>
      <c r="K26" s="10"/>
      <c r="L26" s="10"/>
      <c r="M26" s="10"/>
      <c r="N26" s="27"/>
      <c r="O26" s="10"/>
      <c r="P26" s="28"/>
      <c r="Q26" s="10"/>
      <c r="R26" s="10"/>
      <c r="S26" s="53"/>
      <c r="T26" s="10"/>
    </row>
    <row r="27" spans="2:20" ht="12.75">
      <c r="B27" s="23"/>
      <c r="C27" s="59"/>
      <c r="D27" s="61" t="s">
        <v>54</v>
      </c>
      <c r="E27" s="10"/>
      <c r="F27" s="10"/>
      <c r="G27" s="10"/>
      <c r="H27" s="10"/>
      <c r="I27" s="10"/>
      <c r="J27" s="10"/>
      <c r="K27" s="10"/>
      <c r="L27" s="10"/>
      <c r="M27" s="10"/>
      <c r="N27" s="27"/>
      <c r="O27" s="10"/>
      <c r="P27" s="28"/>
      <c r="Q27" s="10"/>
      <c r="R27" s="10"/>
      <c r="S27" s="53"/>
      <c r="T27" s="10"/>
    </row>
    <row r="28" spans="2:20" ht="12.75">
      <c r="B28" s="60"/>
      <c r="C28" s="5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10"/>
      <c r="P28" s="28"/>
      <c r="Q28" s="10"/>
      <c r="R28" s="10"/>
      <c r="S28" s="53"/>
      <c r="T28" s="10"/>
    </row>
    <row r="29" spans="2:20" ht="12.75">
      <c r="B29" s="60">
        <v>1</v>
      </c>
      <c r="C29" s="59"/>
      <c r="D29" s="10" t="s">
        <v>55</v>
      </c>
      <c r="E29" s="10"/>
      <c r="F29" s="10"/>
      <c r="G29" s="10"/>
      <c r="H29" s="10"/>
      <c r="I29" s="10"/>
      <c r="J29" s="10"/>
      <c r="K29" s="10"/>
      <c r="L29" s="10"/>
      <c r="M29" s="10"/>
      <c r="N29" s="27"/>
      <c r="O29" s="45">
        <f>+O59</f>
        <v>100</v>
      </c>
      <c r="P29" s="28"/>
      <c r="Q29" s="10"/>
      <c r="R29" s="10"/>
      <c r="S29" s="53"/>
      <c r="T29" s="10"/>
    </row>
    <row r="30" spans="2:20" ht="12.75">
      <c r="B30" s="60">
        <f>+B29+1</f>
        <v>2</v>
      </c>
      <c r="C30" s="59"/>
      <c r="D30" s="61" t="s">
        <v>56</v>
      </c>
      <c r="E30" s="10"/>
      <c r="F30" s="10"/>
      <c r="G30" s="10"/>
      <c r="H30" s="10"/>
      <c r="I30" s="10"/>
      <c r="J30" s="10"/>
      <c r="K30" s="10"/>
      <c r="L30" s="10"/>
      <c r="M30" s="10"/>
      <c r="N30" s="27"/>
      <c r="O30" s="62">
        <f>+O60</f>
        <v>0.32</v>
      </c>
      <c r="P30" s="28"/>
      <c r="Q30" s="10"/>
      <c r="R30" s="10"/>
      <c r="S30" s="53"/>
      <c r="T30" s="10"/>
    </row>
    <row r="31" spans="2:20" ht="12.75">
      <c r="B31" s="60"/>
      <c r="C31" s="59"/>
      <c r="D31" s="61"/>
      <c r="E31" s="10"/>
      <c r="F31" s="10"/>
      <c r="G31" s="10"/>
      <c r="H31" s="10"/>
      <c r="I31" s="10"/>
      <c r="J31" s="10"/>
      <c r="K31" s="10"/>
      <c r="L31" s="10"/>
      <c r="M31" s="10"/>
      <c r="N31" s="27"/>
      <c r="O31" s="63"/>
      <c r="P31" s="28"/>
      <c r="Q31" s="10"/>
      <c r="R31" s="10"/>
      <c r="S31" s="53"/>
      <c r="T31" s="10"/>
    </row>
    <row r="32" spans="2:20" ht="12.75">
      <c r="B32" s="60">
        <f>+B30+1</f>
        <v>3</v>
      </c>
      <c r="C32" s="59"/>
      <c r="D32" s="61" t="s">
        <v>57</v>
      </c>
      <c r="E32" s="10"/>
      <c r="F32" s="10"/>
      <c r="G32" s="10"/>
      <c r="H32" s="10"/>
      <c r="I32" s="10"/>
      <c r="J32" s="10"/>
      <c r="K32" s="10"/>
      <c r="L32" s="10"/>
      <c r="M32" s="10"/>
      <c r="N32" s="27"/>
      <c r="O32" s="64">
        <f>+O29-O30</f>
        <v>99.68</v>
      </c>
      <c r="P32" s="28"/>
      <c r="Q32" s="10"/>
      <c r="R32" s="10"/>
      <c r="S32" s="53"/>
      <c r="T32" s="10"/>
    </row>
    <row r="33" spans="2:20" ht="12.75">
      <c r="B33" s="60">
        <f aca="true" t="shared" si="0" ref="B33:B39">+B32+1</f>
        <v>4</v>
      </c>
      <c r="C33" s="59"/>
      <c r="D33" s="61" t="s">
        <v>58</v>
      </c>
      <c r="E33" s="10"/>
      <c r="F33" s="10"/>
      <c r="G33" s="10"/>
      <c r="H33" s="10"/>
      <c r="I33" s="10"/>
      <c r="J33" s="10"/>
      <c r="K33" s="10"/>
      <c r="L33" s="10"/>
      <c r="M33" s="10"/>
      <c r="N33" s="27"/>
      <c r="O33" s="62">
        <f>+O68</f>
        <v>5.9808</v>
      </c>
      <c r="P33" s="28"/>
      <c r="Q33" s="10"/>
      <c r="R33" s="10"/>
      <c r="S33" s="53"/>
      <c r="T33" s="10"/>
    </row>
    <row r="34" spans="2:20" ht="12.75">
      <c r="B34" s="60"/>
      <c r="C34" s="59"/>
      <c r="D34" s="61"/>
      <c r="E34" s="10"/>
      <c r="F34" s="10"/>
      <c r="G34" s="10"/>
      <c r="H34" s="10"/>
      <c r="I34" s="10"/>
      <c r="J34" s="10"/>
      <c r="K34" s="10"/>
      <c r="L34" s="10"/>
      <c r="M34" s="10"/>
      <c r="N34" s="27"/>
      <c r="O34" s="45"/>
      <c r="P34" s="28"/>
      <c r="Q34" s="10"/>
      <c r="R34" s="10"/>
      <c r="S34" s="53"/>
      <c r="T34" s="10"/>
    </row>
    <row r="35" spans="2:20" ht="12.75">
      <c r="B35" s="60">
        <f>+B33+1</f>
        <v>5</v>
      </c>
      <c r="C35" s="59"/>
      <c r="D35" s="61" t="s">
        <v>59</v>
      </c>
      <c r="E35" s="10"/>
      <c r="F35" s="10"/>
      <c r="G35" s="10"/>
      <c r="H35" s="10"/>
      <c r="I35" s="10"/>
      <c r="J35" s="10"/>
      <c r="K35" s="10"/>
      <c r="L35" s="10"/>
      <c r="M35" s="10"/>
      <c r="N35" s="27"/>
      <c r="O35" s="64">
        <f>+O32-O33</f>
        <v>93.6992</v>
      </c>
      <c r="P35" s="28"/>
      <c r="Q35" s="10"/>
      <c r="R35" s="10"/>
      <c r="S35" s="53"/>
      <c r="T35" s="10"/>
    </row>
    <row r="36" spans="2:20" ht="12.75">
      <c r="B36" s="60">
        <f t="shared" si="0"/>
        <v>6</v>
      </c>
      <c r="C36" s="59"/>
      <c r="D36" s="76" t="s">
        <v>60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>
        <f>+O63</f>
        <v>0</v>
      </c>
      <c r="P36" s="28"/>
      <c r="Q36" s="10"/>
      <c r="R36" s="10"/>
      <c r="S36" s="53"/>
      <c r="T36" s="10"/>
    </row>
    <row r="37" spans="2:20" ht="12.75">
      <c r="B37" s="60"/>
      <c r="C37" s="59"/>
      <c r="D37" s="61"/>
      <c r="E37" s="10"/>
      <c r="F37" s="10"/>
      <c r="G37" s="10"/>
      <c r="H37" s="10"/>
      <c r="I37" s="10"/>
      <c r="J37" s="10"/>
      <c r="K37" s="10"/>
      <c r="L37" s="10"/>
      <c r="M37" s="10"/>
      <c r="N37" s="27"/>
      <c r="O37" s="63"/>
      <c r="P37" s="28"/>
      <c r="Q37" s="10"/>
      <c r="R37" s="10"/>
      <c r="S37" s="53"/>
      <c r="T37" s="10"/>
    </row>
    <row r="38" spans="2:20" ht="12.75">
      <c r="B38" s="60">
        <f>+B36+1</f>
        <v>7</v>
      </c>
      <c r="C38" s="28"/>
      <c r="D38" s="61" t="s">
        <v>61</v>
      </c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45">
        <f>+O35-O36</f>
        <v>93.6992</v>
      </c>
      <c r="P38" s="28"/>
      <c r="Q38" s="10"/>
      <c r="R38" s="10"/>
      <c r="S38" s="53"/>
      <c r="T38" s="10"/>
    </row>
    <row r="39" spans="2:20" ht="12.75">
      <c r="B39" s="60">
        <f t="shared" si="0"/>
        <v>8</v>
      </c>
      <c r="C39" s="28"/>
      <c r="D39" s="61" t="s">
        <v>62</v>
      </c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62">
        <f>ROUND(O38*0.35,4)</f>
        <v>32.7947</v>
      </c>
      <c r="P39" s="28"/>
      <c r="Q39" s="10"/>
      <c r="R39" s="10"/>
      <c r="S39" s="53"/>
      <c r="T39" s="10"/>
    </row>
    <row r="40" spans="2:20" ht="12.75">
      <c r="B40" s="60"/>
      <c r="C40" s="28"/>
      <c r="D40" s="61"/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63"/>
      <c r="P40" s="28"/>
      <c r="Q40" s="10"/>
      <c r="R40" s="10"/>
      <c r="S40" s="53"/>
      <c r="T40" s="10"/>
    </row>
    <row r="41" spans="2:20" ht="13.5" thickBot="1">
      <c r="B41" s="60">
        <f>+B39+1</f>
        <v>9</v>
      </c>
      <c r="C41" s="28"/>
      <c r="D41" s="61" t="s">
        <v>63</v>
      </c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65">
        <f>+O38-O39</f>
        <v>60.904500000000006</v>
      </c>
      <c r="P41" s="28"/>
      <c r="Q41" s="10"/>
      <c r="R41" s="10"/>
      <c r="S41" s="53"/>
      <c r="T41" s="10"/>
    </row>
    <row r="42" spans="2:20" ht="13.5" thickTop="1">
      <c r="B42" s="60"/>
      <c r="C42" s="28"/>
      <c r="D42" s="61"/>
      <c r="E42" s="10"/>
      <c r="F42" s="10"/>
      <c r="G42" s="10"/>
      <c r="H42" s="10"/>
      <c r="I42" s="10"/>
      <c r="J42" s="10"/>
      <c r="K42" s="10"/>
      <c r="L42" s="10"/>
      <c r="M42" s="10"/>
      <c r="N42" s="27"/>
      <c r="O42" s="64"/>
      <c r="P42" s="28"/>
      <c r="Q42" s="10"/>
      <c r="R42" s="10"/>
      <c r="S42" s="53"/>
      <c r="T42" s="10"/>
    </row>
    <row r="43" spans="2:20" ht="12.75">
      <c r="B43" s="60">
        <f>+B41+1</f>
        <v>10</v>
      </c>
      <c r="C43" s="28"/>
      <c r="D43" s="61" t="s">
        <v>64</v>
      </c>
      <c r="E43" s="10"/>
      <c r="F43" s="10"/>
      <c r="G43" s="10"/>
      <c r="H43" s="10"/>
      <c r="I43" s="10"/>
      <c r="J43" s="10"/>
      <c r="K43" s="10"/>
      <c r="L43" s="10"/>
      <c r="M43" s="10"/>
      <c r="N43" s="27"/>
      <c r="O43" s="63"/>
      <c r="P43" s="28"/>
      <c r="Q43" s="10"/>
      <c r="R43" s="10"/>
      <c r="S43" s="53"/>
      <c r="T43" s="10"/>
    </row>
    <row r="44" spans="2:20" ht="12.75">
      <c r="B44" s="60">
        <f>+B43+1</f>
        <v>11</v>
      </c>
      <c r="C44" s="28"/>
      <c r="D44" s="61" t="s">
        <v>65</v>
      </c>
      <c r="E44" s="10"/>
      <c r="F44" s="10"/>
      <c r="G44" s="10"/>
      <c r="H44" s="10"/>
      <c r="I44" s="10"/>
      <c r="J44" s="10"/>
      <c r="K44" s="10"/>
      <c r="L44" s="10"/>
      <c r="M44" s="10"/>
      <c r="N44" s="27"/>
      <c r="O44" s="64">
        <f>+O41</f>
        <v>60.904500000000006</v>
      </c>
      <c r="P44" s="28"/>
      <c r="Q44" s="10"/>
      <c r="R44" s="10"/>
      <c r="S44" s="53"/>
      <c r="T44" s="10"/>
    </row>
    <row r="45" spans="2:20" ht="12.75">
      <c r="B45" s="60">
        <f>+B44+1</f>
        <v>12</v>
      </c>
      <c r="C45" s="28"/>
      <c r="D45" s="76" t="s">
        <v>66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8">
        <v>0</v>
      </c>
      <c r="P45" s="28"/>
      <c r="Q45" s="10"/>
      <c r="R45" s="10"/>
      <c r="S45" s="53"/>
      <c r="T45" s="10"/>
    </row>
    <row r="46" spans="2:20" ht="12.75">
      <c r="B46" s="60">
        <f>+B45+1</f>
        <v>13</v>
      </c>
      <c r="C46" s="28"/>
      <c r="D46" s="61" t="s">
        <v>67</v>
      </c>
      <c r="E46" s="10"/>
      <c r="F46" s="10"/>
      <c r="G46" s="10"/>
      <c r="H46" s="10"/>
      <c r="I46" s="10"/>
      <c r="J46" s="10"/>
      <c r="K46" s="10"/>
      <c r="L46" s="10"/>
      <c r="M46" s="10"/>
      <c r="N46" s="27"/>
      <c r="O46" s="62">
        <f>+O60</f>
        <v>0.32</v>
      </c>
      <c r="P46" s="28"/>
      <c r="Q46" s="10"/>
      <c r="R46" s="10"/>
      <c r="S46" s="53"/>
      <c r="T46" s="10"/>
    </row>
    <row r="47" spans="2:20" ht="12.75">
      <c r="B47" s="60"/>
      <c r="C47" s="28"/>
      <c r="D47" s="61"/>
      <c r="E47" s="10"/>
      <c r="F47" s="10"/>
      <c r="G47" s="10"/>
      <c r="H47" s="10"/>
      <c r="I47" s="10"/>
      <c r="J47" s="10"/>
      <c r="K47" s="10"/>
      <c r="L47" s="10"/>
      <c r="M47" s="10"/>
      <c r="N47" s="27"/>
      <c r="O47" s="63"/>
      <c r="P47" s="28"/>
      <c r="Q47" s="10"/>
      <c r="R47" s="10"/>
      <c r="S47" s="53"/>
      <c r="T47" s="10"/>
    </row>
    <row r="48" spans="2:20" ht="13.5" thickBot="1">
      <c r="B48" s="60">
        <f>+B46+1</f>
        <v>14</v>
      </c>
      <c r="C48" s="28"/>
      <c r="D48" s="61" t="s">
        <v>68</v>
      </c>
      <c r="E48" s="10"/>
      <c r="F48" s="10"/>
      <c r="G48" s="10"/>
      <c r="H48" s="10"/>
      <c r="I48" s="10"/>
      <c r="J48" s="10"/>
      <c r="K48" s="10"/>
      <c r="L48" s="10"/>
      <c r="M48" s="10"/>
      <c r="N48" s="27"/>
      <c r="O48" s="65">
        <f>SUM(O44:O47)</f>
        <v>61.224500000000006</v>
      </c>
      <c r="P48" s="28"/>
      <c r="Q48" s="10"/>
      <c r="R48" s="10"/>
      <c r="S48" s="53"/>
      <c r="T48" s="10"/>
    </row>
    <row r="49" spans="2:20" ht="13.5" thickTop="1">
      <c r="B49" s="60"/>
      <c r="C49" s="28"/>
      <c r="D49" s="61"/>
      <c r="E49" s="10"/>
      <c r="F49" s="10"/>
      <c r="G49" s="10"/>
      <c r="H49" s="10"/>
      <c r="I49" s="10"/>
      <c r="J49" s="10"/>
      <c r="K49" s="10"/>
      <c r="L49" s="10"/>
      <c r="M49" s="10"/>
      <c r="N49" s="27"/>
      <c r="O49" s="63"/>
      <c r="P49" s="28"/>
      <c r="Q49" s="10"/>
      <c r="R49" s="10"/>
      <c r="S49" s="53"/>
      <c r="T49" s="10"/>
    </row>
    <row r="50" spans="2:20" ht="12.75">
      <c r="B50" s="60">
        <f>+B48+1</f>
        <v>15</v>
      </c>
      <c r="C50" s="28"/>
      <c r="D50" s="61" t="s">
        <v>69</v>
      </c>
      <c r="E50" s="10"/>
      <c r="F50" s="10"/>
      <c r="G50" s="10"/>
      <c r="H50" s="10"/>
      <c r="I50" s="10"/>
      <c r="J50" s="10"/>
      <c r="K50" s="10"/>
      <c r="L50" s="10"/>
      <c r="M50" s="10"/>
      <c r="N50" s="27"/>
      <c r="O50" s="63"/>
      <c r="P50" s="28"/>
      <c r="Q50" s="10"/>
      <c r="R50" s="10"/>
      <c r="S50" s="53"/>
      <c r="T50" s="10"/>
    </row>
    <row r="51" spans="2:20" ht="12.75">
      <c r="B51" s="60">
        <f>+B50+1</f>
        <v>16</v>
      </c>
      <c r="C51" s="28"/>
      <c r="D51" s="61" t="s">
        <v>70</v>
      </c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64">
        <f>+O39</f>
        <v>32.7947</v>
      </c>
      <c r="P51" s="28"/>
      <c r="Q51" s="10"/>
      <c r="R51" s="10"/>
      <c r="S51" s="53"/>
      <c r="T51" s="10"/>
    </row>
    <row r="52" spans="2:20" ht="12.75">
      <c r="B52" s="60">
        <f>+B51+1</f>
        <v>17</v>
      </c>
      <c r="C52" s="28"/>
      <c r="D52" s="61" t="s">
        <v>71</v>
      </c>
      <c r="E52" s="10"/>
      <c r="F52" s="10"/>
      <c r="G52" s="10"/>
      <c r="H52" s="10"/>
      <c r="I52" s="10"/>
      <c r="J52" s="10"/>
      <c r="K52" s="10"/>
      <c r="L52" s="10"/>
      <c r="M52" s="10"/>
      <c r="N52" s="27"/>
      <c r="O52" s="62">
        <f>+O33</f>
        <v>5.9808</v>
      </c>
      <c r="P52" s="28"/>
      <c r="Q52" s="10"/>
      <c r="R52" s="10"/>
      <c r="S52" s="53"/>
      <c r="T52" s="10"/>
    </row>
    <row r="53" spans="2:20" ht="13.5" thickBot="1">
      <c r="B53" s="60">
        <f>+B52+1</f>
        <v>18</v>
      </c>
      <c r="C53" s="28"/>
      <c r="D53" s="61" t="s">
        <v>72</v>
      </c>
      <c r="E53" s="10"/>
      <c r="F53" s="10"/>
      <c r="G53" s="10"/>
      <c r="H53" s="10"/>
      <c r="I53" s="10"/>
      <c r="J53" s="10"/>
      <c r="K53" s="10"/>
      <c r="L53" s="10"/>
      <c r="M53" s="10"/>
      <c r="N53" s="27"/>
      <c r="O53" s="66">
        <f>SUM(O51:O52)</f>
        <v>38.7755</v>
      </c>
      <c r="P53" s="28"/>
      <c r="Q53" s="10"/>
      <c r="R53" s="10"/>
      <c r="S53" s="53"/>
      <c r="T53" s="10"/>
    </row>
    <row r="54" spans="2:20" ht="13.5" thickTop="1">
      <c r="B54" s="60"/>
      <c r="C54" s="28"/>
      <c r="D54" s="61"/>
      <c r="E54" s="10"/>
      <c r="F54" s="10"/>
      <c r="G54" s="10"/>
      <c r="H54" s="10"/>
      <c r="I54" s="10"/>
      <c r="J54" s="10"/>
      <c r="K54" s="10"/>
      <c r="L54" s="10"/>
      <c r="M54" s="10"/>
      <c r="N54" s="27"/>
      <c r="O54" s="63"/>
      <c r="P54" s="28"/>
      <c r="Q54" s="10"/>
      <c r="R54" s="10"/>
      <c r="S54" s="53"/>
      <c r="T54" s="10"/>
    </row>
    <row r="55" spans="2:20" ht="13.5" thickBot="1">
      <c r="B55" s="60">
        <f>+B53+1</f>
        <v>19</v>
      </c>
      <c r="C55" s="28"/>
      <c r="D55" s="61" t="s">
        <v>73</v>
      </c>
      <c r="E55" s="10"/>
      <c r="F55" s="10"/>
      <c r="G55" s="10"/>
      <c r="H55" s="10"/>
      <c r="I55" s="10"/>
      <c r="J55" s="10"/>
      <c r="K55" s="10"/>
      <c r="L55" s="10"/>
      <c r="M55" s="10"/>
      <c r="N55" s="27"/>
      <c r="O55" s="65">
        <f>ROUND(O29/O48,4)</f>
        <v>1.6333</v>
      </c>
      <c r="P55" s="28"/>
      <c r="Q55" s="10"/>
      <c r="R55" s="10"/>
      <c r="S55" s="53"/>
      <c r="T55" s="10"/>
    </row>
    <row r="56" spans="2:20" ht="13.5" thickTop="1">
      <c r="B56" s="60"/>
      <c r="C56" s="28"/>
      <c r="D56" s="61"/>
      <c r="E56" s="10"/>
      <c r="F56" s="10"/>
      <c r="G56" s="10"/>
      <c r="H56" s="10"/>
      <c r="I56" s="10"/>
      <c r="J56" s="10"/>
      <c r="K56" s="10"/>
      <c r="L56" s="10"/>
      <c r="M56" s="10"/>
      <c r="N56" s="27"/>
      <c r="O56" s="64"/>
      <c r="P56" s="28"/>
      <c r="Q56" s="10"/>
      <c r="R56" s="10"/>
      <c r="S56" s="53"/>
      <c r="T56" s="10"/>
    </row>
    <row r="57" spans="2:20" ht="12.75">
      <c r="B57" s="60"/>
      <c r="C57" s="28"/>
      <c r="D57" s="61"/>
      <c r="E57" s="10"/>
      <c r="F57" s="10"/>
      <c r="G57" s="10"/>
      <c r="H57" s="10"/>
      <c r="I57" s="10"/>
      <c r="J57" s="10"/>
      <c r="K57" s="10"/>
      <c r="L57" s="10"/>
      <c r="M57" s="10"/>
      <c r="N57" s="27"/>
      <c r="O57" s="63"/>
      <c r="P57" s="28"/>
      <c r="Q57" s="10"/>
      <c r="R57" s="10"/>
      <c r="S57" s="53"/>
      <c r="T57" s="10"/>
    </row>
    <row r="58" spans="2:20" ht="12.75">
      <c r="B58" s="60"/>
      <c r="C58" s="28"/>
      <c r="D58" s="61" t="s">
        <v>74</v>
      </c>
      <c r="E58" s="10"/>
      <c r="F58" s="10"/>
      <c r="G58" s="10"/>
      <c r="H58" s="10"/>
      <c r="I58" s="10"/>
      <c r="J58" s="10"/>
      <c r="K58" s="10"/>
      <c r="L58" s="10"/>
      <c r="M58" s="10"/>
      <c r="N58" s="27"/>
      <c r="O58" s="63"/>
      <c r="P58" s="28"/>
      <c r="Q58" s="10"/>
      <c r="R58" s="10"/>
      <c r="S58" s="53"/>
      <c r="T58" s="10"/>
    </row>
    <row r="59" spans="2:20" ht="12.75">
      <c r="B59" s="60">
        <v>1</v>
      </c>
      <c r="C59" s="28"/>
      <c r="D59" s="61" t="s">
        <v>75</v>
      </c>
      <c r="E59" s="10"/>
      <c r="F59" s="10"/>
      <c r="G59" s="10"/>
      <c r="H59" s="10"/>
      <c r="I59" s="10"/>
      <c r="J59" s="10"/>
      <c r="K59" s="10"/>
      <c r="L59" s="10"/>
      <c r="M59" s="10"/>
      <c r="N59" s="27"/>
      <c r="O59" s="45">
        <v>100</v>
      </c>
      <c r="P59" s="28"/>
      <c r="Q59" s="10"/>
      <c r="R59" s="10"/>
      <c r="S59" s="53"/>
      <c r="T59" s="10"/>
    </row>
    <row r="60" spans="2:20" ht="12.75">
      <c r="B60" s="60">
        <f>+B59+1</f>
        <v>2</v>
      </c>
      <c r="C60" s="28"/>
      <c r="D60" s="61" t="s">
        <v>84</v>
      </c>
      <c r="E60" s="10"/>
      <c r="F60" s="10"/>
      <c r="G60" s="10"/>
      <c r="H60" s="10"/>
      <c r="I60" s="10"/>
      <c r="J60" s="10"/>
      <c r="K60" s="10"/>
      <c r="L60" s="10"/>
      <c r="M60" s="10"/>
      <c r="N60" s="27"/>
      <c r="O60" s="62">
        <v>0.32</v>
      </c>
      <c r="P60" s="28"/>
      <c r="Q60" s="10"/>
      <c r="R60" s="10"/>
      <c r="S60" s="53"/>
      <c r="T60" s="10"/>
    </row>
    <row r="61" spans="2:20" ht="12.75">
      <c r="B61" s="60"/>
      <c r="C61" s="28"/>
      <c r="D61" s="61"/>
      <c r="E61" s="10"/>
      <c r="F61" s="10"/>
      <c r="G61" s="10"/>
      <c r="H61" s="10"/>
      <c r="I61" s="10"/>
      <c r="J61" s="10"/>
      <c r="K61" s="10"/>
      <c r="L61" s="10"/>
      <c r="M61" s="10"/>
      <c r="N61" s="27"/>
      <c r="O61" s="63"/>
      <c r="P61" s="28"/>
      <c r="Q61" s="10"/>
      <c r="R61" s="10"/>
      <c r="S61" s="53"/>
      <c r="T61" s="10"/>
    </row>
    <row r="62" spans="2:20" ht="12.75">
      <c r="B62" s="60">
        <f>+B60+1</f>
        <v>3</v>
      </c>
      <c r="C62" s="28"/>
      <c r="D62" s="61" t="s">
        <v>77</v>
      </c>
      <c r="E62" s="10"/>
      <c r="F62" s="10"/>
      <c r="G62" s="10"/>
      <c r="H62" s="10"/>
      <c r="I62" s="10"/>
      <c r="J62" s="10"/>
      <c r="K62" s="10"/>
      <c r="L62" s="10"/>
      <c r="M62" s="10"/>
      <c r="N62" s="27"/>
      <c r="O62" s="64">
        <f>+O59-O60</f>
        <v>99.68</v>
      </c>
      <c r="P62" s="28"/>
      <c r="Q62" s="10"/>
      <c r="R62" s="10"/>
      <c r="S62" s="53"/>
      <c r="T62" s="10"/>
    </row>
    <row r="63" spans="2:20" ht="12.75">
      <c r="B63" s="60">
        <f>+B62+1</f>
        <v>4</v>
      </c>
      <c r="C63" s="28"/>
      <c r="D63" s="76" t="s">
        <v>78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>
        <v>0</v>
      </c>
      <c r="P63" s="28"/>
      <c r="Q63" s="10"/>
      <c r="R63" s="10"/>
      <c r="S63" s="53"/>
      <c r="T63" s="10"/>
    </row>
    <row r="64" spans="2:20" ht="12.75">
      <c r="B64" s="60"/>
      <c r="C64" s="28"/>
      <c r="D64" s="61"/>
      <c r="E64" s="10"/>
      <c r="F64" s="10"/>
      <c r="G64" s="10"/>
      <c r="H64" s="10"/>
      <c r="I64" s="10"/>
      <c r="J64" s="10"/>
      <c r="K64" s="10"/>
      <c r="L64" s="10"/>
      <c r="M64" s="10"/>
      <c r="N64" s="27"/>
      <c r="O64" s="63"/>
      <c r="P64" s="28"/>
      <c r="Q64" s="10"/>
      <c r="R64" s="10"/>
      <c r="S64" s="53"/>
      <c r="T64" s="10"/>
    </row>
    <row r="65" spans="2:20" ht="12.75">
      <c r="B65" s="60">
        <f>+B63+1</f>
        <v>5</v>
      </c>
      <c r="C65" s="28"/>
      <c r="D65" s="61" t="s">
        <v>77</v>
      </c>
      <c r="E65" s="10"/>
      <c r="F65" s="10"/>
      <c r="G65" s="10"/>
      <c r="H65" s="10"/>
      <c r="I65" s="10"/>
      <c r="J65" s="10"/>
      <c r="K65" s="10"/>
      <c r="L65" s="10"/>
      <c r="M65" s="10"/>
      <c r="N65" s="27"/>
      <c r="O65" s="64">
        <f>+O62-O63</f>
        <v>99.68</v>
      </c>
      <c r="P65" s="28"/>
      <c r="Q65" s="10"/>
      <c r="R65" s="10"/>
      <c r="S65" s="53"/>
      <c r="T65" s="10"/>
    </row>
    <row r="66" spans="2:20" ht="12.75">
      <c r="B66" s="60">
        <f>+B65+1</f>
        <v>6</v>
      </c>
      <c r="C66" s="28"/>
      <c r="D66" s="61" t="s">
        <v>79</v>
      </c>
      <c r="E66" s="10"/>
      <c r="F66" s="10"/>
      <c r="G66" s="10"/>
      <c r="H66" s="10"/>
      <c r="I66" s="10"/>
      <c r="J66" s="10"/>
      <c r="K66" s="10"/>
      <c r="L66" s="10"/>
      <c r="M66" s="10"/>
      <c r="N66" s="27"/>
      <c r="O66" s="62">
        <v>6</v>
      </c>
      <c r="P66" s="28"/>
      <c r="Q66" s="10"/>
      <c r="R66" s="10"/>
      <c r="S66" s="53"/>
      <c r="T66" s="10"/>
    </row>
    <row r="67" spans="2:20" ht="12.75">
      <c r="B67" s="60"/>
      <c r="C67" s="28"/>
      <c r="D67" s="61"/>
      <c r="E67" s="10"/>
      <c r="F67" s="10"/>
      <c r="G67" s="10"/>
      <c r="H67" s="10"/>
      <c r="I67" s="10"/>
      <c r="J67" s="10"/>
      <c r="K67" s="10"/>
      <c r="L67" s="10"/>
      <c r="M67" s="10"/>
      <c r="N67" s="27"/>
      <c r="O67" s="63"/>
      <c r="P67" s="28"/>
      <c r="Q67" s="10"/>
      <c r="R67" s="10"/>
      <c r="S67" s="53"/>
      <c r="T67" s="10"/>
    </row>
    <row r="68" spans="2:20" ht="13.5" thickBot="1">
      <c r="B68" s="60">
        <f>+B66+1</f>
        <v>7</v>
      </c>
      <c r="C68" s="28"/>
      <c r="D68" s="61" t="s">
        <v>80</v>
      </c>
      <c r="E68" s="10"/>
      <c r="F68" s="10"/>
      <c r="G68" s="10"/>
      <c r="H68" s="10"/>
      <c r="I68" s="10"/>
      <c r="J68" s="10"/>
      <c r="K68" s="10"/>
      <c r="L68" s="10"/>
      <c r="M68" s="10"/>
      <c r="N68" s="27"/>
      <c r="O68" s="65">
        <f>ROUND(O65*O66,4)/100</f>
        <v>5.9808</v>
      </c>
      <c r="P68" s="28"/>
      <c r="Q68" s="10"/>
      <c r="R68" s="10"/>
      <c r="S68" s="53"/>
      <c r="T68" s="10"/>
    </row>
    <row r="69" spans="1:20" ht="14.25" thickBot="1" thickTop="1">
      <c r="A69" s="61"/>
      <c r="B69" s="67"/>
      <c r="C69" s="68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5"/>
      <c r="O69" s="69"/>
      <c r="P69" s="68"/>
      <c r="Q69" s="56"/>
      <c r="R69" s="56"/>
      <c r="S69" s="58"/>
      <c r="T69" s="10"/>
    </row>
    <row r="71" ht="12.75">
      <c r="B71" s="7" t="s">
        <v>81</v>
      </c>
    </row>
    <row r="72" ht="12.75">
      <c r="B72" s="7" t="s">
        <v>85</v>
      </c>
    </row>
  </sheetData>
  <sheetProtection/>
  <printOptions horizontalCentered="1" verticalCentered="1"/>
  <pageMargins left="0" right="0" top="0" bottom="0" header="0" footer="0"/>
  <pageSetup horizontalDpi="300" verticalDpi="3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15" zoomScaleNormal="115" zoomScalePageLayoutView="0" workbookViewId="0" topLeftCell="B1">
      <pane ySplit="8" topLeftCell="A57" activePane="bottomLeft" state="frozen"/>
      <selection pane="topLeft" activeCell="A1" sqref="A1"/>
      <selection pane="bottomLeft" activeCell="T69" sqref="T69"/>
    </sheetView>
  </sheetViews>
  <sheetFormatPr defaultColWidth="9.140625" defaultRowHeight="15"/>
  <cols>
    <col min="1" max="1" width="10.7109375" style="7" customWidth="1"/>
    <col min="2" max="2" width="5.00390625" style="6" bestFit="1" customWidth="1"/>
    <col min="3" max="3" width="0.2890625" style="7" customWidth="1"/>
    <col min="4" max="4" width="12.7109375" style="7" customWidth="1"/>
    <col min="5" max="5" width="0.2890625" style="7" customWidth="1"/>
    <col min="6" max="6" width="14.421875" style="7" customWidth="1"/>
    <col min="7" max="7" width="0.2890625" style="7" customWidth="1"/>
    <col min="8" max="8" width="12.8515625" style="7" customWidth="1"/>
    <col min="9" max="9" width="0.2890625" style="7" customWidth="1"/>
    <col min="10" max="10" width="12.7109375" style="7" customWidth="1"/>
    <col min="11" max="11" width="3.7109375" style="7" customWidth="1"/>
    <col min="12" max="12" width="0.2890625" style="7" customWidth="1"/>
    <col min="13" max="13" width="12.7109375" style="7" customWidth="1"/>
    <col min="14" max="14" width="0.2890625" style="7" customWidth="1"/>
    <col min="15" max="15" width="9.8515625" style="7" customWidth="1"/>
    <col min="16" max="16" width="0.2890625" style="7" customWidth="1"/>
    <col min="17" max="17" width="3.7109375" style="7" customWidth="1"/>
    <col min="18" max="18" width="0.2890625" style="7" customWidth="1"/>
    <col min="19" max="19" width="9.8515625" style="7" bestFit="1" customWidth="1"/>
    <col min="20" max="20" width="2.28125" style="7" customWidth="1"/>
    <col min="21" max="16384" width="8.8515625" style="7" customWidth="1"/>
  </cols>
  <sheetData>
    <row r="1" ht="15" customHeight="1">
      <c r="A1" s="75" t="s">
        <v>127</v>
      </c>
    </row>
    <row r="2" ht="12.75">
      <c r="Q2" s="7" t="s">
        <v>31</v>
      </c>
    </row>
    <row r="4" ht="12.75">
      <c r="F4" s="8" t="s">
        <v>32</v>
      </c>
    </row>
    <row r="5" ht="12.75">
      <c r="H5" s="7" t="s">
        <v>33</v>
      </c>
    </row>
    <row r="6" ht="12.75">
      <c r="H6" s="7" t="s">
        <v>34</v>
      </c>
    </row>
    <row r="8" ht="12.75">
      <c r="J8" s="6" t="str">
        <f>+'[3]ES 1.0'!E8</f>
        <v>For the Expense Month of June 2009</v>
      </c>
    </row>
    <row r="9" spans="2:20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30" customHeight="1" thickBot="1">
      <c r="B10" s="11" t="s">
        <v>35</v>
      </c>
      <c r="C10" s="12"/>
      <c r="D10" s="13" t="s">
        <v>36</v>
      </c>
      <c r="E10" s="14"/>
      <c r="F10" s="15" t="s">
        <v>37</v>
      </c>
      <c r="G10" s="14"/>
      <c r="H10" s="15" t="s">
        <v>38</v>
      </c>
      <c r="I10" s="14"/>
      <c r="J10" s="15" t="s">
        <v>39</v>
      </c>
      <c r="K10" s="16"/>
      <c r="L10" s="14"/>
      <c r="M10" s="15" t="s">
        <v>40</v>
      </c>
      <c r="N10" s="17"/>
      <c r="O10" s="18" t="s">
        <v>41</v>
      </c>
      <c r="P10" s="19"/>
      <c r="Q10" s="20"/>
      <c r="R10" s="17"/>
      <c r="S10" s="21" t="s">
        <v>42</v>
      </c>
      <c r="T10" s="22"/>
    </row>
    <row r="11" spans="2:20" ht="30" customHeight="1" thickBot="1">
      <c r="B11" s="23"/>
      <c r="C11" s="24"/>
      <c r="D11" s="22"/>
      <c r="E11" s="24"/>
      <c r="F11" s="70" t="s">
        <v>86</v>
      </c>
      <c r="G11" s="24"/>
      <c r="H11" s="22"/>
      <c r="I11" s="24"/>
      <c r="J11" s="22"/>
      <c r="K11" s="26"/>
      <c r="L11" s="24"/>
      <c r="M11" s="22"/>
      <c r="N11" s="27"/>
      <c r="O11" s="9"/>
      <c r="P11" s="28"/>
      <c r="Q11" s="10"/>
      <c r="R11" s="27"/>
      <c r="S11" s="29"/>
      <c r="T11" s="22"/>
    </row>
    <row r="12" spans="2:20" ht="12.75" customHeight="1">
      <c r="B12" s="30"/>
      <c r="C12" s="31"/>
      <c r="D12" s="32"/>
      <c r="E12" s="31"/>
      <c r="F12" s="32"/>
      <c r="G12" s="31"/>
      <c r="H12" s="32"/>
      <c r="I12" s="31"/>
      <c r="J12" s="32"/>
      <c r="K12" s="33"/>
      <c r="L12" s="31"/>
      <c r="M12" s="32"/>
      <c r="N12" s="31"/>
      <c r="O12" s="32"/>
      <c r="P12" s="31"/>
      <c r="Q12" s="32"/>
      <c r="R12" s="31"/>
      <c r="S12" s="34"/>
      <c r="T12" s="10"/>
    </row>
    <row r="13" spans="2:20" ht="15" customHeight="1">
      <c r="B13" s="35">
        <v>1</v>
      </c>
      <c r="C13" s="27"/>
      <c r="D13" s="10" t="s">
        <v>44</v>
      </c>
      <c r="E13" s="27"/>
      <c r="F13" s="36">
        <v>450000000</v>
      </c>
      <c r="G13" s="27"/>
      <c r="H13" s="37">
        <f>F13/$F$18</f>
        <v>0.4627391809620562</v>
      </c>
      <c r="I13" s="27"/>
      <c r="J13" s="71">
        <v>0.0608</v>
      </c>
      <c r="K13" s="39"/>
      <c r="L13" s="27"/>
      <c r="M13" s="40">
        <f>ROUND(H13*J13,4)</f>
        <v>0.0281</v>
      </c>
      <c r="N13" s="27"/>
      <c r="O13" s="10"/>
      <c r="P13" s="27"/>
      <c r="Q13" s="10"/>
      <c r="R13" s="27"/>
      <c r="S13" s="41">
        <f>+M13</f>
        <v>0.0281</v>
      </c>
      <c r="T13" s="40"/>
    </row>
    <row r="14" spans="2:20" ht="12.75">
      <c r="B14" s="35">
        <f>+B13+1</f>
        <v>2</v>
      </c>
      <c r="C14" s="27"/>
      <c r="D14" s="10" t="s">
        <v>45</v>
      </c>
      <c r="E14" s="27"/>
      <c r="F14" s="36">
        <v>68207639</v>
      </c>
      <c r="G14" s="27"/>
      <c r="H14" s="37">
        <f>F14/$F$18</f>
        <v>0.07013854890270134</v>
      </c>
      <c r="I14" s="27"/>
      <c r="J14" s="71">
        <v>0.0352</v>
      </c>
      <c r="K14" s="39"/>
      <c r="L14" s="27"/>
      <c r="M14" s="40">
        <f>ROUND(H14*J14,4)</f>
        <v>0.0025</v>
      </c>
      <c r="N14" s="27"/>
      <c r="O14" s="10"/>
      <c r="P14" s="27"/>
      <c r="Q14" s="10"/>
      <c r="R14" s="27"/>
      <c r="S14" s="41">
        <f>+M14</f>
        <v>0.0025</v>
      </c>
      <c r="T14" s="40"/>
    </row>
    <row r="15" spans="2:20" ht="26.25">
      <c r="B15" s="35">
        <f>+B14+1</f>
        <v>3</v>
      </c>
      <c r="C15" s="27"/>
      <c r="D15" s="42" t="s">
        <v>46</v>
      </c>
      <c r="E15" s="27"/>
      <c r="F15" s="36">
        <v>39995375</v>
      </c>
      <c r="G15" s="27"/>
      <c r="H15" s="37">
        <f>F15/$F$18</f>
        <v>0.04112761571060066</v>
      </c>
      <c r="I15" s="27"/>
      <c r="J15" s="71">
        <v>0.0446</v>
      </c>
      <c r="K15" s="39"/>
      <c r="L15" s="27"/>
      <c r="M15" s="40">
        <f>ROUND(H15*J15,4)</f>
        <v>0.0018</v>
      </c>
      <c r="N15" s="27"/>
      <c r="O15" s="10"/>
      <c r="P15" s="27"/>
      <c r="Q15" s="10"/>
      <c r="R15" s="27"/>
      <c r="S15" s="41">
        <f>+M15</f>
        <v>0.0018</v>
      </c>
      <c r="T15" s="40"/>
    </row>
    <row r="16" spans="2:20" ht="12.75">
      <c r="B16" s="35">
        <f>+B15+1</f>
        <v>4</v>
      </c>
      <c r="C16" s="27"/>
      <c r="D16" s="10" t="s">
        <v>47</v>
      </c>
      <c r="E16" s="27"/>
      <c r="F16" s="36">
        <v>414267048</v>
      </c>
      <c r="G16" s="27"/>
      <c r="H16" s="37">
        <f>F16/$F$18</f>
        <v>0.4259946544246418</v>
      </c>
      <c r="I16" s="27"/>
      <c r="J16" s="72">
        <v>0.105</v>
      </c>
      <c r="K16" s="44" t="s">
        <v>48</v>
      </c>
      <c r="L16" s="27"/>
      <c r="M16" s="40">
        <f>ROUND(H16*J16,4)</f>
        <v>0.0447</v>
      </c>
      <c r="N16" s="27"/>
      <c r="O16" s="73">
        <f>+O55</f>
        <v>1.6336</v>
      </c>
      <c r="P16" s="27"/>
      <c r="Q16" s="9" t="s">
        <v>49</v>
      </c>
      <c r="R16" s="27"/>
      <c r="S16" s="41">
        <f>ROUND(H16*J16*O16,5)</f>
        <v>0.07307</v>
      </c>
      <c r="T16" s="40"/>
    </row>
    <row r="17" spans="2:20" ht="12.75">
      <c r="B17" s="35"/>
      <c r="C17" s="27"/>
      <c r="D17" s="10"/>
      <c r="E17" s="27"/>
      <c r="F17" s="36"/>
      <c r="G17" s="27"/>
      <c r="H17" s="37"/>
      <c r="I17" s="27"/>
      <c r="J17" s="46"/>
      <c r="K17" s="39"/>
      <c r="L17" s="27"/>
      <c r="M17" s="37"/>
      <c r="N17" s="27"/>
      <c r="O17" s="10"/>
      <c r="P17" s="27"/>
      <c r="Q17" s="10"/>
      <c r="R17" s="27"/>
      <c r="S17" s="47"/>
      <c r="T17" s="45"/>
    </row>
    <row r="18" spans="2:20" ht="12.75">
      <c r="B18" s="35">
        <f>+B16+1</f>
        <v>5</v>
      </c>
      <c r="C18" s="27"/>
      <c r="D18" s="10" t="s">
        <v>50</v>
      </c>
      <c r="E18" s="27"/>
      <c r="F18" s="48">
        <f>SUM(F13:F16)</f>
        <v>972470062</v>
      </c>
      <c r="G18" s="27"/>
      <c r="H18" s="49">
        <f>SUM(H13:H16)</f>
        <v>1</v>
      </c>
      <c r="I18" s="27"/>
      <c r="J18" s="46"/>
      <c r="K18" s="39"/>
      <c r="L18" s="27"/>
      <c r="M18" s="50">
        <f>SUM(M13:M16)</f>
        <v>0.0771</v>
      </c>
      <c r="N18" s="27"/>
      <c r="O18" s="10"/>
      <c r="P18" s="27"/>
      <c r="Q18" s="10"/>
      <c r="R18" s="27"/>
      <c r="S18" s="51">
        <f>SUM(S13:S17)</f>
        <v>0.10547</v>
      </c>
      <c r="T18" s="52"/>
    </row>
    <row r="19" spans="2:20" ht="12.75">
      <c r="B19" s="35"/>
      <c r="C19" s="27"/>
      <c r="D19" s="10"/>
      <c r="E19" s="27"/>
      <c r="F19" s="10"/>
      <c r="G19" s="27"/>
      <c r="H19" s="10"/>
      <c r="I19" s="27"/>
      <c r="J19" s="10"/>
      <c r="K19" s="39"/>
      <c r="L19" s="27"/>
      <c r="M19" s="10"/>
      <c r="N19" s="27"/>
      <c r="O19" s="10"/>
      <c r="P19" s="27"/>
      <c r="Q19" s="10"/>
      <c r="R19" s="27"/>
      <c r="S19" s="53"/>
      <c r="T19" s="10"/>
    </row>
    <row r="20" spans="2:20" ht="13.5" thickBot="1">
      <c r="B20" s="54"/>
      <c r="C20" s="55"/>
      <c r="D20" s="56"/>
      <c r="E20" s="55"/>
      <c r="F20" s="56"/>
      <c r="G20" s="55"/>
      <c r="H20" s="56"/>
      <c r="I20" s="55"/>
      <c r="J20" s="56"/>
      <c r="K20" s="57"/>
      <c r="L20" s="55"/>
      <c r="M20" s="56"/>
      <c r="N20" s="55"/>
      <c r="O20" s="56"/>
      <c r="P20" s="55"/>
      <c r="Q20" s="56"/>
      <c r="R20" s="55"/>
      <c r="S20" s="58"/>
      <c r="T20" s="10"/>
    </row>
    <row r="21" spans="2:20" ht="12.75">
      <c r="B21" s="35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7"/>
      <c r="O21" s="10"/>
      <c r="P21" s="28"/>
      <c r="Q21" s="10"/>
      <c r="R21" s="10"/>
      <c r="S21" s="53"/>
      <c r="T21" s="10"/>
    </row>
    <row r="22" spans="2:20" ht="12" customHeight="1">
      <c r="B22" s="35"/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7"/>
      <c r="O22" s="10"/>
      <c r="P22" s="28"/>
      <c r="Q22" s="10"/>
      <c r="R22" s="10"/>
      <c r="S22" s="53"/>
      <c r="T22" s="10"/>
    </row>
    <row r="23" spans="2:20" ht="12.75">
      <c r="B23" s="23" t="s">
        <v>48</v>
      </c>
      <c r="C23" s="59"/>
      <c r="D23" s="10" t="s">
        <v>51</v>
      </c>
      <c r="E23" s="10"/>
      <c r="F23" s="10"/>
      <c r="G23" s="10"/>
      <c r="H23" s="10"/>
      <c r="I23" s="10"/>
      <c r="J23" s="10"/>
      <c r="K23" s="10"/>
      <c r="L23" s="10"/>
      <c r="M23" s="10"/>
      <c r="N23" s="27"/>
      <c r="O23" s="40"/>
      <c r="P23" s="28"/>
      <c r="Q23" s="10"/>
      <c r="R23" s="10"/>
      <c r="S23" s="53"/>
      <c r="T23" s="10"/>
    </row>
    <row r="24" spans="2:20" ht="12.75">
      <c r="B24" s="35"/>
      <c r="C24" s="59"/>
      <c r="D24" s="10" t="s">
        <v>87</v>
      </c>
      <c r="E24" s="10"/>
      <c r="F24" s="10"/>
      <c r="G24" s="10"/>
      <c r="H24" s="10"/>
      <c r="I24" s="10"/>
      <c r="J24" s="10"/>
      <c r="K24" s="10"/>
      <c r="L24" s="10"/>
      <c r="M24" s="10"/>
      <c r="N24" s="27"/>
      <c r="O24" s="10"/>
      <c r="P24" s="28"/>
      <c r="Q24" s="10"/>
      <c r="R24" s="10"/>
      <c r="S24" s="53"/>
      <c r="T24" s="10"/>
    </row>
    <row r="25" spans="2:20" ht="12.75">
      <c r="B25" s="60"/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7"/>
      <c r="O25" s="10"/>
      <c r="P25" s="28"/>
      <c r="Q25" s="10"/>
      <c r="R25" s="10"/>
      <c r="S25" s="53"/>
      <c r="T25" s="10"/>
    </row>
    <row r="26" spans="2:20" ht="12.75">
      <c r="B26" s="23" t="s">
        <v>49</v>
      </c>
      <c r="C26" s="59"/>
      <c r="D26" s="10" t="s">
        <v>53</v>
      </c>
      <c r="E26" s="10"/>
      <c r="F26" s="10"/>
      <c r="G26" s="10"/>
      <c r="H26" s="10"/>
      <c r="I26" s="10"/>
      <c r="J26" s="10"/>
      <c r="K26" s="10"/>
      <c r="L26" s="10"/>
      <c r="M26" s="10"/>
      <c r="N26" s="27"/>
      <c r="O26" s="10"/>
      <c r="P26" s="28"/>
      <c r="Q26" s="10"/>
      <c r="R26" s="10"/>
      <c r="S26" s="53"/>
      <c r="T26" s="10"/>
    </row>
    <row r="27" spans="2:20" ht="12.75">
      <c r="B27" s="23"/>
      <c r="C27" s="59"/>
      <c r="D27" s="61" t="s">
        <v>88</v>
      </c>
      <c r="E27" s="10"/>
      <c r="F27" s="10"/>
      <c r="G27" s="10"/>
      <c r="H27" s="10"/>
      <c r="I27" s="10"/>
      <c r="J27" s="10"/>
      <c r="K27" s="10"/>
      <c r="L27" s="10"/>
      <c r="M27" s="10"/>
      <c r="N27" s="27"/>
      <c r="O27" s="10"/>
      <c r="P27" s="28"/>
      <c r="Q27" s="10"/>
      <c r="R27" s="10"/>
      <c r="S27" s="53"/>
      <c r="T27" s="10"/>
    </row>
    <row r="28" spans="2:20" ht="12.75">
      <c r="B28" s="60"/>
      <c r="C28" s="5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10"/>
      <c r="P28" s="28"/>
      <c r="Q28" s="10"/>
      <c r="R28" s="10"/>
      <c r="S28" s="53"/>
      <c r="T28" s="10"/>
    </row>
    <row r="29" spans="2:20" ht="12.75">
      <c r="B29" s="60">
        <v>1</v>
      </c>
      <c r="C29" s="59"/>
      <c r="D29" s="10" t="s">
        <v>55</v>
      </c>
      <c r="E29" s="10"/>
      <c r="F29" s="10"/>
      <c r="G29" s="10"/>
      <c r="H29" s="10"/>
      <c r="I29" s="10"/>
      <c r="J29" s="10"/>
      <c r="K29" s="10"/>
      <c r="L29" s="10"/>
      <c r="M29" s="10"/>
      <c r="N29" s="27"/>
      <c r="O29" s="45">
        <f>+O59</f>
        <v>100</v>
      </c>
      <c r="P29" s="28"/>
      <c r="Q29" s="10"/>
      <c r="R29" s="10"/>
      <c r="S29" s="53"/>
      <c r="T29" s="10"/>
    </row>
    <row r="30" spans="2:20" ht="12.75">
      <c r="B30" s="60">
        <f>+B29+1</f>
        <v>2</v>
      </c>
      <c r="C30" s="59"/>
      <c r="D30" s="61" t="s">
        <v>56</v>
      </c>
      <c r="E30" s="10"/>
      <c r="F30" s="10"/>
      <c r="G30" s="10"/>
      <c r="H30" s="10"/>
      <c r="I30" s="10"/>
      <c r="J30" s="10"/>
      <c r="K30" s="10"/>
      <c r="L30" s="10"/>
      <c r="M30" s="10"/>
      <c r="N30" s="27"/>
      <c r="O30" s="62">
        <f>+O60</f>
        <v>0.29</v>
      </c>
      <c r="P30" s="28"/>
      <c r="Q30" s="10"/>
      <c r="R30" s="10"/>
      <c r="S30" s="53"/>
      <c r="T30" s="10"/>
    </row>
    <row r="31" spans="2:20" ht="12.75">
      <c r="B31" s="60"/>
      <c r="C31" s="59"/>
      <c r="D31" s="61"/>
      <c r="E31" s="10"/>
      <c r="F31" s="10"/>
      <c r="G31" s="10"/>
      <c r="H31" s="10"/>
      <c r="I31" s="10"/>
      <c r="J31" s="10"/>
      <c r="K31" s="10"/>
      <c r="L31" s="10"/>
      <c r="M31" s="10"/>
      <c r="N31" s="27"/>
      <c r="O31" s="63"/>
      <c r="P31" s="28"/>
      <c r="Q31" s="10"/>
      <c r="R31" s="10"/>
      <c r="S31" s="53"/>
      <c r="T31" s="10"/>
    </row>
    <row r="32" spans="2:20" ht="12.75">
      <c r="B32" s="60">
        <f>+B30+1</f>
        <v>3</v>
      </c>
      <c r="C32" s="59"/>
      <c r="D32" s="61" t="s">
        <v>57</v>
      </c>
      <c r="E32" s="10"/>
      <c r="F32" s="10"/>
      <c r="G32" s="10"/>
      <c r="H32" s="10"/>
      <c r="I32" s="10"/>
      <c r="J32" s="10"/>
      <c r="K32" s="10"/>
      <c r="L32" s="10"/>
      <c r="M32" s="10"/>
      <c r="N32" s="27"/>
      <c r="O32" s="64">
        <f>+O29-O30</f>
        <v>99.71</v>
      </c>
      <c r="P32" s="28"/>
      <c r="Q32" s="10"/>
      <c r="R32" s="10"/>
      <c r="S32" s="53"/>
      <c r="T32" s="10"/>
    </row>
    <row r="33" spans="2:20" ht="12.75">
      <c r="B33" s="60">
        <f aca="true" t="shared" si="0" ref="B33:B39">+B32+1</f>
        <v>4</v>
      </c>
      <c r="C33" s="59"/>
      <c r="D33" s="61" t="s">
        <v>58</v>
      </c>
      <c r="E33" s="10"/>
      <c r="F33" s="10"/>
      <c r="G33" s="10"/>
      <c r="H33" s="10"/>
      <c r="I33" s="10"/>
      <c r="J33" s="10"/>
      <c r="K33" s="10"/>
      <c r="L33" s="10"/>
      <c r="M33" s="10"/>
      <c r="N33" s="27"/>
      <c r="O33" s="62">
        <f>+O68</f>
        <v>5.9826</v>
      </c>
      <c r="P33" s="28"/>
      <c r="Q33" s="10"/>
      <c r="R33" s="10"/>
      <c r="S33" s="53"/>
      <c r="T33" s="10"/>
    </row>
    <row r="34" spans="2:20" ht="12.75">
      <c r="B34" s="60"/>
      <c r="C34" s="59"/>
      <c r="D34" s="61"/>
      <c r="E34" s="10"/>
      <c r="F34" s="10"/>
      <c r="G34" s="10"/>
      <c r="H34" s="10"/>
      <c r="I34" s="10"/>
      <c r="J34" s="10"/>
      <c r="K34" s="10"/>
      <c r="L34" s="10"/>
      <c r="M34" s="10"/>
      <c r="N34" s="27"/>
      <c r="O34" s="45"/>
      <c r="P34" s="28"/>
      <c r="Q34" s="10"/>
      <c r="R34" s="10"/>
      <c r="S34" s="53"/>
      <c r="T34" s="10"/>
    </row>
    <row r="35" spans="2:20" ht="12.75">
      <c r="B35" s="60">
        <f>+B33+1</f>
        <v>5</v>
      </c>
      <c r="C35" s="59"/>
      <c r="D35" s="61" t="s">
        <v>59</v>
      </c>
      <c r="E35" s="10"/>
      <c r="F35" s="10"/>
      <c r="G35" s="10"/>
      <c r="H35" s="10"/>
      <c r="I35" s="10"/>
      <c r="J35" s="10"/>
      <c r="K35" s="10"/>
      <c r="L35" s="10"/>
      <c r="M35" s="10"/>
      <c r="N35" s="27"/>
      <c r="O35" s="64">
        <f>+O32-O33</f>
        <v>93.72739999999999</v>
      </c>
      <c r="P35" s="28"/>
      <c r="Q35" s="10"/>
      <c r="R35" s="10"/>
      <c r="S35" s="53"/>
      <c r="T35" s="10"/>
    </row>
    <row r="36" spans="2:20" ht="12.75">
      <c r="B36" s="60">
        <f t="shared" si="0"/>
        <v>6</v>
      </c>
      <c r="C36" s="59"/>
      <c r="D36" s="76" t="s">
        <v>60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>
        <f>+O63</f>
        <v>0</v>
      </c>
      <c r="P36" s="28"/>
      <c r="Q36" s="10"/>
      <c r="R36" s="10"/>
      <c r="S36" s="53"/>
      <c r="T36" s="10"/>
    </row>
    <row r="37" spans="2:20" ht="12.75">
      <c r="B37" s="60"/>
      <c r="C37" s="59"/>
      <c r="D37" s="61"/>
      <c r="E37" s="10"/>
      <c r="F37" s="10"/>
      <c r="G37" s="10"/>
      <c r="H37" s="10"/>
      <c r="I37" s="10"/>
      <c r="J37" s="10"/>
      <c r="K37" s="10"/>
      <c r="L37" s="10"/>
      <c r="M37" s="10"/>
      <c r="N37" s="27"/>
      <c r="O37" s="63"/>
      <c r="P37" s="28"/>
      <c r="Q37" s="10"/>
      <c r="R37" s="10"/>
      <c r="S37" s="53"/>
      <c r="T37" s="10"/>
    </row>
    <row r="38" spans="2:20" ht="12.75">
      <c r="B38" s="60">
        <f>+B36+1</f>
        <v>7</v>
      </c>
      <c r="C38" s="28"/>
      <c r="D38" s="61" t="s">
        <v>61</v>
      </c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45">
        <f>+O35-O36</f>
        <v>93.72739999999999</v>
      </c>
      <c r="P38" s="28"/>
      <c r="Q38" s="10"/>
      <c r="R38" s="10"/>
      <c r="S38" s="53"/>
      <c r="T38" s="10"/>
    </row>
    <row r="39" spans="2:20" ht="12.75">
      <c r="B39" s="60">
        <f t="shared" si="0"/>
        <v>8</v>
      </c>
      <c r="C39" s="28"/>
      <c r="D39" s="61" t="s">
        <v>62</v>
      </c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62">
        <f>ROUND(O38*0.35,4)</f>
        <v>32.8046</v>
      </c>
      <c r="P39" s="28"/>
      <c r="Q39" s="10"/>
      <c r="R39" s="10"/>
      <c r="S39" s="53"/>
      <c r="T39" s="10"/>
    </row>
    <row r="40" spans="2:20" ht="12.75">
      <c r="B40" s="60"/>
      <c r="C40" s="28"/>
      <c r="D40" s="61"/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63"/>
      <c r="P40" s="28"/>
      <c r="Q40" s="10"/>
      <c r="R40" s="10"/>
      <c r="S40" s="53"/>
      <c r="T40" s="10"/>
    </row>
    <row r="41" spans="2:20" ht="13.5" thickBot="1">
      <c r="B41" s="60">
        <f>+B39+1</f>
        <v>9</v>
      </c>
      <c r="C41" s="28"/>
      <c r="D41" s="61" t="s">
        <v>63</v>
      </c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65">
        <f>+O38-O39</f>
        <v>60.92279999999999</v>
      </c>
      <c r="P41" s="28"/>
      <c r="Q41" s="10"/>
      <c r="R41" s="10"/>
      <c r="S41" s="53"/>
      <c r="T41" s="10"/>
    </row>
    <row r="42" spans="2:20" ht="13.5" thickTop="1">
      <c r="B42" s="60"/>
      <c r="C42" s="28"/>
      <c r="D42" s="61"/>
      <c r="E42" s="10"/>
      <c r="F42" s="10"/>
      <c r="G42" s="10"/>
      <c r="H42" s="10"/>
      <c r="I42" s="10"/>
      <c r="J42" s="10"/>
      <c r="K42" s="10"/>
      <c r="L42" s="10"/>
      <c r="M42" s="10"/>
      <c r="N42" s="27"/>
      <c r="O42" s="64"/>
      <c r="P42" s="28"/>
      <c r="Q42" s="10"/>
      <c r="R42" s="10"/>
      <c r="S42" s="53"/>
      <c r="T42" s="10"/>
    </row>
    <row r="43" spans="2:20" ht="12.75">
      <c r="B43" s="60">
        <f>+B41+1</f>
        <v>10</v>
      </c>
      <c r="C43" s="28"/>
      <c r="D43" s="61" t="s">
        <v>64</v>
      </c>
      <c r="E43" s="10"/>
      <c r="F43" s="10"/>
      <c r="G43" s="10"/>
      <c r="H43" s="10"/>
      <c r="I43" s="10"/>
      <c r="J43" s="10"/>
      <c r="K43" s="10"/>
      <c r="L43" s="10"/>
      <c r="M43" s="10"/>
      <c r="N43" s="27"/>
      <c r="O43" s="63"/>
      <c r="P43" s="28"/>
      <c r="Q43" s="10"/>
      <c r="R43" s="10"/>
      <c r="S43" s="53"/>
      <c r="T43" s="10"/>
    </row>
    <row r="44" spans="2:20" ht="12.75">
      <c r="B44" s="60">
        <f>+B43+1</f>
        <v>11</v>
      </c>
      <c r="C44" s="28"/>
      <c r="D44" s="61" t="s">
        <v>65</v>
      </c>
      <c r="E44" s="10"/>
      <c r="F44" s="10"/>
      <c r="G44" s="10"/>
      <c r="H44" s="10"/>
      <c r="I44" s="10"/>
      <c r="J44" s="10"/>
      <c r="K44" s="10"/>
      <c r="L44" s="10"/>
      <c r="M44" s="10"/>
      <c r="N44" s="27"/>
      <c r="O44" s="64">
        <f>+O41</f>
        <v>60.92279999999999</v>
      </c>
      <c r="P44" s="28"/>
      <c r="Q44" s="10"/>
      <c r="R44" s="10"/>
      <c r="S44" s="53"/>
      <c r="T44" s="10"/>
    </row>
    <row r="45" spans="2:20" ht="12.75">
      <c r="B45" s="60">
        <f>+B44+1</f>
        <v>12</v>
      </c>
      <c r="C45" s="28"/>
      <c r="D45" s="76" t="s">
        <v>66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8">
        <f>+O63</f>
        <v>0</v>
      </c>
      <c r="P45" s="28"/>
      <c r="Q45" s="10"/>
      <c r="R45" s="10"/>
      <c r="S45" s="53"/>
      <c r="T45" s="10"/>
    </row>
    <row r="46" spans="2:20" ht="12.75">
      <c r="B46" s="60">
        <f>+B45+1</f>
        <v>13</v>
      </c>
      <c r="C46" s="28"/>
      <c r="D46" s="61" t="s">
        <v>67</v>
      </c>
      <c r="E46" s="10"/>
      <c r="F46" s="10"/>
      <c r="G46" s="10"/>
      <c r="H46" s="10"/>
      <c r="I46" s="10"/>
      <c r="J46" s="10"/>
      <c r="K46" s="10"/>
      <c r="L46" s="10"/>
      <c r="M46" s="10"/>
      <c r="N46" s="27"/>
      <c r="O46" s="62">
        <f>+O60</f>
        <v>0.29</v>
      </c>
      <c r="P46" s="28"/>
      <c r="Q46" s="10"/>
      <c r="R46" s="10"/>
      <c r="S46" s="53"/>
      <c r="T46" s="10"/>
    </row>
    <row r="47" spans="2:20" ht="12.75">
      <c r="B47" s="60"/>
      <c r="C47" s="28"/>
      <c r="D47" s="61"/>
      <c r="E47" s="10"/>
      <c r="F47" s="10"/>
      <c r="G47" s="10"/>
      <c r="H47" s="10"/>
      <c r="I47" s="10"/>
      <c r="J47" s="10"/>
      <c r="K47" s="10"/>
      <c r="L47" s="10"/>
      <c r="M47" s="10"/>
      <c r="N47" s="27"/>
      <c r="O47" s="63"/>
      <c r="P47" s="28"/>
      <c r="Q47" s="10"/>
      <c r="R47" s="10"/>
      <c r="S47" s="53"/>
      <c r="T47" s="10"/>
    </row>
    <row r="48" spans="2:20" ht="13.5" thickBot="1">
      <c r="B48" s="60">
        <f>+B46+1</f>
        <v>14</v>
      </c>
      <c r="C48" s="28"/>
      <c r="D48" s="61" t="s">
        <v>68</v>
      </c>
      <c r="E48" s="10"/>
      <c r="F48" s="10"/>
      <c r="G48" s="10"/>
      <c r="H48" s="10"/>
      <c r="I48" s="10"/>
      <c r="J48" s="10"/>
      <c r="K48" s="10"/>
      <c r="L48" s="10"/>
      <c r="M48" s="10"/>
      <c r="N48" s="27"/>
      <c r="O48" s="65">
        <f>SUM(O44:O47)</f>
        <v>61.21279999999999</v>
      </c>
      <c r="P48" s="28"/>
      <c r="Q48" s="10"/>
      <c r="R48" s="10"/>
      <c r="S48" s="53"/>
      <c r="T48" s="10"/>
    </row>
    <row r="49" spans="2:20" ht="13.5" thickTop="1">
      <c r="B49" s="60"/>
      <c r="C49" s="28"/>
      <c r="D49" s="61"/>
      <c r="E49" s="10"/>
      <c r="F49" s="10"/>
      <c r="G49" s="10"/>
      <c r="H49" s="10"/>
      <c r="I49" s="10"/>
      <c r="J49" s="10"/>
      <c r="K49" s="10"/>
      <c r="L49" s="10"/>
      <c r="M49" s="10"/>
      <c r="N49" s="27"/>
      <c r="O49" s="63"/>
      <c r="P49" s="28"/>
      <c r="Q49" s="10"/>
      <c r="R49" s="10"/>
      <c r="S49" s="53"/>
      <c r="T49" s="10"/>
    </row>
    <row r="50" spans="2:20" ht="12.75">
      <c r="B50" s="60">
        <f>+B48+1</f>
        <v>15</v>
      </c>
      <c r="C50" s="28"/>
      <c r="D50" s="61" t="s">
        <v>69</v>
      </c>
      <c r="E50" s="10"/>
      <c r="F50" s="10"/>
      <c r="G50" s="10"/>
      <c r="H50" s="10"/>
      <c r="I50" s="10"/>
      <c r="J50" s="10"/>
      <c r="K50" s="10"/>
      <c r="L50" s="10"/>
      <c r="M50" s="10"/>
      <c r="N50" s="27"/>
      <c r="O50" s="63"/>
      <c r="P50" s="28"/>
      <c r="Q50" s="10"/>
      <c r="R50" s="10"/>
      <c r="S50" s="53"/>
      <c r="T50" s="10"/>
    </row>
    <row r="51" spans="2:20" ht="12.75">
      <c r="B51" s="60">
        <f>+B50+1</f>
        <v>16</v>
      </c>
      <c r="C51" s="28"/>
      <c r="D51" s="61" t="s">
        <v>70</v>
      </c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64">
        <f>+O39</f>
        <v>32.8046</v>
      </c>
      <c r="P51" s="28"/>
      <c r="Q51" s="10"/>
      <c r="R51" s="10"/>
      <c r="S51" s="53"/>
      <c r="T51" s="10"/>
    </row>
    <row r="52" spans="2:20" ht="12.75">
      <c r="B52" s="60">
        <f>+B51+1</f>
        <v>17</v>
      </c>
      <c r="C52" s="28"/>
      <c r="D52" s="61" t="s">
        <v>71</v>
      </c>
      <c r="E52" s="10"/>
      <c r="F52" s="10"/>
      <c r="G52" s="10"/>
      <c r="H52" s="10"/>
      <c r="I52" s="10"/>
      <c r="J52" s="10"/>
      <c r="K52" s="10"/>
      <c r="L52" s="10"/>
      <c r="M52" s="10"/>
      <c r="N52" s="27"/>
      <c r="O52" s="62">
        <f>+O33</f>
        <v>5.9826</v>
      </c>
      <c r="P52" s="28"/>
      <c r="Q52" s="10"/>
      <c r="R52" s="10"/>
      <c r="S52" s="53"/>
      <c r="T52" s="10"/>
    </row>
    <row r="53" spans="2:20" ht="13.5" thickBot="1">
      <c r="B53" s="60">
        <f>+B52+1</f>
        <v>18</v>
      </c>
      <c r="C53" s="28"/>
      <c r="D53" s="61" t="s">
        <v>72</v>
      </c>
      <c r="E53" s="10"/>
      <c r="F53" s="10"/>
      <c r="G53" s="10"/>
      <c r="H53" s="10"/>
      <c r="I53" s="10"/>
      <c r="J53" s="10"/>
      <c r="K53" s="10"/>
      <c r="L53" s="10"/>
      <c r="M53" s="10"/>
      <c r="N53" s="27"/>
      <c r="O53" s="66">
        <f>SUM(O51:O52)</f>
        <v>38.7872</v>
      </c>
      <c r="P53" s="28"/>
      <c r="Q53" s="10"/>
      <c r="R53" s="10"/>
      <c r="S53" s="53"/>
      <c r="T53" s="10"/>
    </row>
    <row r="54" spans="2:20" ht="13.5" thickTop="1">
      <c r="B54" s="60"/>
      <c r="C54" s="28"/>
      <c r="D54" s="61"/>
      <c r="E54" s="10"/>
      <c r="F54" s="10"/>
      <c r="G54" s="10"/>
      <c r="H54" s="10"/>
      <c r="I54" s="10"/>
      <c r="J54" s="10"/>
      <c r="K54" s="10"/>
      <c r="L54" s="10"/>
      <c r="M54" s="10"/>
      <c r="N54" s="27"/>
      <c r="O54" s="63"/>
      <c r="P54" s="28"/>
      <c r="Q54" s="10"/>
      <c r="R54" s="10"/>
      <c r="S54" s="53"/>
      <c r="T54" s="10"/>
    </row>
    <row r="55" spans="2:20" ht="13.5" thickBot="1">
      <c r="B55" s="60">
        <f>+B53+1</f>
        <v>19</v>
      </c>
      <c r="C55" s="28"/>
      <c r="D55" s="61" t="s">
        <v>73</v>
      </c>
      <c r="E55" s="10"/>
      <c r="F55" s="10"/>
      <c r="G55" s="10"/>
      <c r="H55" s="10"/>
      <c r="I55" s="10"/>
      <c r="J55" s="10"/>
      <c r="K55" s="10"/>
      <c r="L55" s="10"/>
      <c r="M55" s="10"/>
      <c r="N55" s="27"/>
      <c r="O55" s="65">
        <f>ROUND(O29/O48,4)</f>
        <v>1.6336</v>
      </c>
      <c r="P55" s="28"/>
      <c r="Q55" s="10"/>
      <c r="R55" s="10"/>
      <c r="S55" s="53"/>
      <c r="T55" s="10"/>
    </row>
    <row r="56" spans="2:20" ht="13.5" thickTop="1">
      <c r="B56" s="60"/>
      <c r="C56" s="28"/>
      <c r="D56" s="61"/>
      <c r="E56" s="10"/>
      <c r="F56" s="10"/>
      <c r="G56" s="10"/>
      <c r="H56" s="10"/>
      <c r="I56" s="10"/>
      <c r="J56" s="10"/>
      <c r="K56" s="10"/>
      <c r="L56" s="10"/>
      <c r="M56" s="10"/>
      <c r="N56" s="27"/>
      <c r="O56" s="64"/>
      <c r="P56" s="28"/>
      <c r="Q56" s="10"/>
      <c r="R56" s="10"/>
      <c r="S56" s="53"/>
      <c r="T56" s="10"/>
    </row>
    <row r="57" spans="2:20" ht="12.75">
      <c r="B57" s="60"/>
      <c r="C57" s="28"/>
      <c r="D57" s="61"/>
      <c r="E57" s="10"/>
      <c r="F57" s="10"/>
      <c r="G57" s="10"/>
      <c r="H57" s="10"/>
      <c r="I57" s="10"/>
      <c r="J57" s="10"/>
      <c r="K57" s="10"/>
      <c r="L57" s="10"/>
      <c r="M57" s="10"/>
      <c r="N57" s="27"/>
      <c r="O57" s="63"/>
      <c r="P57" s="28"/>
      <c r="Q57" s="10"/>
      <c r="R57" s="10"/>
      <c r="S57" s="53"/>
      <c r="T57" s="10"/>
    </row>
    <row r="58" spans="2:20" ht="12.75">
      <c r="B58" s="60"/>
      <c r="C58" s="28"/>
      <c r="D58" s="61" t="s">
        <v>74</v>
      </c>
      <c r="E58" s="10"/>
      <c r="F58" s="10"/>
      <c r="G58" s="10"/>
      <c r="H58" s="10"/>
      <c r="I58" s="10"/>
      <c r="J58" s="10"/>
      <c r="K58" s="10"/>
      <c r="L58" s="10"/>
      <c r="M58" s="10"/>
      <c r="N58" s="27"/>
      <c r="O58" s="63"/>
      <c r="P58" s="28"/>
      <c r="Q58" s="10"/>
      <c r="R58" s="10"/>
      <c r="S58" s="53"/>
      <c r="T58" s="10"/>
    </row>
    <row r="59" spans="2:20" ht="12.75">
      <c r="B59" s="60">
        <v>1</v>
      </c>
      <c r="C59" s="28"/>
      <c r="D59" s="61" t="s">
        <v>75</v>
      </c>
      <c r="E59" s="10"/>
      <c r="F59" s="10"/>
      <c r="G59" s="10"/>
      <c r="H59" s="10"/>
      <c r="I59" s="10"/>
      <c r="J59" s="10"/>
      <c r="K59" s="10"/>
      <c r="L59" s="10"/>
      <c r="M59" s="10"/>
      <c r="N59" s="27"/>
      <c r="O59" s="45">
        <v>100</v>
      </c>
      <c r="P59" s="28"/>
      <c r="Q59" s="10"/>
      <c r="R59" s="10"/>
      <c r="S59" s="53"/>
      <c r="T59" s="10"/>
    </row>
    <row r="60" spans="2:20" ht="12.75">
      <c r="B60" s="60">
        <f>+B59+1</f>
        <v>2</v>
      </c>
      <c r="C60" s="28"/>
      <c r="D60" s="61" t="s">
        <v>84</v>
      </c>
      <c r="E60" s="10"/>
      <c r="F60" s="10"/>
      <c r="G60" s="10"/>
      <c r="H60" s="10"/>
      <c r="I60" s="10"/>
      <c r="J60" s="10"/>
      <c r="K60" s="10"/>
      <c r="L60" s="10"/>
      <c r="M60" s="10"/>
      <c r="N60" s="27"/>
      <c r="O60" s="62">
        <v>0.29</v>
      </c>
      <c r="P60" s="28"/>
      <c r="Q60" s="10"/>
      <c r="R60" s="10"/>
      <c r="S60" s="53"/>
      <c r="T60" s="10"/>
    </row>
    <row r="61" spans="2:20" ht="12.75">
      <c r="B61" s="60"/>
      <c r="C61" s="28"/>
      <c r="D61" s="61"/>
      <c r="E61" s="10"/>
      <c r="F61" s="10"/>
      <c r="G61" s="10"/>
      <c r="H61" s="10"/>
      <c r="I61" s="10"/>
      <c r="J61" s="10"/>
      <c r="K61" s="10"/>
      <c r="L61" s="10"/>
      <c r="M61" s="10"/>
      <c r="N61" s="27"/>
      <c r="O61" s="63"/>
      <c r="P61" s="28"/>
      <c r="Q61" s="10"/>
      <c r="R61" s="10"/>
      <c r="S61" s="53"/>
      <c r="T61" s="10"/>
    </row>
    <row r="62" spans="2:20" ht="12.75">
      <c r="B62" s="60">
        <f>+B60+1</f>
        <v>3</v>
      </c>
      <c r="C62" s="28"/>
      <c r="D62" s="61" t="s">
        <v>77</v>
      </c>
      <c r="E62" s="10"/>
      <c r="F62" s="10"/>
      <c r="G62" s="10"/>
      <c r="H62" s="10"/>
      <c r="I62" s="10"/>
      <c r="J62" s="10"/>
      <c r="K62" s="10"/>
      <c r="L62" s="10"/>
      <c r="M62" s="10"/>
      <c r="N62" s="27"/>
      <c r="O62" s="64">
        <f>+O59-O60</f>
        <v>99.71</v>
      </c>
      <c r="P62" s="28"/>
      <c r="Q62" s="10"/>
      <c r="R62" s="10"/>
      <c r="S62" s="53"/>
      <c r="T62" s="10"/>
    </row>
    <row r="63" spans="2:20" ht="12.75">
      <c r="B63" s="60">
        <f>+B62+1</f>
        <v>4</v>
      </c>
      <c r="C63" s="28"/>
      <c r="D63" s="76" t="s">
        <v>78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>
        <v>0</v>
      </c>
      <c r="P63" s="28"/>
      <c r="Q63" s="10"/>
      <c r="R63" s="10"/>
      <c r="S63" s="53"/>
      <c r="T63" s="10"/>
    </row>
    <row r="64" spans="2:20" ht="12.75">
      <c r="B64" s="60"/>
      <c r="C64" s="28"/>
      <c r="D64" s="61"/>
      <c r="E64" s="10"/>
      <c r="F64" s="10"/>
      <c r="G64" s="10"/>
      <c r="H64" s="10"/>
      <c r="I64" s="10"/>
      <c r="J64" s="10"/>
      <c r="K64" s="10"/>
      <c r="L64" s="10"/>
      <c r="M64" s="10"/>
      <c r="N64" s="27"/>
      <c r="O64" s="63"/>
      <c r="P64" s="28"/>
      <c r="Q64" s="10"/>
      <c r="R64" s="10"/>
      <c r="S64" s="53"/>
      <c r="T64" s="10"/>
    </row>
    <row r="65" spans="2:20" ht="12.75">
      <c r="B65" s="60">
        <f>+B63+1</f>
        <v>5</v>
      </c>
      <c r="C65" s="28"/>
      <c r="D65" s="61" t="s">
        <v>77</v>
      </c>
      <c r="E65" s="10"/>
      <c r="F65" s="10"/>
      <c r="G65" s="10"/>
      <c r="H65" s="10"/>
      <c r="I65" s="10"/>
      <c r="J65" s="10"/>
      <c r="K65" s="10"/>
      <c r="L65" s="10"/>
      <c r="M65" s="10"/>
      <c r="N65" s="27"/>
      <c r="O65" s="64">
        <f>+O62-O63</f>
        <v>99.71</v>
      </c>
      <c r="P65" s="28"/>
      <c r="Q65" s="10"/>
      <c r="R65" s="10"/>
      <c r="S65" s="53"/>
      <c r="T65" s="10"/>
    </row>
    <row r="66" spans="2:20" ht="12.75">
      <c r="B66" s="60">
        <f>+B65+1</f>
        <v>6</v>
      </c>
      <c r="C66" s="28"/>
      <c r="D66" s="61" t="s">
        <v>79</v>
      </c>
      <c r="E66" s="10"/>
      <c r="F66" s="10"/>
      <c r="G66" s="10"/>
      <c r="H66" s="10"/>
      <c r="I66" s="10"/>
      <c r="J66" s="10"/>
      <c r="K66" s="10"/>
      <c r="L66" s="10"/>
      <c r="M66" s="10"/>
      <c r="N66" s="27"/>
      <c r="O66" s="62">
        <v>6</v>
      </c>
      <c r="P66" s="28"/>
      <c r="Q66" s="10"/>
      <c r="R66" s="10"/>
      <c r="S66" s="53"/>
      <c r="T66" s="10"/>
    </row>
    <row r="67" spans="2:20" ht="12.75">
      <c r="B67" s="60"/>
      <c r="C67" s="28"/>
      <c r="D67" s="61"/>
      <c r="E67" s="10"/>
      <c r="F67" s="10"/>
      <c r="G67" s="10"/>
      <c r="H67" s="10"/>
      <c r="I67" s="10"/>
      <c r="J67" s="10"/>
      <c r="K67" s="10"/>
      <c r="L67" s="10"/>
      <c r="M67" s="10"/>
      <c r="N67" s="27"/>
      <c r="O67" s="63"/>
      <c r="P67" s="28"/>
      <c r="Q67" s="10"/>
      <c r="R67" s="10"/>
      <c r="S67" s="53"/>
      <c r="T67" s="10"/>
    </row>
    <row r="68" spans="2:20" ht="13.5" thickBot="1">
      <c r="B68" s="60">
        <f>+B66+1</f>
        <v>7</v>
      </c>
      <c r="C68" s="28"/>
      <c r="D68" s="61" t="s">
        <v>80</v>
      </c>
      <c r="E68" s="10"/>
      <c r="F68" s="10"/>
      <c r="G68" s="10"/>
      <c r="H68" s="10"/>
      <c r="I68" s="10"/>
      <c r="J68" s="10"/>
      <c r="K68" s="10"/>
      <c r="L68" s="10"/>
      <c r="M68" s="10"/>
      <c r="N68" s="27"/>
      <c r="O68" s="65">
        <f>ROUND(O65*O66,4)/100</f>
        <v>5.9826</v>
      </c>
      <c r="P68" s="28"/>
      <c r="Q68" s="10"/>
      <c r="R68" s="10"/>
      <c r="S68" s="53"/>
      <c r="T68" s="10"/>
    </row>
    <row r="69" spans="1:20" ht="14.25" thickBot="1" thickTop="1">
      <c r="A69" s="61"/>
      <c r="B69" s="67"/>
      <c r="C69" s="68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5"/>
      <c r="O69" s="69"/>
      <c r="P69" s="68"/>
      <c r="Q69" s="56"/>
      <c r="R69" s="56"/>
      <c r="S69" s="58"/>
      <c r="T69" s="10"/>
    </row>
    <row r="71" ht="12.75">
      <c r="B71" s="7" t="s">
        <v>81</v>
      </c>
    </row>
    <row r="72" ht="12.75">
      <c r="B72" s="7" t="s">
        <v>89</v>
      </c>
    </row>
  </sheetData>
  <sheetProtection/>
  <printOptions horizontalCentered="1" verticalCentered="1"/>
  <pageMargins left="0" right="0" top="0" bottom="0" header="0" footer="0"/>
  <pageSetup horizontalDpi="300" verticalDpi="3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8" topLeftCell="A15" activePane="bottomLeft" state="frozen"/>
      <selection pane="topLeft" activeCell="H43" sqref="H43"/>
      <selection pane="bottomLeft" activeCell="O67" sqref="O67"/>
    </sheetView>
  </sheetViews>
  <sheetFormatPr defaultColWidth="9.140625" defaultRowHeight="15"/>
  <cols>
    <col min="1" max="1" width="10.7109375" style="7" customWidth="1"/>
    <col min="2" max="2" width="5.00390625" style="6" bestFit="1" customWidth="1"/>
    <col min="3" max="3" width="0.2890625" style="7" customWidth="1"/>
    <col min="4" max="4" width="12.7109375" style="7" customWidth="1"/>
    <col min="5" max="5" width="0.2890625" style="7" customWidth="1"/>
    <col min="6" max="6" width="15.7109375" style="7" customWidth="1"/>
    <col min="7" max="7" width="0.2890625" style="7" customWidth="1"/>
    <col min="8" max="8" width="12.8515625" style="7" customWidth="1"/>
    <col min="9" max="9" width="0.2890625" style="7" customWidth="1"/>
    <col min="10" max="10" width="12.7109375" style="7" customWidth="1"/>
    <col min="11" max="11" width="3.7109375" style="7" customWidth="1"/>
    <col min="12" max="12" width="0.2890625" style="7" customWidth="1"/>
    <col min="13" max="13" width="12.7109375" style="7" customWidth="1"/>
    <col min="14" max="14" width="0.2890625" style="7" customWidth="1"/>
    <col min="15" max="15" width="12.140625" style="7" customWidth="1"/>
    <col min="16" max="16" width="0.2890625" style="7" customWidth="1"/>
    <col min="17" max="17" width="3.7109375" style="7" customWidth="1"/>
    <col min="18" max="18" width="0.2890625" style="7" customWidth="1"/>
    <col min="19" max="19" width="9.8515625" style="7" bestFit="1" customWidth="1"/>
    <col min="20" max="20" width="2.28125" style="7" customWidth="1"/>
    <col min="21" max="16384" width="8.8515625" style="7" customWidth="1"/>
  </cols>
  <sheetData>
    <row r="1" ht="15" customHeight="1">
      <c r="A1" s="75" t="s">
        <v>127</v>
      </c>
    </row>
    <row r="2" ht="12.75">
      <c r="Q2" s="7" t="s">
        <v>31</v>
      </c>
    </row>
    <row r="4" ht="12.75">
      <c r="F4" s="8" t="s">
        <v>32</v>
      </c>
    </row>
    <row r="5" ht="12.75">
      <c r="H5" s="7" t="s">
        <v>33</v>
      </c>
    </row>
    <row r="6" ht="12.75">
      <c r="H6" s="7" t="s">
        <v>34</v>
      </c>
    </row>
    <row r="8" ht="12.75">
      <c r="J8" s="6" t="str">
        <f>+'[4]ES 1.0'!E7</f>
        <v>For the Expense Month of December 2010</v>
      </c>
    </row>
    <row r="9" spans="2:20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30" customHeight="1" thickBot="1">
      <c r="B10" s="11" t="s">
        <v>35</v>
      </c>
      <c r="C10" s="12"/>
      <c r="D10" s="13" t="s">
        <v>36</v>
      </c>
      <c r="E10" s="14"/>
      <c r="F10" s="15" t="s">
        <v>37</v>
      </c>
      <c r="G10" s="14"/>
      <c r="H10" s="15" t="s">
        <v>38</v>
      </c>
      <c r="I10" s="14"/>
      <c r="J10" s="15" t="s">
        <v>39</v>
      </c>
      <c r="K10" s="16"/>
      <c r="L10" s="14"/>
      <c r="M10" s="15" t="s">
        <v>40</v>
      </c>
      <c r="N10" s="17"/>
      <c r="O10" s="18" t="s">
        <v>41</v>
      </c>
      <c r="P10" s="19"/>
      <c r="Q10" s="20"/>
      <c r="R10" s="17"/>
      <c r="S10" s="21" t="s">
        <v>42</v>
      </c>
      <c r="T10" s="22"/>
    </row>
    <row r="11" spans="2:20" ht="30" customHeight="1" thickBot="1">
      <c r="B11" s="23"/>
      <c r="C11" s="24"/>
      <c r="D11" s="22"/>
      <c r="E11" s="24"/>
      <c r="F11" s="70" t="s">
        <v>90</v>
      </c>
      <c r="G11" s="24"/>
      <c r="H11" s="22"/>
      <c r="I11" s="24"/>
      <c r="J11" s="22"/>
      <c r="K11" s="26"/>
      <c r="L11" s="24"/>
      <c r="M11" s="22"/>
      <c r="N11" s="27"/>
      <c r="O11" s="9"/>
      <c r="P11" s="28"/>
      <c r="Q11" s="10"/>
      <c r="R11" s="27"/>
      <c r="S11" s="29"/>
      <c r="T11" s="22"/>
    </row>
    <row r="12" spans="2:20" ht="12.75" customHeight="1">
      <c r="B12" s="30"/>
      <c r="C12" s="31"/>
      <c r="D12" s="32"/>
      <c r="E12" s="31"/>
      <c r="F12" s="32"/>
      <c r="G12" s="31"/>
      <c r="H12" s="32"/>
      <c r="I12" s="31"/>
      <c r="J12" s="32"/>
      <c r="K12" s="33"/>
      <c r="L12" s="31"/>
      <c r="M12" s="32"/>
      <c r="N12" s="31"/>
      <c r="O12" s="32"/>
      <c r="P12" s="31"/>
      <c r="Q12" s="32"/>
      <c r="R12" s="31"/>
      <c r="S12" s="34"/>
      <c r="T12" s="10"/>
    </row>
    <row r="13" spans="2:20" ht="15" customHeight="1">
      <c r="B13" s="35">
        <v>1</v>
      </c>
      <c r="C13" s="27"/>
      <c r="D13" s="10" t="s">
        <v>44</v>
      </c>
      <c r="E13" s="27"/>
      <c r="F13" s="36">
        <v>550000000</v>
      </c>
      <c r="G13" s="27"/>
      <c r="H13" s="37">
        <f>F13/$F$18</f>
        <v>0.5356092089258437</v>
      </c>
      <c r="I13" s="27"/>
      <c r="J13" s="71">
        <v>0.0648</v>
      </c>
      <c r="K13" s="39"/>
      <c r="L13" s="27"/>
      <c r="M13" s="40">
        <f>ROUND(H13*J13,4)</f>
        <v>0.0347</v>
      </c>
      <c r="N13" s="27"/>
      <c r="O13" s="10"/>
      <c r="P13" s="27"/>
      <c r="Q13" s="10"/>
      <c r="R13" s="27"/>
      <c r="S13" s="41">
        <f>+M13</f>
        <v>0.0347</v>
      </c>
      <c r="T13" s="40"/>
    </row>
    <row r="14" spans="2:20" ht="12.75">
      <c r="B14" s="35">
        <f>+B13+1</f>
        <v>2</v>
      </c>
      <c r="C14" s="27"/>
      <c r="D14" s="10" t="s">
        <v>45</v>
      </c>
      <c r="E14" s="27"/>
      <c r="F14" s="36">
        <v>0</v>
      </c>
      <c r="G14" s="27"/>
      <c r="H14" s="37">
        <f>F14/$F$18</f>
        <v>0</v>
      </c>
      <c r="I14" s="27"/>
      <c r="J14" s="71">
        <v>0.0177</v>
      </c>
      <c r="K14" s="39"/>
      <c r="L14" s="27"/>
      <c r="M14" s="40">
        <f>ROUND(H14*J14,4)</f>
        <v>0</v>
      </c>
      <c r="N14" s="27"/>
      <c r="O14" s="10"/>
      <c r="P14" s="27"/>
      <c r="Q14" s="10"/>
      <c r="R14" s="27"/>
      <c r="S14" s="41">
        <f>+M14</f>
        <v>0</v>
      </c>
      <c r="T14" s="40"/>
    </row>
    <row r="15" spans="2:20" ht="26.25">
      <c r="B15" s="35">
        <f>+B14+1</f>
        <v>3</v>
      </c>
      <c r="C15" s="27"/>
      <c r="D15" s="42" t="s">
        <v>46</v>
      </c>
      <c r="E15" s="27"/>
      <c r="F15" s="36">
        <v>46535672</v>
      </c>
      <c r="G15" s="27"/>
      <c r="H15" s="37">
        <f>F15/$F$18</f>
        <v>0.04531806266682279</v>
      </c>
      <c r="I15" s="27"/>
      <c r="J15" s="71">
        <v>0.0208</v>
      </c>
      <c r="K15" s="39"/>
      <c r="L15" s="27"/>
      <c r="M15" s="40">
        <f>ROUND(H15*J15,4)</f>
        <v>0.0009</v>
      </c>
      <c r="N15" s="27"/>
      <c r="O15" s="10"/>
      <c r="P15" s="27"/>
      <c r="Q15" s="10"/>
      <c r="R15" s="27"/>
      <c r="S15" s="41">
        <f>+M15</f>
        <v>0.0009</v>
      </c>
      <c r="T15" s="40"/>
    </row>
    <row r="16" spans="2:20" ht="12.75">
      <c r="B16" s="35">
        <f>+B15+1</f>
        <v>4</v>
      </c>
      <c r="C16" s="27"/>
      <c r="D16" s="10" t="s">
        <v>47</v>
      </c>
      <c r="E16" s="27"/>
      <c r="F16" s="36">
        <v>430332408</v>
      </c>
      <c r="G16" s="27"/>
      <c r="H16" s="37">
        <f>F16/$F$18</f>
        <v>0.4190727284073335</v>
      </c>
      <c r="I16" s="27"/>
      <c r="J16" s="72">
        <v>0.105</v>
      </c>
      <c r="K16" s="44" t="s">
        <v>48</v>
      </c>
      <c r="L16" s="27"/>
      <c r="M16" s="40">
        <f>ROUND(H16*J16,4)</f>
        <v>0.044</v>
      </c>
      <c r="N16" s="27"/>
      <c r="O16" s="73">
        <f>+O57</f>
        <v>1.6324</v>
      </c>
      <c r="P16" s="27"/>
      <c r="Q16" s="9" t="s">
        <v>49</v>
      </c>
      <c r="R16" s="27"/>
      <c r="S16" s="41">
        <f>ROUND(H16*J16*O16,5)</f>
        <v>0.07183</v>
      </c>
      <c r="T16" s="40"/>
    </row>
    <row r="17" spans="2:20" ht="12.75">
      <c r="B17" s="35"/>
      <c r="C17" s="27"/>
      <c r="D17" s="10"/>
      <c r="E17" s="27"/>
      <c r="F17" s="36"/>
      <c r="G17" s="27"/>
      <c r="H17" s="37"/>
      <c r="I17" s="27"/>
      <c r="J17" s="46"/>
      <c r="K17" s="39"/>
      <c r="L17" s="27"/>
      <c r="M17" s="37"/>
      <c r="N17" s="27"/>
      <c r="O17" s="10"/>
      <c r="P17" s="27"/>
      <c r="Q17" s="10"/>
      <c r="R17" s="27"/>
      <c r="S17" s="47"/>
      <c r="T17" s="45"/>
    </row>
    <row r="18" spans="2:20" ht="12.75">
      <c r="B18" s="35">
        <f>+B16+1</f>
        <v>5</v>
      </c>
      <c r="C18" s="27"/>
      <c r="D18" s="10" t="s">
        <v>50</v>
      </c>
      <c r="E18" s="27"/>
      <c r="F18" s="48">
        <f>SUM(F13:F16)</f>
        <v>1026868080</v>
      </c>
      <c r="G18" s="27"/>
      <c r="H18" s="49">
        <f>SUM(H13:H16)</f>
        <v>1</v>
      </c>
      <c r="I18" s="27"/>
      <c r="J18" s="46"/>
      <c r="K18" s="39"/>
      <c r="L18" s="27"/>
      <c r="M18" s="50">
        <f>SUM(M13:M16)</f>
        <v>0.0796</v>
      </c>
      <c r="N18" s="27"/>
      <c r="O18" s="10"/>
      <c r="P18" s="27"/>
      <c r="Q18" s="10"/>
      <c r="R18" s="27"/>
      <c r="S18" s="51">
        <f>SUM(S13:S17)</f>
        <v>0.10743</v>
      </c>
      <c r="T18" s="52"/>
    </row>
    <row r="19" spans="2:20" ht="12.75">
      <c r="B19" s="35"/>
      <c r="C19" s="27"/>
      <c r="D19" s="10"/>
      <c r="E19" s="27"/>
      <c r="F19" s="10"/>
      <c r="G19" s="27"/>
      <c r="H19" s="10"/>
      <c r="I19" s="27"/>
      <c r="J19" s="10"/>
      <c r="K19" s="39"/>
      <c r="L19" s="27"/>
      <c r="M19" s="10"/>
      <c r="N19" s="27"/>
      <c r="O19" s="10"/>
      <c r="P19" s="27"/>
      <c r="Q19" s="10"/>
      <c r="R19" s="27"/>
      <c r="S19" s="53"/>
      <c r="T19" s="10"/>
    </row>
    <row r="20" spans="2:20" ht="13.5" thickBot="1">
      <c r="B20" s="54"/>
      <c r="C20" s="55"/>
      <c r="D20" s="56"/>
      <c r="E20" s="55"/>
      <c r="F20" s="56"/>
      <c r="G20" s="55"/>
      <c r="H20" s="56"/>
      <c r="I20" s="55"/>
      <c r="J20" s="56"/>
      <c r="K20" s="57"/>
      <c r="L20" s="55"/>
      <c r="M20" s="56"/>
      <c r="N20" s="55"/>
      <c r="O20" s="56"/>
      <c r="P20" s="55"/>
      <c r="Q20" s="56"/>
      <c r="R20" s="55"/>
      <c r="S20" s="58"/>
      <c r="T20" s="10"/>
    </row>
    <row r="21" spans="2:20" ht="12.75">
      <c r="B21" s="35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7"/>
      <c r="O21" s="10"/>
      <c r="P21" s="28"/>
      <c r="Q21" s="10"/>
      <c r="R21" s="10"/>
      <c r="S21" s="53"/>
      <c r="T21" s="10"/>
    </row>
    <row r="22" spans="2:20" ht="12" customHeight="1">
      <c r="B22" s="35"/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7"/>
      <c r="O22" s="10"/>
      <c r="P22" s="28"/>
      <c r="Q22" s="10"/>
      <c r="R22" s="10"/>
      <c r="S22" s="53"/>
      <c r="T22" s="10"/>
    </row>
    <row r="23" spans="2:20" ht="12.75">
      <c r="B23" s="23" t="s">
        <v>48</v>
      </c>
      <c r="C23" s="59"/>
      <c r="D23" s="10" t="s">
        <v>51</v>
      </c>
      <c r="E23" s="10"/>
      <c r="F23" s="10"/>
      <c r="G23" s="10"/>
      <c r="H23" s="10"/>
      <c r="I23" s="10"/>
      <c r="J23" s="10"/>
      <c r="K23" s="10"/>
      <c r="L23" s="10"/>
      <c r="M23" s="10"/>
      <c r="N23" s="27"/>
      <c r="O23" s="40"/>
      <c r="P23" s="28"/>
      <c r="Q23" s="10"/>
      <c r="R23" s="10"/>
      <c r="S23" s="53"/>
      <c r="T23" s="10"/>
    </row>
    <row r="24" spans="2:20" ht="12.75">
      <c r="B24" s="35"/>
      <c r="C24" s="59"/>
      <c r="D24" s="10" t="s">
        <v>91</v>
      </c>
      <c r="E24" s="10"/>
      <c r="F24" s="10"/>
      <c r="G24" s="10"/>
      <c r="H24" s="10"/>
      <c r="I24" s="10"/>
      <c r="J24" s="10"/>
      <c r="K24" s="10"/>
      <c r="L24" s="10"/>
      <c r="M24" s="10"/>
      <c r="N24" s="27"/>
      <c r="O24" s="10"/>
      <c r="P24" s="28"/>
      <c r="Q24" s="10"/>
      <c r="R24" s="10"/>
      <c r="S24" s="53"/>
      <c r="T24" s="10"/>
    </row>
    <row r="25" spans="2:20" ht="12.75">
      <c r="B25" s="60"/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7"/>
      <c r="O25" s="10"/>
      <c r="P25" s="28"/>
      <c r="Q25" s="10"/>
      <c r="R25" s="10"/>
      <c r="S25" s="53"/>
      <c r="T25" s="10"/>
    </row>
    <row r="26" spans="2:20" ht="12.75">
      <c r="B26" s="23" t="s">
        <v>49</v>
      </c>
      <c r="C26" s="59"/>
      <c r="D26" s="10" t="s">
        <v>53</v>
      </c>
      <c r="E26" s="10"/>
      <c r="F26" s="10"/>
      <c r="G26" s="10"/>
      <c r="H26" s="10"/>
      <c r="I26" s="10"/>
      <c r="J26" s="10"/>
      <c r="K26" s="10"/>
      <c r="L26" s="10"/>
      <c r="M26" s="10"/>
      <c r="N26" s="27"/>
      <c r="O26" s="10"/>
      <c r="P26" s="28"/>
      <c r="Q26" s="10"/>
      <c r="R26" s="10"/>
      <c r="S26" s="53"/>
      <c r="T26" s="10"/>
    </row>
    <row r="27" spans="2:20" ht="12.75">
      <c r="B27" s="23"/>
      <c r="C27" s="59"/>
      <c r="D27" s="61" t="s">
        <v>92</v>
      </c>
      <c r="E27" s="10"/>
      <c r="F27" s="10"/>
      <c r="G27" s="10"/>
      <c r="H27" s="10"/>
      <c r="I27" s="10"/>
      <c r="J27" s="10"/>
      <c r="K27" s="10"/>
      <c r="L27" s="10"/>
      <c r="M27" s="10"/>
      <c r="N27" s="27"/>
      <c r="O27" s="10"/>
      <c r="P27" s="28"/>
      <c r="Q27" s="10"/>
      <c r="R27" s="10"/>
      <c r="S27" s="53"/>
      <c r="T27" s="10"/>
    </row>
    <row r="28" spans="2:20" ht="12.75">
      <c r="B28" s="60"/>
      <c r="C28" s="5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10"/>
      <c r="P28" s="28"/>
      <c r="Q28" s="10"/>
      <c r="R28" s="10"/>
      <c r="S28" s="53"/>
      <c r="T28" s="10"/>
    </row>
    <row r="29" spans="2:20" ht="21" customHeight="1">
      <c r="B29" s="60">
        <v>1</v>
      </c>
      <c r="C29" s="59"/>
      <c r="D29" s="10" t="s">
        <v>55</v>
      </c>
      <c r="E29" s="10"/>
      <c r="F29" s="10"/>
      <c r="G29" s="10"/>
      <c r="H29" s="10"/>
      <c r="I29" s="10"/>
      <c r="J29" s="10"/>
      <c r="K29" s="10"/>
      <c r="L29" s="10"/>
      <c r="M29" s="10"/>
      <c r="N29" s="27"/>
      <c r="O29" s="45">
        <f>+O61</f>
        <v>100</v>
      </c>
      <c r="P29" s="28"/>
      <c r="Q29" s="10"/>
      <c r="R29" s="10"/>
      <c r="S29" s="53"/>
      <c r="T29" s="10"/>
    </row>
    <row r="30" spans="2:20" ht="12.75">
      <c r="B30" s="60">
        <f>+B29+1</f>
        <v>2</v>
      </c>
      <c r="C30" s="59"/>
      <c r="D30" s="61" t="s">
        <v>93</v>
      </c>
      <c r="E30" s="10"/>
      <c r="F30" s="10"/>
      <c r="G30" s="10"/>
      <c r="H30" s="10"/>
      <c r="I30" s="10"/>
      <c r="J30" s="10"/>
      <c r="K30" s="10"/>
      <c r="L30" s="10"/>
      <c r="M30" s="10"/>
      <c r="N30" s="27"/>
      <c r="O30" s="64">
        <f>+O62</f>
        <v>0.26</v>
      </c>
      <c r="P30" s="28"/>
      <c r="Q30" s="10"/>
      <c r="R30" s="10"/>
      <c r="S30" s="53"/>
      <c r="T30" s="10"/>
    </row>
    <row r="31" spans="2:20" ht="12.75">
      <c r="B31" s="60">
        <f>+B30+1</f>
        <v>3</v>
      </c>
      <c r="C31" s="59"/>
      <c r="D31" s="61" t="s">
        <v>94</v>
      </c>
      <c r="E31" s="10"/>
      <c r="F31" s="10"/>
      <c r="G31" s="10"/>
      <c r="H31" s="10"/>
      <c r="I31" s="10"/>
      <c r="J31" s="10"/>
      <c r="K31" s="10"/>
      <c r="L31" s="10"/>
      <c r="M31" s="10"/>
      <c r="N31" s="27"/>
      <c r="O31" s="62">
        <f>+O63</f>
        <v>0.15</v>
      </c>
      <c r="P31" s="28"/>
      <c r="Q31" s="10"/>
      <c r="R31" s="10"/>
      <c r="S31" s="53"/>
      <c r="T31" s="10"/>
    </row>
    <row r="32" spans="2:20" ht="12.75">
      <c r="B32" s="60"/>
      <c r="C32" s="59"/>
      <c r="D32" s="61"/>
      <c r="E32" s="10"/>
      <c r="F32" s="10"/>
      <c r="G32" s="10"/>
      <c r="H32" s="10"/>
      <c r="I32" s="10"/>
      <c r="J32" s="10"/>
      <c r="K32" s="10"/>
      <c r="L32" s="10"/>
      <c r="M32" s="10"/>
      <c r="N32" s="27"/>
      <c r="O32" s="63"/>
      <c r="P32" s="28"/>
      <c r="Q32" s="10"/>
      <c r="R32" s="10"/>
      <c r="S32" s="53"/>
      <c r="T32" s="10"/>
    </row>
    <row r="33" spans="2:20" ht="12.75">
      <c r="B33" s="60">
        <f>+B31+1</f>
        <v>4</v>
      </c>
      <c r="C33" s="59"/>
      <c r="D33" s="61" t="s">
        <v>57</v>
      </c>
      <c r="E33" s="10"/>
      <c r="F33" s="10"/>
      <c r="G33" s="10"/>
      <c r="H33" s="10"/>
      <c r="I33" s="10"/>
      <c r="J33" s="10"/>
      <c r="K33" s="10"/>
      <c r="L33" s="10"/>
      <c r="M33" s="10"/>
      <c r="N33" s="27"/>
      <c r="O33" s="64">
        <f>+O29-O30-O31</f>
        <v>99.58999999999999</v>
      </c>
      <c r="P33" s="28"/>
      <c r="Q33" s="10"/>
      <c r="R33" s="10"/>
      <c r="S33" s="53"/>
      <c r="T33" s="10"/>
    </row>
    <row r="34" spans="2:20" ht="12.75">
      <c r="B34" s="60">
        <f aca="true" t="shared" si="0" ref="B34:B40">+B33+1</f>
        <v>5</v>
      </c>
      <c r="C34" s="59"/>
      <c r="D34" s="61" t="s">
        <v>58</v>
      </c>
      <c r="E34" s="10"/>
      <c r="F34" s="10"/>
      <c r="G34" s="10"/>
      <c r="H34" s="10"/>
      <c r="I34" s="10"/>
      <c r="J34" s="10"/>
      <c r="K34" s="10"/>
      <c r="L34" s="10"/>
      <c r="M34" s="10"/>
      <c r="N34" s="27"/>
      <c r="O34" s="62">
        <f>+O71</f>
        <v>5.9754</v>
      </c>
      <c r="P34" s="28"/>
      <c r="Q34" s="10"/>
      <c r="R34" s="10"/>
      <c r="S34" s="53"/>
      <c r="T34" s="10"/>
    </row>
    <row r="35" spans="2:20" ht="12.75">
      <c r="B35" s="60"/>
      <c r="C35" s="59"/>
      <c r="D35" s="61"/>
      <c r="E35" s="10"/>
      <c r="F35" s="10"/>
      <c r="G35" s="10"/>
      <c r="H35" s="10"/>
      <c r="I35" s="10"/>
      <c r="J35" s="10"/>
      <c r="K35" s="10"/>
      <c r="L35" s="10"/>
      <c r="M35" s="10"/>
      <c r="N35" s="27"/>
      <c r="O35" s="45"/>
      <c r="P35" s="28"/>
      <c r="Q35" s="10"/>
      <c r="R35" s="10"/>
      <c r="S35" s="53"/>
      <c r="T35" s="10"/>
    </row>
    <row r="36" spans="2:20" ht="12.75">
      <c r="B36" s="60">
        <f>+B34+1</f>
        <v>6</v>
      </c>
      <c r="C36" s="59"/>
      <c r="D36" s="61" t="s">
        <v>59</v>
      </c>
      <c r="E36" s="10"/>
      <c r="F36" s="10"/>
      <c r="G36" s="10"/>
      <c r="H36" s="10"/>
      <c r="I36" s="10"/>
      <c r="J36" s="10"/>
      <c r="K36" s="10"/>
      <c r="L36" s="10"/>
      <c r="M36" s="10"/>
      <c r="N36" s="27"/>
      <c r="O36" s="64">
        <f>+O33-O34</f>
        <v>93.6146</v>
      </c>
      <c r="P36" s="28"/>
      <c r="Q36" s="10"/>
      <c r="R36" s="10"/>
      <c r="S36" s="53"/>
      <c r="T36" s="10"/>
    </row>
    <row r="37" spans="2:20" ht="12.75">
      <c r="B37" s="60">
        <f t="shared" si="0"/>
        <v>7</v>
      </c>
      <c r="C37" s="59"/>
      <c r="D37" s="76" t="s">
        <v>60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>
        <f>+O66</f>
        <v>0</v>
      </c>
      <c r="P37" s="28"/>
      <c r="Q37" s="10"/>
      <c r="R37" s="10"/>
      <c r="S37" s="53"/>
      <c r="T37" s="10"/>
    </row>
    <row r="38" spans="2:20" ht="12.75">
      <c r="B38" s="60"/>
      <c r="C38" s="59"/>
      <c r="D38" s="61"/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63"/>
      <c r="P38" s="28"/>
      <c r="Q38" s="10"/>
      <c r="R38" s="10"/>
      <c r="S38" s="53"/>
      <c r="T38" s="10"/>
    </row>
    <row r="39" spans="2:20" ht="12.75">
      <c r="B39" s="60">
        <f>+B37+1</f>
        <v>8</v>
      </c>
      <c r="C39" s="28"/>
      <c r="D39" s="61" t="s">
        <v>61</v>
      </c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45">
        <f>+O36-O37</f>
        <v>93.6146</v>
      </c>
      <c r="P39" s="28"/>
      <c r="Q39" s="10"/>
      <c r="R39" s="10"/>
      <c r="S39" s="53"/>
      <c r="T39" s="10"/>
    </row>
    <row r="40" spans="2:20" ht="12.75">
      <c r="B40" s="60">
        <f t="shared" si="0"/>
        <v>9</v>
      </c>
      <c r="C40" s="28"/>
      <c r="D40" s="61" t="s">
        <v>62</v>
      </c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62">
        <f>ROUND(O39*0.35,4)</f>
        <v>32.7651</v>
      </c>
      <c r="P40" s="28"/>
      <c r="Q40" s="10"/>
      <c r="R40" s="10"/>
      <c r="S40" s="53"/>
      <c r="T40" s="10"/>
    </row>
    <row r="41" spans="2:20" ht="12.75">
      <c r="B41" s="60"/>
      <c r="C41" s="28"/>
      <c r="D41" s="61"/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63"/>
      <c r="P41" s="28"/>
      <c r="Q41" s="10"/>
      <c r="R41" s="10"/>
      <c r="S41" s="53"/>
      <c r="T41" s="10"/>
    </row>
    <row r="42" spans="2:20" ht="13.5" thickBot="1">
      <c r="B42" s="60">
        <f>+B40+1</f>
        <v>10</v>
      </c>
      <c r="C42" s="28"/>
      <c r="D42" s="61" t="s">
        <v>63</v>
      </c>
      <c r="E42" s="10"/>
      <c r="F42" s="10"/>
      <c r="G42" s="10"/>
      <c r="H42" s="10"/>
      <c r="I42" s="10"/>
      <c r="J42" s="10"/>
      <c r="K42" s="10"/>
      <c r="L42" s="10"/>
      <c r="M42" s="10"/>
      <c r="N42" s="27"/>
      <c r="O42" s="65">
        <f>+O39-O40</f>
        <v>60.8495</v>
      </c>
      <c r="P42" s="28"/>
      <c r="Q42" s="10"/>
      <c r="R42" s="10"/>
      <c r="S42" s="53"/>
      <c r="T42" s="10"/>
    </row>
    <row r="43" spans="2:20" ht="13.5" thickTop="1">
      <c r="B43" s="60"/>
      <c r="C43" s="28"/>
      <c r="D43" s="61"/>
      <c r="E43" s="10"/>
      <c r="F43" s="10"/>
      <c r="G43" s="10"/>
      <c r="H43" s="10"/>
      <c r="I43" s="10"/>
      <c r="J43" s="10"/>
      <c r="K43" s="10"/>
      <c r="L43" s="10"/>
      <c r="M43" s="10"/>
      <c r="N43" s="27"/>
      <c r="O43" s="64"/>
      <c r="P43" s="28"/>
      <c r="Q43" s="10"/>
      <c r="R43" s="10"/>
      <c r="S43" s="53"/>
      <c r="T43" s="10"/>
    </row>
    <row r="44" spans="2:20" ht="12.75">
      <c r="B44" s="60">
        <f>+B42+1</f>
        <v>11</v>
      </c>
      <c r="C44" s="28"/>
      <c r="D44" s="61" t="s">
        <v>64</v>
      </c>
      <c r="E44" s="10"/>
      <c r="F44" s="10"/>
      <c r="G44" s="10"/>
      <c r="H44" s="10"/>
      <c r="I44" s="10"/>
      <c r="J44" s="10"/>
      <c r="K44" s="10"/>
      <c r="L44" s="10"/>
      <c r="M44" s="10"/>
      <c r="N44" s="27"/>
      <c r="O44" s="63"/>
      <c r="P44" s="28"/>
      <c r="Q44" s="10"/>
      <c r="R44" s="10"/>
      <c r="S44" s="53"/>
      <c r="T44" s="10"/>
    </row>
    <row r="45" spans="2:20" ht="12.75">
      <c r="B45" s="60">
        <f>+B44+1</f>
        <v>12</v>
      </c>
      <c r="C45" s="28"/>
      <c r="D45" s="61" t="s">
        <v>65</v>
      </c>
      <c r="E45" s="10"/>
      <c r="F45" s="10"/>
      <c r="G45" s="10"/>
      <c r="H45" s="10"/>
      <c r="I45" s="10"/>
      <c r="J45" s="10"/>
      <c r="K45" s="10"/>
      <c r="L45" s="10"/>
      <c r="M45" s="10"/>
      <c r="N45" s="27"/>
      <c r="O45" s="64">
        <f>+O42</f>
        <v>60.8495</v>
      </c>
      <c r="P45" s="28"/>
      <c r="Q45" s="10"/>
      <c r="R45" s="10"/>
      <c r="S45" s="53"/>
      <c r="T45" s="10"/>
    </row>
    <row r="46" spans="2:20" ht="12.75">
      <c r="B46" s="60">
        <f>+B45+1</f>
        <v>13</v>
      </c>
      <c r="C46" s="28"/>
      <c r="D46" s="76" t="s">
        <v>66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8">
        <f>+O66</f>
        <v>0</v>
      </c>
      <c r="P46" s="28"/>
      <c r="Q46" s="10"/>
      <c r="R46" s="10"/>
      <c r="S46" s="53"/>
      <c r="T46" s="10"/>
    </row>
    <row r="47" spans="2:20" ht="12.75">
      <c r="B47" s="60">
        <f>+B46+1</f>
        <v>14</v>
      </c>
      <c r="C47" s="28"/>
      <c r="D47" s="61" t="s">
        <v>67</v>
      </c>
      <c r="E47" s="10"/>
      <c r="F47" s="10"/>
      <c r="G47" s="10"/>
      <c r="H47" s="10"/>
      <c r="I47" s="10"/>
      <c r="J47" s="10"/>
      <c r="K47" s="10"/>
      <c r="L47" s="10"/>
      <c r="M47" s="10"/>
      <c r="N47" s="27"/>
      <c r="O47" s="64">
        <f>+O62</f>
        <v>0.26</v>
      </c>
      <c r="P47" s="28"/>
      <c r="Q47" s="10"/>
      <c r="R47" s="10"/>
      <c r="S47" s="53"/>
      <c r="T47" s="10"/>
    </row>
    <row r="48" spans="2:20" ht="12.75">
      <c r="B48" s="60">
        <f>+B47+1</f>
        <v>15</v>
      </c>
      <c r="C48" s="28"/>
      <c r="D48" s="61" t="s">
        <v>95</v>
      </c>
      <c r="E48" s="10"/>
      <c r="F48" s="10"/>
      <c r="G48" s="10"/>
      <c r="H48" s="10"/>
      <c r="I48" s="10"/>
      <c r="J48" s="10"/>
      <c r="K48" s="10"/>
      <c r="L48" s="10"/>
      <c r="M48" s="10"/>
      <c r="N48" s="27"/>
      <c r="O48" s="62">
        <f>+O63</f>
        <v>0.15</v>
      </c>
      <c r="P48" s="28"/>
      <c r="Q48" s="10"/>
      <c r="R48" s="10"/>
      <c r="S48" s="53"/>
      <c r="T48" s="10"/>
    </row>
    <row r="49" spans="2:20" ht="12.75">
      <c r="B49" s="60"/>
      <c r="C49" s="28"/>
      <c r="D49" s="61"/>
      <c r="E49" s="10"/>
      <c r="F49" s="10"/>
      <c r="G49" s="10"/>
      <c r="H49" s="10"/>
      <c r="I49" s="10"/>
      <c r="J49" s="10"/>
      <c r="K49" s="10"/>
      <c r="L49" s="10"/>
      <c r="M49" s="10"/>
      <c r="N49" s="27"/>
      <c r="O49" s="63"/>
      <c r="P49" s="28"/>
      <c r="Q49" s="10"/>
      <c r="R49" s="10"/>
      <c r="S49" s="53"/>
      <c r="T49" s="10"/>
    </row>
    <row r="50" spans="2:20" ht="13.5" thickBot="1">
      <c r="B50" s="60">
        <f>+B48+1</f>
        <v>16</v>
      </c>
      <c r="C50" s="28"/>
      <c r="D50" s="61" t="s">
        <v>68</v>
      </c>
      <c r="E50" s="10"/>
      <c r="F50" s="10"/>
      <c r="G50" s="10"/>
      <c r="H50" s="10"/>
      <c r="I50" s="10"/>
      <c r="J50" s="10"/>
      <c r="K50" s="10"/>
      <c r="L50" s="10"/>
      <c r="M50" s="10"/>
      <c r="N50" s="27"/>
      <c r="O50" s="65">
        <f>SUM(O45:O49)</f>
        <v>61.259499999999996</v>
      </c>
      <c r="P50" s="28"/>
      <c r="Q50" s="10"/>
      <c r="R50" s="10"/>
      <c r="S50" s="53"/>
      <c r="T50" s="10"/>
    </row>
    <row r="51" spans="2:20" ht="13.5" thickTop="1">
      <c r="B51" s="60"/>
      <c r="C51" s="28"/>
      <c r="D51" s="61"/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63"/>
      <c r="P51" s="28"/>
      <c r="Q51" s="10"/>
      <c r="R51" s="10"/>
      <c r="S51" s="53"/>
      <c r="T51" s="10"/>
    </row>
    <row r="52" spans="2:20" ht="12.75">
      <c r="B52" s="60">
        <f>+B50+1</f>
        <v>17</v>
      </c>
      <c r="C52" s="28"/>
      <c r="D52" s="61" t="s">
        <v>69</v>
      </c>
      <c r="E52" s="10"/>
      <c r="F52" s="10"/>
      <c r="G52" s="10"/>
      <c r="H52" s="10"/>
      <c r="I52" s="10"/>
      <c r="J52" s="10"/>
      <c r="K52" s="10"/>
      <c r="L52" s="10"/>
      <c r="M52" s="10"/>
      <c r="N52" s="27"/>
      <c r="O52" s="63"/>
      <c r="P52" s="28"/>
      <c r="Q52" s="10"/>
      <c r="R52" s="10"/>
      <c r="S52" s="53"/>
      <c r="T52" s="10"/>
    </row>
    <row r="53" spans="2:20" ht="12.75">
      <c r="B53" s="60">
        <f>+B52+1</f>
        <v>18</v>
      </c>
      <c r="C53" s="28"/>
      <c r="D53" s="61" t="s">
        <v>70</v>
      </c>
      <c r="E53" s="10"/>
      <c r="F53" s="10"/>
      <c r="G53" s="10"/>
      <c r="H53" s="10"/>
      <c r="I53" s="10"/>
      <c r="J53" s="10"/>
      <c r="K53" s="10"/>
      <c r="L53" s="10"/>
      <c r="M53" s="10"/>
      <c r="N53" s="27"/>
      <c r="O53" s="64">
        <f>+O40</f>
        <v>32.7651</v>
      </c>
      <c r="P53" s="28"/>
      <c r="Q53" s="10"/>
      <c r="R53" s="10"/>
      <c r="S53" s="53"/>
      <c r="T53" s="10"/>
    </row>
    <row r="54" spans="2:20" ht="12.75">
      <c r="B54" s="60">
        <f>+B53+1</f>
        <v>19</v>
      </c>
      <c r="C54" s="28"/>
      <c r="D54" s="61" t="s">
        <v>71</v>
      </c>
      <c r="E54" s="10"/>
      <c r="F54" s="10"/>
      <c r="G54" s="10"/>
      <c r="H54" s="10"/>
      <c r="I54" s="10"/>
      <c r="J54" s="10"/>
      <c r="K54" s="10"/>
      <c r="L54" s="10"/>
      <c r="M54" s="10"/>
      <c r="N54" s="27"/>
      <c r="O54" s="62">
        <f>+O34</f>
        <v>5.9754</v>
      </c>
      <c r="P54" s="28"/>
      <c r="Q54" s="10"/>
      <c r="R54" s="10"/>
      <c r="S54" s="53"/>
      <c r="T54" s="10"/>
    </row>
    <row r="55" spans="2:20" ht="13.5" thickBot="1">
      <c r="B55" s="60">
        <f>+B54+1</f>
        <v>20</v>
      </c>
      <c r="C55" s="28"/>
      <c r="D55" s="61" t="s">
        <v>72</v>
      </c>
      <c r="E55" s="10"/>
      <c r="F55" s="10"/>
      <c r="G55" s="10"/>
      <c r="H55" s="10"/>
      <c r="I55" s="10"/>
      <c r="J55" s="10"/>
      <c r="K55" s="10"/>
      <c r="L55" s="10"/>
      <c r="M55" s="10"/>
      <c r="N55" s="27"/>
      <c r="O55" s="66">
        <f>SUM(O53:O54)</f>
        <v>38.7405</v>
      </c>
      <c r="P55" s="28"/>
      <c r="Q55" s="10"/>
      <c r="R55" s="10"/>
      <c r="S55" s="53"/>
      <c r="T55" s="10"/>
    </row>
    <row r="56" spans="2:20" ht="13.5" thickTop="1">
      <c r="B56" s="60"/>
      <c r="C56" s="28"/>
      <c r="D56" s="61"/>
      <c r="E56" s="10"/>
      <c r="F56" s="10"/>
      <c r="G56" s="10"/>
      <c r="H56" s="10"/>
      <c r="I56" s="10"/>
      <c r="J56" s="10"/>
      <c r="K56" s="10"/>
      <c r="L56" s="10"/>
      <c r="M56" s="10"/>
      <c r="N56" s="27"/>
      <c r="O56" s="63"/>
      <c r="P56" s="28"/>
      <c r="Q56" s="10"/>
      <c r="R56" s="10"/>
      <c r="S56" s="53"/>
      <c r="T56" s="10"/>
    </row>
    <row r="57" spans="2:20" ht="13.5" thickBot="1">
      <c r="B57" s="60">
        <f>+B55+1</f>
        <v>21</v>
      </c>
      <c r="C57" s="28"/>
      <c r="D57" s="61" t="s">
        <v>73</v>
      </c>
      <c r="E57" s="10"/>
      <c r="F57" s="10"/>
      <c r="G57" s="10"/>
      <c r="H57" s="10"/>
      <c r="I57" s="10"/>
      <c r="J57" s="10"/>
      <c r="K57" s="10"/>
      <c r="L57" s="10"/>
      <c r="M57" s="10"/>
      <c r="N57" s="27"/>
      <c r="O57" s="65">
        <f>ROUND(O29/O50,4)</f>
        <v>1.6324</v>
      </c>
      <c r="P57" s="28"/>
      <c r="Q57" s="10"/>
      <c r="R57" s="10"/>
      <c r="S57" s="53"/>
      <c r="T57" s="10"/>
    </row>
    <row r="58" spans="2:20" ht="13.5" thickTop="1">
      <c r="B58" s="60"/>
      <c r="C58" s="28"/>
      <c r="D58" s="61"/>
      <c r="E58" s="10"/>
      <c r="F58" s="10"/>
      <c r="G58" s="10"/>
      <c r="H58" s="10"/>
      <c r="I58" s="10"/>
      <c r="J58" s="10"/>
      <c r="K58" s="10"/>
      <c r="L58" s="10"/>
      <c r="M58" s="10"/>
      <c r="N58" s="27"/>
      <c r="O58" s="64"/>
      <c r="P58" s="28"/>
      <c r="Q58" s="10"/>
      <c r="R58" s="10"/>
      <c r="S58" s="53"/>
      <c r="T58" s="10"/>
    </row>
    <row r="59" spans="2:20" ht="12.75">
      <c r="B59" s="60"/>
      <c r="C59" s="28"/>
      <c r="D59" s="61"/>
      <c r="E59" s="10"/>
      <c r="F59" s="10"/>
      <c r="G59" s="10"/>
      <c r="H59" s="10"/>
      <c r="I59" s="10"/>
      <c r="J59" s="10"/>
      <c r="K59" s="10"/>
      <c r="L59" s="10"/>
      <c r="M59" s="10"/>
      <c r="N59" s="27"/>
      <c r="O59" s="63"/>
      <c r="P59" s="28"/>
      <c r="Q59" s="10"/>
      <c r="R59" s="10"/>
      <c r="S59" s="53"/>
      <c r="T59" s="10"/>
    </row>
    <row r="60" spans="2:20" ht="12.75">
      <c r="B60" s="60"/>
      <c r="C60" s="28"/>
      <c r="D60" s="61" t="s">
        <v>74</v>
      </c>
      <c r="E60" s="10"/>
      <c r="F60" s="10"/>
      <c r="G60" s="10"/>
      <c r="H60" s="10"/>
      <c r="I60" s="10"/>
      <c r="J60" s="10"/>
      <c r="K60" s="10"/>
      <c r="L60" s="10"/>
      <c r="M60" s="10"/>
      <c r="N60" s="27"/>
      <c r="O60" s="63"/>
      <c r="P60" s="28"/>
      <c r="Q60" s="10"/>
      <c r="R60" s="10"/>
      <c r="S60" s="53"/>
      <c r="T60" s="10"/>
    </row>
    <row r="61" spans="2:20" ht="12.75">
      <c r="B61" s="60">
        <v>1</v>
      </c>
      <c r="C61" s="28"/>
      <c r="D61" s="61" t="s">
        <v>75</v>
      </c>
      <c r="E61" s="10"/>
      <c r="F61" s="10"/>
      <c r="G61" s="10"/>
      <c r="H61" s="10"/>
      <c r="I61" s="10"/>
      <c r="J61" s="10"/>
      <c r="K61" s="10"/>
      <c r="L61" s="10"/>
      <c r="M61" s="10"/>
      <c r="N61" s="27"/>
      <c r="O61" s="45">
        <v>100</v>
      </c>
      <c r="P61" s="28"/>
      <c r="Q61" s="10"/>
      <c r="R61" s="10"/>
      <c r="S61" s="53"/>
      <c r="T61" s="10"/>
    </row>
    <row r="62" spans="2:20" ht="12.75">
      <c r="B62" s="60">
        <f>+B61+1</f>
        <v>2</v>
      </c>
      <c r="C62" s="28"/>
      <c r="D62" s="61" t="s">
        <v>96</v>
      </c>
      <c r="E62" s="10"/>
      <c r="F62" s="10"/>
      <c r="G62" s="10"/>
      <c r="H62" s="10"/>
      <c r="I62" s="10"/>
      <c r="J62" s="10"/>
      <c r="K62" s="10"/>
      <c r="L62" s="10"/>
      <c r="M62" s="10"/>
      <c r="N62" s="27"/>
      <c r="O62" s="64">
        <v>0.26</v>
      </c>
      <c r="P62" s="28"/>
      <c r="Q62" s="10"/>
      <c r="R62" s="10"/>
      <c r="S62" s="53"/>
      <c r="T62" s="10"/>
    </row>
    <row r="63" spans="2:20" ht="12.75">
      <c r="B63" s="60">
        <f>+B62+1</f>
        <v>3</v>
      </c>
      <c r="C63" s="28"/>
      <c r="D63" s="61" t="s">
        <v>95</v>
      </c>
      <c r="E63" s="10"/>
      <c r="F63" s="10"/>
      <c r="G63" s="10"/>
      <c r="H63" s="10"/>
      <c r="I63" s="10"/>
      <c r="J63" s="10"/>
      <c r="K63" s="10"/>
      <c r="L63" s="10"/>
      <c r="M63" s="10"/>
      <c r="N63" s="27"/>
      <c r="O63" s="62">
        <v>0.15</v>
      </c>
      <c r="P63" s="28"/>
      <c r="Q63" s="10"/>
      <c r="R63" s="10"/>
      <c r="S63" s="53"/>
      <c r="T63" s="10"/>
    </row>
    <row r="64" spans="2:20" ht="12.75">
      <c r="B64" s="60"/>
      <c r="C64" s="28"/>
      <c r="D64" s="61"/>
      <c r="E64" s="10"/>
      <c r="F64" s="10"/>
      <c r="G64" s="10"/>
      <c r="H64" s="10"/>
      <c r="I64" s="10"/>
      <c r="J64" s="10"/>
      <c r="K64" s="10"/>
      <c r="L64" s="10"/>
      <c r="M64" s="10"/>
      <c r="N64" s="27"/>
      <c r="O64" s="63"/>
      <c r="P64" s="28"/>
      <c r="Q64" s="10"/>
      <c r="R64" s="10"/>
      <c r="S64" s="53"/>
      <c r="T64" s="10"/>
    </row>
    <row r="65" spans="2:20" ht="12.75">
      <c r="B65" s="60">
        <f>+B63+1</f>
        <v>4</v>
      </c>
      <c r="C65" s="28"/>
      <c r="D65" s="61" t="s">
        <v>77</v>
      </c>
      <c r="E65" s="10"/>
      <c r="F65" s="10"/>
      <c r="G65" s="10"/>
      <c r="H65" s="10"/>
      <c r="I65" s="10"/>
      <c r="J65" s="10"/>
      <c r="K65" s="10"/>
      <c r="L65" s="10"/>
      <c r="M65" s="10"/>
      <c r="N65" s="27"/>
      <c r="O65" s="64">
        <f>+O61-O62-O63</f>
        <v>99.58999999999999</v>
      </c>
      <c r="P65" s="28"/>
      <c r="Q65" s="10"/>
      <c r="R65" s="10"/>
      <c r="S65" s="53"/>
      <c r="T65" s="10"/>
    </row>
    <row r="66" spans="2:20" ht="12.75">
      <c r="B66" s="60">
        <f>+B65+1</f>
        <v>5</v>
      </c>
      <c r="C66" s="28"/>
      <c r="D66" s="76" t="s">
        <v>78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>
        <v>0</v>
      </c>
      <c r="P66" s="28"/>
      <c r="Q66" s="10"/>
      <c r="R66" s="10"/>
      <c r="S66" s="53"/>
      <c r="T66" s="10"/>
    </row>
    <row r="67" spans="2:20" ht="12.75">
      <c r="B67" s="60"/>
      <c r="C67" s="28"/>
      <c r="D67" s="61"/>
      <c r="E67" s="10"/>
      <c r="F67" s="10"/>
      <c r="G67" s="10"/>
      <c r="H67" s="10"/>
      <c r="I67" s="10"/>
      <c r="J67" s="10"/>
      <c r="K67" s="10"/>
      <c r="L67" s="10"/>
      <c r="M67" s="10"/>
      <c r="N67" s="27"/>
      <c r="O67" s="63"/>
      <c r="P67" s="28"/>
      <c r="Q67" s="10"/>
      <c r="R67" s="10"/>
      <c r="S67" s="53"/>
      <c r="T67" s="10"/>
    </row>
    <row r="68" spans="2:20" ht="12.75">
      <c r="B68" s="60">
        <f>+B66+1</f>
        <v>6</v>
      </c>
      <c r="C68" s="28"/>
      <c r="D68" s="61" t="s">
        <v>77</v>
      </c>
      <c r="E68" s="10"/>
      <c r="F68" s="10"/>
      <c r="G68" s="10"/>
      <c r="H68" s="10"/>
      <c r="I68" s="10"/>
      <c r="J68" s="10"/>
      <c r="K68" s="10"/>
      <c r="L68" s="10"/>
      <c r="M68" s="10"/>
      <c r="N68" s="27"/>
      <c r="O68" s="64">
        <f>+O65-O66</f>
        <v>99.58999999999999</v>
      </c>
      <c r="P68" s="28"/>
      <c r="Q68" s="10"/>
      <c r="R68" s="10"/>
      <c r="S68" s="53"/>
      <c r="T68" s="10"/>
    </row>
    <row r="69" spans="2:20" ht="12.75">
      <c r="B69" s="60">
        <f>+B68+1</f>
        <v>7</v>
      </c>
      <c r="C69" s="28"/>
      <c r="D69" s="61" t="s">
        <v>79</v>
      </c>
      <c r="E69" s="10"/>
      <c r="F69" s="10"/>
      <c r="G69" s="10"/>
      <c r="H69" s="10"/>
      <c r="I69" s="10"/>
      <c r="J69" s="10"/>
      <c r="K69" s="10"/>
      <c r="L69" s="10"/>
      <c r="M69" s="10"/>
      <c r="N69" s="27"/>
      <c r="O69" s="62">
        <v>6</v>
      </c>
      <c r="P69" s="28"/>
      <c r="Q69" s="10"/>
      <c r="R69" s="10"/>
      <c r="S69" s="53"/>
      <c r="T69" s="10"/>
    </row>
    <row r="70" spans="2:20" ht="12.75">
      <c r="B70" s="60"/>
      <c r="C70" s="28"/>
      <c r="D70" s="61"/>
      <c r="E70" s="10"/>
      <c r="F70" s="10"/>
      <c r="G70" s="10"/>
      <c r="H70" s="10"/>
      <c r="I70" s="10"/>
      <c r="J70" s="10"/>
      <c r="K70" s="10"/>
      <c r="L70" s="10"/>
      <c r="M70" s="10"/>
      <c r="N70" s="27"/>
      <c r="O70" s="63"/>
      <c r="P70" s="28"/>
      <c r="Q70" s="10"/>
      <c r="R70" s="10"/>
      <c r="S70" s="53"/>
      <c r="T70" s="10"/>
    </row>
    <row r="71" spans="2:20" ht="13.5" thickBot="1">
      <c r="B71" s="60">
        <f>+B69+1</f>
        <v>8</v>
      </c>
      <c r="C71" s="28"/>
      <c r="D71" s="61" t="s">
        <v>80</v>
      </c>
      <c r="E71" s="10"/>
      <c r="F71" s="10"/>
      <c r="G71" s="10"/>
      <c r="H71" s="10"/>
      <c r="I71" s="10"/>
      <c r="J71" s="10"/>
      <c r="K71" s="10"/>
      <c r="L71" s="10"/>
      <c r="M71" s="10"/>
      <c r="N71" s="27"/>
      <c r="O71" s="65">
        <f>ROUND(O68*O69,4)/100</f>
        <v>5.9754</v>
      </c>
      <c r="P71" s="28"/>
      <c r="Q71" s="10"/>
      <c r="R71" s="10"/>
      <c r="S71" s="53"/>
      <c r="T71" s="10"/>
    </row>
    <row r="72" spans="1:20" ht="14.25" thickBot="1" thickTop="1">
      <c r="A72" s="61"/>
      <c r="B72" s="67"/>
      <c r="C72" s="68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5"/>
      <c r="O72" s="69"/>
      <c r="P72" s="68"/>
      <c r="Q72" s="56"/>
      <c r="R72" s="56"/>
      <c r="S72" s="58"/>
      <c r="T72" s="10"/>
    </row>
    <row r="74" ht="12.75">
      <c r="B74" s="7" t="s">
        <v>81</v>
      </c>
    </row>
    <row r="75" ht="12.75">
      <c r="B75" s="7" t="s">
        <v>97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8" topLeftCell="A60" activePane="bottomLeft" state="frozen"/>
      <selection pane="topLeft" activeCell="H58" sqref="H58"/>
      <selection pane="bottomLeft" activeCell="O16" sqref="O16"/>
    </sheetView>
  </sheetViews>
  <sheetFormatPr defaultColWidth="9.140625" defaultRowHeight="15"/>
  <cols>
    <col min="1" max="1" width="10.7109375" style="7" customWidth="1"/>
    <col min="2" max="2" width="5.00390625" style="6" bestFit="1" customWidth="1"/>
    <col min="3" max="3" width="0.2890625" style="7" customWidth="1"/>
    <col min="4" max="4" width="12.7109375" style="7" customWidth="1"/>
    <col min="5" max="5" width="0.2890625" style="7" customWidth="1"/>
    <col min="6" max="6" width="15.7109375" style="7" customWidth="1"/>
    <col min="7" max="7" width="0.2890625" style="7" customWidth="1"/>
    <col min="8" max="8" width="12.8515625" style="7" customWidth="1"/>
    <col min="9" max="9" width="0.2890625" style="7" customWidth="1"/>
    <col min="10" max="10" width="12.7109375" style="7" customWidth="1"/>
    <col min="11" max="11" width="3.7109375" style="7" customWidth="1"/>
    <col min="12" max="12" width="0.2890625" style="7" customWidth="1"/>
    <col min="13" max="13" width="12.7109375" style="7" customWidth="1"/>
    <col min="14" max="14" width="0.2890625" style="7" customWidth="1"/>
    <col min="15" max="15" width="10.140625" style="7" customWidth="1"/>
    <col min="16" max="16" width="0.2890625" style="7" customWidth="1"/>
    <col min="17" max="17" width="3.7109375" style="7" customWidth="1"/>
    <col min="18" max="18" width="0.2890625" style="7" customWidth="1"/>
    <col min="19" max="19" width="9.8515625" style="7" bestFit="1" customWidth="1"/>
    <col min="20" max="20" width="2.28125" style="7" customWidth="1"/>
    <col min="21" max="16384" width="8.8515625" style="7" customWidth="1"/>
  </cols>
  <sheetData>
    <row r="1" ht="15" customHeight="1">
      <c r="A1" s="75" t="s">
        <v>127</v>
      </c>
    </row>
    <row r="2" ht="12.75">
      <c r="Q2" s="7" t="s">
        <v>31</v>
      </c>
    </row>
    <row r="4" ht="12.75">
      <c r="F4" s="8" t="s">
        <v>32</v>
      </c>
    </row>
    <row r="5" ht="12.75">
      <c r="H5" s="7" t="s">
        <v>33</v>
      </c>
    </row>
    <row r="6" ht="12.75">
      <c r="H6" s="7" t="s">
        <v>34</v>
      </c>
    </row>
    <row r="8" ht="12.75">
      <c r="J8" s="6" t="str">
        <f>+'[6]ES 1.0'!E7</f>
        <v>For the Expense Month of July 2011</v>
      </c>
    </row>
    <row r="9" spans="2:20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30" customHeight="1" thickBot="1">
      <c r="B10" s="11" t="s">
        <v>35</v>
      </c>
      <c r="C10" s="12"/>
      <c r="D10" s="13" t="s">
        <v>36</v>
      </c>
      <c r="E10" s="14"/>
      <c r="F10" s="15" t="s">
        <v>37</v>
      </c>
      <c r="G10" s="14"/>
      <c r="H10" s="15" t="s">
        <v>38</v>
      </c>
      <c r="I10" s="14"/>
      <c r="J10" s="15" t="s">
        <v>39</v>
      </c>
      <c r="K10" s="16"/>
      <c r="L10" s="14"/>
      <c r="M10" s="15" t="s">
        <v>40</v>
      </c>
      <c r="N10" s="17"/>
      <c r="O10" s="18" t="s">
        <v>41</v>
      </c>
      <c r="P10" s="19"/>
      <c r="Q10" s="20"/>
      <c r="R10" s="17"/>
      <c r="S10" s="21" t="s">
        <v>42</v>
      </c>
      <c r="T10" s="22"/>
    </row>
    <row r="11" spans="2:20" ht="30" customHeight="1" thickBot="1">
      <c r="B11" s="23"/>
      <c r="C11" s="24"/>
      <c r="D11" s="22"/>
      <c r="E11" s="24"/>
      <c r="F11" s="70" t="s">
        <v>105</v>
      </c>
      <c r="G11" s="24"/>
      <c r="H11" s="22"/>
      <c r="I11" s="24"/>
      <c r="J11" s="22"/>
      <c r="K11" s="26"/>
      <c r="L11" s="24"/>
      <c r="M11" s="22"/>
      <c r="N11" s="27"/>
      <c r="O11" s="9"/>
      <c r="P11" s="28"/>
      <c r="Q11" s="10"/>
      <c r="R11" s="27"/>
      <c r="S11" s="29"/>
      <c r="T11" s="22"/>
    </row>
    <row r="12" spans="2:20" ht="12.75" customHeight="1">
      <c r="B12" s="30"/>
      <c r="C12" s="31"/>
      <c r="D12" s="32"/>
      <c r="E12" s="31"/>
      <c r="F12" s="32"/>
      <c r="G12" s="31"/>
      <c r="H12" s="32"/>
      <c r="I12" s="31"/>
      <c r="J12" s="32"/>
      <c r="K12" s="33"/>
      <c r="L12" s="31"/>
      <c r="M12" s="32"/>
      <c r="N12" s="31"/>
      <c r="O12" s="32"/>
      <c r="P12" s="31"/>
      <c r="Q12" s="32"/>
      <c r="R12" s="31"/>
      <c r="S12" s="34"/>
      <c r="T12" s="10"/>
    </row>
    <row r="13" spans="2:20" ht="15" customHeight="1">
      <c r="B13" s="35">
        <v>1</v>
      </c>
      <c r="C13" s="27"/>
      <c r="D13" s="10" t="s">
        <v>44</v>
      </c>
      <c r="E13" s="27"/>
      <c r="F13" s="36">
        <v>550000000</v>
      </c>
      <c r="G13" s="27"/>
      <c r="H13" s="37">
        <f>F13/$F$18</f>
        <v>0.5194054498783038</v>
      </c>
      <c r="I13" s="27"/>
      <c r="J13" s="71">
        <v>0.0648</v>
      </c>
      <c r="K13" s="39"/>
      <c r="L13" s="27"/>
      <c r="M13" s="40">
        <f>ROUND(H13*J13,4)</f>
        <v>0.0337</v>
      </c>
      <c r="N13" s="27"/>
      <c r="O13" s="10"/>
      <c r="P13" s="27"/>
      <c r="Q13" s="10"/>
      <c r="R13" s="27"/>
      <c r="S13" s="41">
        <f>+M13</f>
        <v>0.0337</v>
      </c>
      <c r="T13" s="40"/>
    </row>
    <row r="14" spans="2:20" ht="12.75">
      <c r="B14" s="35">
        <f>+B13+1</f>
        <v>2</v>
      </c>
      <c r="C14" s="27"/>
      <c r="D14" s="10" t="s">
        <v>45</v>
      </c>
      <c r="E14" s="27"/>
      <c r="F14" s="36">
        <v>0</v>
      </c>
      <c r="G14" s="27"/>
      <c r="H14" s="37">
        <f>F14/$F$18</f>
        <v>0</v>
      </c>
      <c r="I14" s="27"/>
      <c r="J14" s="71">
        <v>0.0083</v>
      </c>
      <c r="K14" s="39"/>
      <c r="L14" s="27"/>
      <c r="M14" s="40">
        <f>ROUND(H14*J14,4)</f>
        <v>0</v>
      </c>
      <c r="N14" s="27"/>
      <c r="O14" s="10"/>
      <c r="P14" s="27"/>
      <c r="Q14" s="10"/>
      <c r="R14" s="27"/>
      <c r="S14" s="41">
        <f>+M14</f>
        <v>0</v>
      </c>
      <c r="T14" s="40"/>
    </row>
    <row r="15" spans="2:20" ht="26.25">
      <c r="B15" s="35">
        <f>+B14+1</f>
        <v>3</v>
      </c>
      <c r="C15" s="27"/>
      <c r="D15" s="42" t="s">
        <v>46</v>
      </c>
      <c r="E15" s="27"/>
      <c r="F15" s="36">
        <v>43588933</v>
      </c>
      <c r="G15" s="27"/>
      <c r="H15" s="37">
        <f>F15/$F$18</f>
        <v>0.0411642351901459</v>
      </c>
      <c r="I15" s="27"/>
      <c r="J15" s="71">
        <v>0.0122</v>
      </c>
      <c r="K15" s="39"/>
      <c r="L15" s="27"/>
      <c r="M15" s="40">
        <f>ROUND(H15*J15,4)</f>
        <v>0.0005</v>
      </c>
      <c r="N15" s="27"/>
      <c r="O15" s="10"/>
      <c r="P15" s="27"/>
      <c r="Q15" s="10"/>
      <c r="R15" s="27"/>
      <c r="S15" s="41">
        <f>+M15</f>
        <v>0.0005</v>
      </c>
      <c r="T15" s="40"/>
    </row>
    <row r="16" spans="2:20" ht="12.75">
      <c r="B16" s="35">
        <f>+B15+1</f>
        <v>4</v>
      </c>
      <c r="C16" s="27"/>
      <c r="D16" s="10" t="s">
        <v>47</v>
      </c>
      <c r="E16" s="27"/>
      <c r="F16" s="36">
        <v>465314088</v>
      </c>
      <c r="G16" s="27"/>
      <c r="H16" s="37">
        <f>F16/$F$18</f>
        <v>0.43943031493155027</v>
      </c>
      <c r="I16" s="27"/>
      <c r="J16" s="72">
        <v>0.105</v>
      </c>
      <c r="K16" s="44" t="s">
        <v>48</v>
      </c>
      <c r="L16" s="27"/>
      <c r="M16" s="40">
        <f>ROUND(H16*J16,4)</f>
        <v>0.0461</v>
      </c>
      <c r="N16" s="27"/>
      <c r="O16" s="73">
        <f>+O57</f>
        <v>1.6326</v>
      </c>
      <c r="P16" s="27"/>
      <c r="Q16" s="9" t="s">
        <v>49</v>
      </c>
      <c r="R16" s="27"/>
      <c r="S16" s="41">
        <f>ROUND(H16*J16*O16,5)</f>
        <v>0.07533</v>
      </c>
      <c r="T16" s="40"/>
    </row>
    <row r="17" spans="2:20" ht="12.75">
      <c r="B17" s="35"/>
      <c r="C17" s="27"/>
      <c r="D17" s="10"/>
      <c r="E17" s="27"/>
      <c r="F17" s="36"/>
      <c r="G17" s="27"/>
      <c r="H17" s="37"/>
      <c r="I17" s="27"/>
      <c r="J17" s="46"/>
      <c r="K17" s="39"/>
      <c r="L17" s="27"/>
      <c r="M17" s="37"/>
      <c r="N17" s="27"/>
      <c r="O17" s="10"/>
      <c r="P17" s="27"/>
      <c r="Q17" s="10"/>
      <c r="R17" s="27"/>
      <c r="S17" s="47"/>
      <c r="T17" s="45"/>
    </row>
    <row r="18" spans="2:20" ht="12.75">
      <c r="B18" s="35">
        <f>+B16+1</f>
        <v>5</v>
      </c>
      <c r="C18" s="27"/>
      <c r="D18" s="10" t="s">
        <v>50</v>
      </c>
      <c r="E18" s="27"/>
      <c r="F18" s="48">
        <f>SUM(F13:F16)</f>
        <v>1058903021</v>
      </c>
      <c r="G18" s="27"/>
      <c r="H18" s="49">
        <f>SUM(H13:H16)</f>
        <v>1</v>
      </c>
      <c r="I18" s="27"/>
      <c r="J18" s="46"/>
      <c r="K18" s="39"/>
      <c r="L18" s="27"/>
      <c r="M18" s="50">
        <f>SUM(M13:M16)</f>
        <v>0.08030000000000001</v>
      </c>
      <c r="N18" s="27"/>
      <c r="O18" s="10"/>
      <c r="P18" s="27"/>
      <c r="Q18" s="10"/>
      <c r="R18" s="27"/>
      <c r="S18" s="51">
        <f>SUM(S13:S17)</f>
        <v>0.10952999999999999</v>
      </c>
      <c r="T18" s="52"/>
    </row>
    <row r="19" spans="2:20" ht="12.75">
      <c r="B19" s="35"/>
      <c r="C19" s="27"/>
      <c r="D19" s="10"/>
      <c r="E19" s="27"/>
      <c r="F19" s="10"/>
      <c r="G19" s="27"/>
      <c r="H19" s="10"/>
      <c r="I19" s="27"/>
      <c r="J19" s="10"/>
      <c r="K19" s="39"/>
      <c r="L19" s="27"/>
      <c r="M19" s="10"/>
      <c r="N19" s="27"/>
      <c r="O19" s="10"/>
      <c r="P19" s="27"/>
      <c r="Q19" s="10"/>
      <c r="R19" s="27"/>
      <c r="S19" s="53"/>
      <c r="T19" s="10"/>
    </row>
    <row r="20" spans="2:20" ht="13.5" thickBot="1">
      <c r="B20" s="54"/>
      <c r="C20" s="55"/>
      <c r="D20" s="56"/>
      <c r="E20" s="55"/>
      <c r="F20" s="56"/>
      <c r="G20" s="55"/>
      <c r="H20" s="56"/>
      <c r="I20" s="55"/>
      <c r="J20" s="56"/>
      <c r="K20" s="57"/>
      <c r="L20" s="55"/>
      <c r="M20" s="56"/>
      <c r="N20" s="55"/>
      <c r="O20" s="56"/>
      <c r="P20" s="55"/>
      <c r="Q20" s="56"/>
      <c r="R20" s="55"/>
      <c r="S20" s="58"/>
      <c r="T20" s="10"/>
    </row>
    <row r="21" spans="2:20" ht="12.75">
      <c r="B21" s="35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7"/>
      <c r="O21" s="10"/>
      <c r="P21" s="28"/>
      <c r="Q21" s="10"/>
      <c r="R21" s="10"/>
      <c r="S21" s="53"/>
      <c r="T21" s="10"/>
    </row>
    <row r="22" spans="2:20" ht="12" customHeight="1">
      <c r="B22" s="35"/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7"/>
      <c r="O22" s="10"/>
      <c r="P22" s="28"/>
      <c r="Q22" s="10"/>
      <c r="R22" s="10"/>
      <c r="S22" s="53"/>
      <c r="T22" s="10"/>
    </row>
    <row r="23" spans="2:20" ht="12.75">
      <c r="B23" s="23" t="s">
        <v>48</v>
      </c>
      <c r="C23" s="59"/>
      <c r="D23" s="10" t="s">
        <v>51</v>
      </c>
      <c r="E23" s="10"/>
      <c r="F23" s="10"/>
      <c r="G23" s="10"/>
      <c r="H23" s="10"/>
      <c r="I23" s="10"/>
      <c r="J23" s="10"/>
      <c r="K23" s="10"/>
      <c r="L23" s="10"/>
      <c r="M23" s="10"/>
      <c r="N23" s="27"/>
      <c r="O23" s="40"/>
      <c r="P23" s="28"/>
      <c r="Q23" s="10"/>
      <c r="R23" s="10"/>
      <c r="S23" s="53"/>
      <c r="T23" s="10"/>
    </row>
    <row r="24" spans="2:20" ht="12.75">
      <c r="B24" s="35"/>
      <c r="C24" s="59"/>
      <c r="D24" s="10" t="s">
        <v>91</v>
      </c>
      <c r="E24" s="10"/>
      <c r="F24" s="10"/>
      <c r="G24" s="10"/>
      <c r="H24" s="10"/>
      <c r="I24" s="10"/>
      <c r="J24" s="10"/>
      <c r="K24" s="10"/>
      <c r="L24" s="10"/>
      <c r="M24" s="10"/>
      <c r="N24" s="27"/>
      <c r="O24" s="10"/>
      <c r="P24" s="28"/>
      <c r="Q24" s="10"/>
      <c r="R24" s="10"/>
      <c r="S24" s="53"/>
      <c r="T24" s="10"/>
    </row>
    <row r="25" spans="2:20" ht="12.75">
      <c r="B25" s="60"/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7"/>
      <c r="O25" s="10"/>
      <c r="P25" s="28"/>
      <c r="Q25" s="10"/>
      <c r="R25" s="10"/>
      <c r="S25" s="53"/>
      <c r="T25" s="10"/>
    </row>
    <row r="26" spans="2:20" ht="12.75">
      <c r="B26" s="23" t="s">
        <v>49</v>
      </c>
      <c r="C26" s="59"/>
      <c r="D26" s="10" t="s">
        <v>53</v>
      </c>
      <c r="E26" s="10"/>
      <c r="F26" s="10"/>
      <c r="G26" s="10"/>
      <c r="H26" s="10"/>
      <c r="I26" s="10"/>
      <c r="J26" s="10"/>
      <c r="K26" s="10"/>
      <c r="L26" s="10"/>
      <c r="M26" s="10"/>
      <c r="N26" s="27"/>
      <c r="O26" s="10"/>
      <c r="P26" s="28"/>
      <c r="Q26" s="10"/>
      <c r="R26" s="10"/>
      <c r="S26" s="53"/>
      <c r="T26" s="10"/>
    </row>
    <row r="27" spans="2:20" ht="12.75">
      <c r="B27" s="23"/>
      <c r="C27" s="59"/>
      <c r="D27" s="61" t="s">
        <v>92</v>
      </c>
      <c r="E27" s="10"/>
      <c r="F27" s="10"/>
      <c r="G27" s="10"/>
      <c r="H27" s="10"/>
      <c r="I27" s="10"/>
      <c r="J27" s="10"/>
      <c r="K27" s="10"/>
      <c r="L27" s="10"/>
      <c r="M27" s="10"/>
      <c r="N27" s="27"/>
      <c r="O27" s="10"/>
      <c r="P27" s="28"/>
      <c r="Q27" s="10"/>
      <c r="R27" s="10"/>
      <c r="S27" s="53"/>
      <c r="T27" s="10"/>
    </row>
    <row r="28" spans="2:20" ht="12.75">
      <c r="B28" s="60"/>
      <c r="C28" s="5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10"/>
      <c r="P28" s="28"/>
      <c r="Q28" s="10"/>
      <c r="R28" s="10"/>
      <c r="S28" s="53"/>
      <c r="T28" s="10"/>
    </row>
    <row r="29" spans="2:20" ht="12.75">
      <c r="B29" s="60">
        <v>1</v>
      </c>
      <c r="C29" s="59"/>
      <c r="D29" s="10" t="s">
        <v>55</v>
      </c>
      <c r="E29" s="10"/>
      <c r="F29" s="10"/>
      <c r="G29" s="10"/>
      <c r="H29" s="10"/>
      <c r="I29" s="10"/>
      <c r="J29" s="10"/>
      <c r="K29" s="10"/>
      <c r="L29" s="10"/>
      <c r="M29" s="10"/>
      <c r="N29" s="27"/>
      <c r="O29" s="45">
        <f>+O61</f>
        <v>100</v>
      </c>
      <c r="P29" s="28"/>
      <c r="Q29" s="10"/>
      <c r="R29" s="10"/>
      <c r="S29" s="53"/>
      <c r="T29" s="10"/>
    </row>
    <row r="30" spans="2:20" ht="12.75">
      <c r="B30" s="60">
        <f>+B29+1</f>
        <v>2</v>
      </c>
      <c r="C30" s="59"/>
      <c r="D30" s="61" t="s">
        <v>102</v>
      </c>
      <c r="E30" s="10"/>
      <c r="F30" s="10"/>
      <c r="G30" s="10"/>
      <c r="H30" s="10"/>
      <c r="I30" s="10"/>
      <c r="J30" s="10"/>
      <c r="K30" s="10"/>
      <c r="L30" s="10"/>
      <c r="M30" s="10"/>
      <c r="N30" s="27"/>
      <c r="O30" s="64">
        <f>+O62</f>
        <v>0.24</v>
      </c>
      <c r="P30" s="28"/>
      <c r="Q30" s="10"/>
      <c r="R30" s="10"/>
      <c r="S30" s="53"/>
      <c r="T30" s="10"/>
    </row>
    <row r="31" spans="2:20" ht="12.75">
      <c r="B31" s="60">
        <f>+B30+1</f>
        <v>3</v>
      </c>
      <c r="C31" s="59"/>
      <c r="D31" s="61" t="s">
        <v>94</v>
      </c>
      <c r="E31" s="10"/>
      <c r="F31" s="10"/>
      <c r="G31" s="10"/>
      <c r="H31" s="10"/>
      <c r="I31" s="10"/>
      <c r="J31" s="10"/>
      <c r="K31" s="10"/>
      <c r="L31" s="10"/>
      <c r="M31" s="10"/>
      <c r="N31" s="27"/>
      <c r="O31" s="62">
        <f>+O63</f>
        <v>0.15</v>
      </c>
      <c r="P31" s="28"/>
      <c r="Q31" s="10"/>
      <c r="R31" s="10"/>
      <c r="S31" s="53"/>
      <c r="T31" s="10"/>
    </row>
    <row r="32" spans="2:20" ht="12.75">
      <c r="B32" s="60"/>
      <c r="C32" s="59"/>
      <c r="D32" s="61"/>
      <c r="E32" s="10"/>
      <c r="F32" s="10"/>
      <c r="G32" s="10"/>
      <c r="H32" s="10"/>
      <c r="I32" s="10"/>
      <c r="J32" s="10"/>
      <c r="K32" s="10"/>
      <c r="L32" s="10"/>
      <c r="M32" s="10"/>
      <c r="N32" s="27"/>
      <c r="O32" s="63"/>
      <c r="P32" s="28"/>
      <c r="Q32" s="10"/>
      <c r="R32" s="10"/>
      <c r="S32" s="53"/>
      <c r="T32" s="10"/>
    </row>
    <row r="33" spans="2:20" ht="12.75">
      <c r="B33" s="60">
        <f>+B31+1</f>
        <v>4</v>
      </c>
      <c r="C33" s="59"/>
      <c r="D33" s="61" t="s">
        <v>57</v>
      </c>
      <c r="E33" s="10"/>
      <c r="F33" s="10"/>
      <c r="G33" s="10"/>
      <c r="H33" s="10"/>
      <c r="I33" s="10"/>
      <c r="J33" s="10"/>
      <c r="K33" s="10"/>
      <c r="L33" s="10"/>
      <c r="M33" s="10"/>
      <c r="N33" s="27"/>
      <c r="O33" s="64">
        <f>+O29-O30-O31</f>
        <v>99.61</v>
      </c>
      <c r="P33" s="28"/>
      <c r="Q33" s="10"/>
      <c r="R33" s="10"/>
      <c r="S33" s="53"/>
      <c r="T33" s="10"/>
    </row>
    <row r="34" spans="2:20" ht="12.75">
      <c r="B34" s="60">
        <f aca="true" t="shared" si="0" ref="B34:B40">+B33+1</f>
        <v>5</v>
      </c>
      <c r="C34" s="59"/>
      <c r="D34" s="61" t="s">
        <v>58</v>
      </c>
      <c r="E34" s="10"/>
      <c r="F34" s="10"/>
      <c r="G34" s="10"/>
      <c r="H34" s="10"/>
      <c r="I34" s="10"/>
      <c r="J34" s="10"/>
      <c r="K34" s="10"/>
      <c r="L34" s="10"/>
      <c r="M34" s="10"/>
      <c r="N34" s="27"/>
      <c r="O34" s="62">
        <f>+O71</f>
        <v>5.9765999999999995</v>
      </c>
      <c r="P34" s="28"/>
      <c r="Q34" s="10"/>
      <c r="R34" s="10"/>
      <c r="S34" s="53"/>
      <c r="T34" s="10"/>
    </row>
    <row r="35" spans="2:20" ht="12.75">
      <c r="B35" s="60"/>
      <c r="C35" s="59"/>
      <c r="D35" s="61"/>
      <c r="E35" s="10"/>
      <c r="F35" s="10"/>
      <c r="G35" s="10"/>
      <c r="H35" s="10"/>
      <c r="I35" s="10"/>
      <c r="J35" s="10"/>
      <c r="K35" s="10"/>
      <c r="L35" s="10"/>
      <c r="M35" s="10"/>
      <c r="N35" s="27"/>
      <c r="O35" s="45"/>
      <c r="P35" s="28"/>
      <c r="Q35" s="10"/>
      <c r="R35" s="10"/>
      <c r="S35" s="53"/>
      <c r="T35" s="10"/>
    </row>
    <row r="36" spans="2:20" ht="12.75">
      <c r="B36" s="60">
        <f>+B34+1</f>
        <v>6</v>
      </c>
      <c r="C36" s="59"/>
      <c r="D36" s="61" t="s">
        <v>59</v>
      </c>
      <c r="E36" s="10"/>
      <c r="F36" s="10"/>
      <c r="G36" s="10"/>
      <c r="H36" s="10"/>
      <c r="I36" s="10"/>
      <c r="J36" s="10"/>
      <c r="K36" s="10"/>
      <c r="L36" s="10"/>
      <c r="M36" s="10"/>
      <c r="N36" s="27"/>
      <c r="O36" s="64">
        <f>+O33-O34</f>
        <v>93.6334</v>
      </c>
      <c r="P36" s="28"/>
      <c r="Q36" s="10"/>
      <c r="R36" s="10"/>
      <c r="S36" s="53"/>
      <c r="T36" s="10"/>
    </row>
    <row r="37" spans="2:20" ht="12.75">
      <c r="B37" s="60">
        <f t="shared" si="0"/>
        <v>7</v>
      </c>
      <c r="C37" s="59"/>
      <c r="D37" s="76" t="s">
        <v>60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>
        <f>+O66</f>
        <v>0</v>
      </c>
      <c r="P37" s="28"/>
      <c r="Q37" s="10"/>
      <c r="R37" s="10"/>
      <c r="S37" s="53"/>
      <c r="T37" s="10"/>
    </row>
    <row r="38" spans="2:20" ht="12.75">
      <c r="B38" s="60"/>
      <c r="C38" s="59"/>
      <c r="D38" s="61"/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63"/>
      <c r="P38" s="28"/>
      <c r="Q38" s="10"/>
      <c r="R38" s="10"/>
      <c r="S38" s="53"/>
      <c r="T38" s="10"/>
    </row>
    <row r="39" spans="2:20" ht="12.75">
      <c r="B39" s="60">
        <f>+B37+1</f>
        <v>8</v>
      </c>
      <c r="C39" s="28"/>
      <c r="D39" s="61" t="s">
        <v>61</v>
      </c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45">
        <f>+O36-O37</f>
        <v>93.6334</v>
      </c>
      <c r="P39" s="28"/>
      <c r="Q39" s="10"/>
      <c r="R39" s="10"/>
      <c r="S39" s="53"/>
      <c r="T39" s="10"/>
    </row>
    <row r="40" spans="2:20" ht="12.75">
      <c r="B40" s="60">
        <f t="shared" si="0"/>
        <v>9</v>
      </c>
      <c r="C40" s="28"/>
      <c r="D40" s="61" t="s">
        <v>62</v>
      </c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62">
        <f>ROUND(O39*0.35,4)</f>
        <v>32.7717</v>
      </c>
      <c r="P40" s="28"/>
      <c r="Q40" s="10"/>
      <c r="R40" s="10"/>
      <c r="S40" s="53"/>
      <c r="T40" s="10"/>
    </row>
    <row r="41" spans="2:20" ht="12.75">
      <c r="B41" s="60"/>
      <c r="C41" s="28"/>
      <c r="D41" s="61"/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63"/>
      <c r="P41" s="28"/>
      <c r="Q41" s="10"/>
      <c r="R41" s="10"/>
      <c r="S41" s="53"/>
      <c r="T41" s="10"/>
    </row>
    <row r="42" spans="2:20" ht="13.5" thickBot="1">
      <c r="B42" s="60">
        <f>+B40+1</f>
        <v>10</v>
      </c>
      <c r="C42" s="28"/>
      <c r="D42" s="61" t="s">
        <v>63</v>
      </c>
      <c r="E42" s="10"/>
      <c r="F42" s="10"/>
      <c r="G42" s="10"/>
      <c r="H42" s="10"/>
      <c r="I42" s="10"/>
      <c r="J42" s="10"/>
      <c r="K42" s="10"/>
      <c r="L42" s="10"/>
      <c r="M42" s="10"/>
      <c r="N42" s="27"/>
      <c r="O42" s="65">
        <f>+O39-O40</f>
        <v>60.86169999999999</v>
      </c>
      <c r="P42" s="28"/>
      <c r="Q42" s="10"/>
      <c r="R42" s="10"/>
      <c r="S42" s="53"/>
      <c r="T42" s="10"/>
    </row>
    <row r="43" spans="2:20" ht="13.5" thickTop="1">
      <c r="B43" s="60"/>
      <c r="C43" s="28"/>
      <c r="D43" s="61"/>
      <c r="E43" s="10"/>
      <c r="F43" s="10"/>
      <c r="G43" s="10"/>
      <c r="H43" s="10"/>
      <c r="I43" s="10"/>
      <c r="J43" s="10"/>
      <c r="K43" s="10"/>
      <c r="L43" s="10"/>
      <c r="M43" s="10"/>
      <c r="N43" s="27"/>
      <c r="O43" s="64"/>
      <c r="P43" s="28"/>
      <c r="Q43" s="10"/>
      <c r="R43" s="10"/>
      <c r="S43" s="53"/>
      <c r="T43" s="10"/>
    </row>
    <row r="44" spans="2:20" ht="12.75">
      <c r="B44" s="60">
        <f>+B42+1</f>
        <v>11</v>
      </c>
      <c r="C44" s="28"/>
      <c r="D44" s="61" t="s">
        <v>64</v>
      </c>
      <c r="E44" s="10"/>
      <c r="F44" s="10"/>
      <c r="G44" s="10"/>
      <c r="H44" s="10"/>
      <c r="I44" s="10"/>
      <c r="J44" s="10"/>
      <c r="K44" s="10"/>
      <c r="L44" s="10"/>
      <c r="M44" s="10"/>
      <c r="N44" s="27"/>
      <c r="O44" s="63"/>
      <c r="P44" s="28"/>
      <c r="Q44" s="10"/>
      <c r="R44" s="10"/>
      <c r="S44" s="53"/>
      <c r="T44" s="10"/>
    </row>
    <row r="45" spans="2:20" ht="12.75">
      <c r="B45" s="60">
        <f>+B44+1</f>
        <v>12</v>
      </c>
      <c r="C45" s="28"/>
      <c r="D45" s="61" t="s">
        <v>65</v>
      </c>
      <c r="E45" s="10"/>
      <c r="F45" s="10"/>
      <c r="G45" s="10"/>
      <c r="H45" s="10"/>
      <c r="I45" s="10"/>
      <c r="J45" s="10"/>
      <c r="K45" s="10"/>
      <c r="L45" s="10"/>
      <c r="M45" s="10"/>
      <c r="N45" s="27"/>
      <c r="O45" s="64">
        <f>+O42</f>
        <v>60.86169999999999</v>
      </c>
      <c r="P45" s="28"/>
      <c r="Q45" s="10"/>
      <c r="R45" s="10"/>
      <c r="S45" s="53"/>
      <c r="T45" s="10"/>
    </row>
    <row r="46" spans="2:20" ht="12.75">
      <c r="B46" s="60">
        <f>+B45+1</f>
        <v>13</v>
      </c>
      <c r="C46" s="28"/>
      <c r="D46" s="61" t="s">
        <v>66</v>
      </c>
      <c r="E46" s="10"/>
      <c r="F46" s="10"/>
      <c r="G46" s="10"/>
      <c r="H46" s="10"/>
      <c r="I46" s="10"/>
      <c r="J46" s="10"/>
      <c r="K46" s="10"/>
      <c r="L46" s="10"/>
      <c r="M46" s="10"/>
      <c r="N46" s="27"/>
      <c r="O46" s="64">
        <f>+O66</f>
        <v>0</v>
      </c>
      <c r="P46" s="28"/>
      <c r="Q46" s="10"/>
      <c r="R46" s="10"/>
      <c r="S46" s="53"/>
      <c r="T46" s="10"/>
    </row>
    <row r="47" spans="2:20" ht="12.75">
      <c r="B47" s="60">
        <f>+B46+1</f>
        <v>14</v>
      </c>
      <c r="C47" s="28"/>
      <c r="D47" s="61" t="s">
        <v>67</v>
      </c>
      <c r="E47" s="10"/>
      <c r="F47" s="10"/>
      <c r="G47" s="10"/>
      <c r="H47" s="10"/>
      <c r="I47" s="10"/>
      <c r="J47" s="10"/>
      <c r="K47" s="10"/>
      <c r="L47" s="10"/>
      <c r="M47" s="10"/>
      <c r="N47" s="27"/>
      <c r="O47" s="64">
        <f>+O62</f>
        <v>0.24</v>
      </c>
      <c r="P47" s="28"/>
      <c r="Q47" s="10"/>
      <c r="R47" s="10"/>
      <c r="S47" s="53"/>
      <c r="T47" s="10"/>
    </row>
    <row r="48" spans="2:20" ht="12.75">
      <c r="B48" s="60">
        <f>+B47+1</f>
        <v>15</v>
      </c>
      <c r="C48" s="28"/>
      <c r="D48" s="61" t="s">
        <v>95</v>
      </c>
      <c r="E48" s="10"/>
      <c r="F48" s="10"/>
      <c r="G48" s="10"/>
      <c r="H48" s="10"/>
      <c r="I48" s="10"/>
      <c r="J48" s="10"/>
      <c r="K48" s="10"/>
      <c r="L48" s="10"/>
      <c r="M48" s="10"/>
      <c r="N48" s="27"/>
      <c r="O48" s="62">
        <f>+O63</f>
        <v>0.15</v>
      </c>
      <c r="P48" s="28"/>
      <c r="Q48" s="10"/>
      <c r="R48" s="10"/>
      <c r="S48" s="53"/>
      <c r="T48" s="10"/>
    </row>
    <row r="49" spans="2:20" ht="12.75">
      <c r="B49" s="60"/>
      <c r="C49" s="28"/>
      <c r="D49" s="61"/>
      <c r="E49" s="10"/>
      <c r="F49" s="10"/>
      <c r="G49" s="10"/>
      <c r="H49" s="10"/>
      <c r="I49" s="10"/>
      <c r="J49" s="10"/>
      <c r="K49" s="10"/>
      <c r="L49" s="10"/>
      <c r="M49" s="10"/>
      <c r="N49" s="27"/>
      <c r="O49" s="63"/>
      <c r="P49" s="28"/>
      <c r="Q49" s="10"/>
      <c r="R49" s="10"/>
      <c r="S49" s="53"/>
      <c r="T49" s="10"/>
    </row>
    <row r="50" spans="2:20" ht="13.5" thickBot="1">
      <c r="B50" s="60">
        <f>+B48+1</f>
        <v>16</v>
      </c>
      <c r="C50" s="28"/>
      <c r="D50" s="61" t="s">
        <v>68</v>
      </c>
      <c r="E50" s="10"/>
      <c r="F50" s="10"/>
      <c r="G50" s="10"/>
      <c r="H50" s="10"/>
      <c r="I50" s="10"/>
      <c r="J50" s="10"/>
      <c r="K50" s="10"/>
      <c r="L50" s="10"/>
      <c r="M50" s="10"/>
      <c r="N50" s="27"/>
      <c r="O50" s="65">
        <f>SUM(O45:O49)</f>
        <v>61.25169999999999</v>
      </c>
      <c r="P50" s="28"/>
      <c r="Q50" s="10"/>
      <c r="R50" s="10"/>
      <c r="S50" s="53"/>
      <c r="T50" s="10"/>
    </row>
    <row r="51" spans="2:20" ht="13.5" thickTop="1">
      <c r="B51" s="60"/>
      <c r="C51" s="28"/>
      <c r="D51" s="61"/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63"/>
      <c r="P51" s="28"/>
      <c r="Q51" s="10"/>
      <c r="R51" s="10"/>
      <c r="S51" s="53"/>
      <c r="T51" s="10"/>
    </row>
    <row r="52" spans="2:20" ht="12.75">
      <c r="B52" s="60">
        <f>+B50+1</f>
        <v>17</v>
      </c>
      <c r="C52" s="28"/>
      <c r="D52" s="61" t="s">
        <v>69</v>
      </c>
      <c r="E52" s="10"/>
      <c r="F52" s="10"/>
      <c r="G52" s="10"/>
      <c r="H52" s="10"/>
      <c r="I52" s="10"/>
      <c r="J52" s="10"/>
      <c r="K52" s="10"/>
      <c r="L52" s="10"/>
      <c r="M52" s="10"/>
      <c r="N52" s="27"/>
      <c r="O52" s="63"/>
      <c r="P52" s="28"/>
      <c r="Q52" s="10"/>
      <c r="R52" s="10"/>
      <c r="S52" s="53"/>
      <c r="T52" s="10"/>
    </row>
    <row r="53" spans="2:20" ht="12.75">
      <c r="B53" s="60">
        <f>+B52+1</f>
        <v>18</v>
      </c>
      <c r="C53" s="28"/>
      <c r="D53" s="61" t="s">
        <v>70</v>
      </c>
      <c r="E53" s="10"/>
      <c r="F53" s="10"/>
      <c r="G53" s="10"/>
      <c r="H53" s="10"/>
      <c r="I53" s="10"/>
      <c r="J53" s="10"/>
      <c r="K53" s="10"/>
      <c r="L53" s="10"/>
      <c r="M53" s="10"/>
      <c r="N53" s="27"/>
      <c r="O53" s="64">
        <f>+O40</f>
        <v>32.7717</v>
      </c>
      <c r="P53" s="28"/>
      <c r="Q53" s="10"/>
      <c r="R53" s="10"/>
      <c r="S53" s="53"/>
      <c r="T53" s="10"/>
    </row>
    <row r="54" spans="2:20" ht="12.75">
      <c r="B54" s="60">
        <f>+B53+1</f>
        <v>19</v>
      </c>
      <c r="C54" s="28"/>
      <c r="D54" s="61" t="s">
        <v>71</v>
      </c>
      <c r="E54" s="10"/>
      <c r="F54" s="10"/>
      <c r="G54" s="10"/>
      <c r="H54" s="10"/>
      <c r="I54" s="10"/>
      <c r="J54" s="10"/>
      <c r="K54" s="10"/>
      <c r="L54" s="10"/>
      <c r="M54" s="10"/>
      <c r="N54" s="27"/>
      <c r="O54" s="62">
        <f>+O34</f>
        <v>5.9765999999999995</v>
      </c>
      <c r="P54" s="28"/>
      <c r="Q54" s="10"/>
      <c r="R54" s="10"/>
      <c r="S54" s="53"/>
      <c r="T54" s="10"/>
    </row>
    <row r="55" spans="2:20" ht="13.5" thickBot="1">
      <c r="B55" s="60">
        <f>+B54+1</f>
        <v>20</v>
      </c>
      <c r="C55" s="28"/>
      <c r="D55" s="61" t="s">
        <v>72</v>
      </c>
      <c r="E55" s="10"/>
      <c r="F55" s="10"/>
      <c r="G55" s="10"/>
      <c r="H55" s="10"/>
      <c r="I55" s="10"/>
      <c r="J55" s="10"/>
      <c r="K55" s="10"/>
      <c r="L55" s="10"/>
      <c r="M55" s="10"/>
      <c r="N55" s="27"/>
      <c r="O55" s="66">
        <f>SUM(O53:O54)</f>
        <v>38.7483</v>
      </c>
      <c r="P55" s="28"/>
      <c r="Q55" s="10"/>
      <c r="R55" s="10"/>
      <c r="S55" s="53"/>
      <c r="T55" s="10"/>
    </row>
    <row r="56" spans="2:20" ht="13.5" thickTop="1">
      <c r="B56" s="60"/>
      <c r="C56" s="28"/>
      <c r="D56" s="61"/>
      <c r="E56" s="10"/>
      <c r="F56" s="10"/>
      <c r="G56" s="10"/>
      <c r="H56" s="10"/>
      <c r="I56" s="10"/>
      <c r="J56" s="10"/>
      <c r="K56" s="10"/>
      <c r="L56" s="10"/>
      <c r="M56" s="10"/>
      <c r="N56" s="27"/>
      <c r="O56" s="63"/>
      <c r="P56" s="28"/>
      <c r="Q56" s="10"/>
      <c r="R56" s="10"/>
      <c r="S56" s="53"/>
      <c r="T56" s="10"/>
    </row>
    <row r="57" spans="2:20" ht="13.5" thickBot="1">
      <c r="B57" s="60">
        <f>+B55+1</f>
        <v>21</v>
      </c>
      <c r="C57" s="28"/>
      <c r="D57" s="61" t="s">
        <v>73</v>
      </c>
      <c r="E57" s="10"/>
      <c r="F57" s="10"/>
      <c r="G57" s="10"/>
      <c r="H57" s="10"/>
      <c r="I57" s="10"/>
      <c r="J57" s="10"/>
      <c r="K57" s="10"/>
      <c r="L57" s="10"/>
      <c r="M57" s="10"/>
      <c r="N57" s="27"/>
      <c r="O57" s="65">
        <f>ROUND(O29/O50,4)</f>
        <v>1.6326</v>
      </c>
      <c r="P57" s="28"/>
      <c r="Q57" s="10"/>
      <c r="R57" s="10"/>
      <c r="S57" s="53"/>
      <c r="T57" s="10"/>
    </row>
    <row r="58" spans="2:20" ht="13.5" thickTop="1">
      <c r="B58" s="60"/>
      <c r="C58" s="28"/>
      <c r="D58" s="61"/>
      <c r="E58" s="10"/>
      <c r="F58" s="10"/>
      <c r="G58" s="10"/>
      <c r="H58" s="10"/>
      <c r="I58" s="10"/>
      <c r="J58" s="10"/>
      <c r="K58" s="10"/>
      <c r="L58" s="10"/>
      <c r="M58" s="10"/>
      <c r="N58" s="27"/>
      <c r="O58" s="64"/>
      <c r="P58" s="28"/>
      <c r="Q58" s="10"/>
      <c r="R58" s="10"/>
      <c r="S58" s="53"/>
      <c r="T58" s="10"/>
    </row>
    <row r="59" spans="2:20" ht="12.75">
      <c r="B59" s="60"/>
      <c r="C59" s="28"/>
      <c r="D59" s="61"/>
      <c r="E59" s="10"/>
      <c r="F59" s="10"/>
      <c r="G59" s="10"/>
      <c r="H59" s="10"/>
      <c r="I59" s="10"/>
      <c r="J59" s="10"/>
      <c r="K59" s="10"/>
      <c r="L59" s="10"/>
      <c r="M59" s="10"/>
      <c r="N59" s="27"/>
      <c r="O59" s="63"/>
      <c r="P59" s="28"/>
      <c r="Q59" s="10"/>
      <c r="R59" s="10"/>
      <c r="S59" s="53"/>
      <c r="T59" s="10"/>
    </row>
    <row r="60" spans="2:20" ht="12.75">
      <c r="B60" s="60"/>
      <c r="C60" s="28"/>
      <c r="D60" s="61" t="s">
        <v>74</v>
      </c>
      <c r="E60" s="10"/>
      <c r="F60" s="10"/>
      <c r="G60" s="10"/>
      <c r="H60" s="10"/>
      <c r="I60" s="10"/>
      <c r="J60" s="10"/>
      <c r="K60" s="10"/>
      <c r="L60" s="10"/>
      <c r="M60" s="10"/>
      <c r="N60" s="27"/>
      <c r="O60" s="63"/>
      <c r="P60" s="28"/>
      <c r="Q60" s="10"/>
      <c r="R60" s="10"/>
      <c r="S60" s="53"/>
      <c r="T60" s="10"/>
    </row>
    <row r="61" spans="2:20" ht="12.75">
      <c r="B61" s="60">
        <v>1</v>
      </c>
      <c r="C61" s="28"/>
      <c r="D61" s="61" t="s">
        <v>75</v>
      </c>
      <c r="E61" s="10"/>
      <c r="F61" s="10"/>
      <c r="G61" s="10"/>
      <c r="H61" s="10"/>
      <c r="I61" s="10"/>
      <c r="J61" s="10"/>
      <c r="K61" s="10"/>
      <c r="L61" s="10"/>
      <c r="M61" s="10"/>
      <c r="N61" s="27"/>
      <c r="O61" s="45">
        <v>100</v>
      </c>
      <c r="P61" s="28"/>
      <c r="Q61" s="10"/>
      <c r="R61" s="10"/>
      <c r="S61" s="53"/>
      <c r="T61" s="10"/>
    </row>
    <row r="62" spans="2:20" ht="12.75">
      <c r="B62" s="60">
        <f>+B61+1</f>
        <v>2</v>
      </c>
      <c r="C62" s="28"/>
      <c r="D62" s="61" t="s">
        <v>106</v>
      </c>
      <c r="E62" s="10"/>
      <c r="F62" s="10"/>
      <c r="G62" s="10"/>
      <c r="H62" s="10"/>
      <c r="I62" s="10"/>
      <c r="J62" s="10"/>
      <c r="K62" s="10"/>
      <c r="L62" s="10"/>
      <c r="M62" s="10"/>
      <c r="N62" s="27"/>
      <c r="O62" s="64">
        <v>0.24</v>
      </c>
      <c r="P62" s="28"/>
      <c r="Q62" s="10"/>
      <c r="R62" s="10"/>
      <c r="S62" s="53"/>
      <c r="T62" s="10"/>
    </row>
    <row r="63" spans="2:20" ht="12.75">
      <c r="B63" s="60">
        <f>+B62+1</f>
        <v>3</v>
      </c>
      <c r="C63" s="28"/>
      <c r="D63" s="61" t="s">
        <v>95</v>
      </c>
      <c r="E63" s="10"/>
      <c r="F63" s="10"/>
      <c r="G63" s="10"/>
      <c r="H63" s="10"/>
      <c r="I63" s="10"/>
      <c r="J63" s="10"/>
      <c r="K63" s="10"/>
      <c r="L63" s="10"/>
      <c r="M63" s="10"/>
      <c r="N63" s="27"/>
      <c r="O63" s="62">
        <v>0.15</v>
      </c>
      <c r="P63" s="28"/>
      <c r="Q63" s="10"/>
      <c r="R63" s="10"/>
      <c r="S63" s="53"/>
      <c r="T63" s="10"/>
    </row>
    <row r="64" spans="2:20" ht="12.75">
      <c r="B64" s="60"/>
      <c r="C64" s="28"/>
      <c r="D64" s="61"/>
      <c r="E64" s="10"/>
      <c r="F64" s="10"/>
      <c r="G64" s="10"/>
      <c r="H64" s="10"/>
      <c r="I64" s="10"/>
      <c r="J64" s="10"/>
      <c r="K64" s="10"/>
      <c r="L64" s="10"/>
      <c r="M64" s="10"/>
      <c r="N64" s="27"/>
      <c r="O64" s="63"/>
      <c r="P64" s="28"/>
      <c r="Q64" s="10"/>
      <c r="R64" s="10"/>
      <c r="S64" s="53"/>
      <c r="T64" s="10"/>
    </row>
    <row r="65" spans="2:20" ht="12.75">
      <c r="B65" s="60">
        <f>+B63+1</f>
        <v>4</v>
      </c>
      <c r="C65" s="28"/>
      <c r="D65" s="61" t="s">
        <v>77</v>
      </c>
      <c r="E65" s="10"/>
      <c r="F65" s="10"/>
      <c r="G65" s="10"/>
      <c r="H65" s="10"/>
      <c r="I65" s="10"/>
      <c r="J65" s="10"/>
      <c r="K65" s="10"/>
      <c r="L65" s="10"/>
      <c r="M65" s="10"/>
      <c r="N65" s="27"/>
      <c r="O65" s="64">
        <f>+O61-O62-O63</f>
        <v>99.61</v>
      </c>
      <c r="P65" s="28"/>
      <c r="Q65" s="10"/>
      <c r="R65" s="10"/>
      <c r="S65" s="53"/>
      <c r="T65" s="10"/>
    </row>
    <row r="66" spans="2:20" ht="12.75">
      <c r="B66" s="60">
        <f>+B65+1</f>
        <v>5</v>
      </c>
      <c r="C66" s="28"/>
      <c r="D66" s="76" t="s">
        <v>78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>
        <v>0</v>
      </c>
      <c r="P66" s="28"/>
      <c r="Q66" s="10"/>
      <c r="R66" s="10"/>
      <c r="S66" s="53"/>
      <c r="T66" s="10"/>
    </row>
    <row r="67" spans="2:20" ht="12.75">
      <c r="B67" s="60"/>
      <c r="C67" s="28"/>
      <c r="D67" s="61"/>
      <c r="E67" s="10"/>
      <c r="F67" s="10"/>
      <c r="G67" s="10"/>
      <c r="H67" s="10"/>
      <c r="I67" s="10"/>
      <c r="J67" s="10"/>
      <c r="K67" s="10"/>
      <c r="L67" s="10"/>
      <c r="M67" s="10"/>
      <c r="N67" s="27"/>
      <c r="O67" s="63"/>
      <c r="P67" s="28"/>
      <c r="Q67" s="10"/>
      <c r="R67" s="10"/>
      <c r="S67" s="53"/>
      <c r="T67" s="10"/>
    </row>
    <row r="68" spans="2:20" ht="12.75">
      <c r="B68" s="60">
        <f>+B66+1</f>
        <v>6</v>
      </c>
      <c r="C68" s="28"/>
      <c r="D68" s="61" t="s">
        <v>77</v>
      </c>
      <c r="E68" s="10"/>
      <c r="F68" s="10"/>
      <c r="G68" s="10"/>
      <c r="H68" s="10"/>
      <c r="I68" s="10"/>
      <c r="J68" s="10"/>
      <c r="K68" s="10"/>
      <c r="L68" s="10"/>
      <c r="M68" s="10"/>
      <c r="N68" s="27"/>
      <c r="O68" s="64">
        <f>+O65-O66</f>
        <v>99.61</v>
      </c>
      <c r="P68" s="28"/>
      <c r="Q68" s="10"/>
      <c r="R68" s="10"/>
      <c r="S68" s="53"/>
      <c r="T68" s="10"/>
    </row>
    <row r="69" spans="2:20" ht="12.75">
      <c r="B69" s="60">
        <f>+B68+1</f>
        <v>7</v>
      </c>
      <c r="C69" s="28"/>
      <c r="D69" s="61" t="s">
        <v>79</v>
      </c>
      <c r="E69" s="10"/>
      <c r="F69" s="10"/>
      <c r="G69" s="10"/>
      <c r="H69" s="10"/>
      <c r="I69" s="10"/>
      <c r="J69" s="10"/>
      <c r="K69" s="10"/>
      <c r="L69" s="10"/>
      <c r="M69" s="10"/>
      <c r="N69" s="27"/>
      <c r="O69" s="62">
        <v>6</v>
      </c>
      <c r="P69" s="28"/>
      <c r="Q69" s="10"/>
      <c r="R69" s="10"/>
      <c r="S69" s="53"/>
      <c r="T69" s="10"/>
    </row>
    <row r="70" spans="2:20" ht="12.75">
      <c r="B70" s="60"/>
      <c r="C70" s="28"/>
      <c r="D70" s="61"/>
      <c r="E70" s="10"/>
      <c r="F70" s="10"/>
      <c r="G70" s="10"/>
      <c r="H70" s="10"/>
      <c r="I70" s="10"/>
      <c r="J70" s="10"/>
      <c r="K70" s="10"/>
      <c r="L70" s="10"/>
      <c r="M70" s="10"/>
      <c r="N70" s="27"/>
      <c r="O70" s="63"/>
      <c r="P70" s="28"/>
      <c r="Q70" s="10"/>
      <c r="R70" s="10"/>
      <c r="S70" s="53"/>
      <c r="T70" s="10"/>
    </row>
    <row r="71" spans="2:20" ht="13.5" thickBot="1">
      <c r="B71" s="60">
        <f>+B69+1</f>
        <v>8</v>
      </c>
      <c r="C71" s="28"/>
      <c r="D71" s="61" t="s">
        <v>80</v>
      </c>
      <c r="E71" s="10"/>
      <c r="F71" s="10"/>
      <c r="G71" s="10"/>
      <c r="H71" s="10"/>
      <c r="I71" s="10"/>
      <c r="J71" s="10"/>
      <c r="K71" s="10"/>
      <c r="L71" s="10"/>
      <c r="M71" s="10"/>
      <c r="N71" s="27"/>
      <c r="O71" s="65">
        <f>ROUND(O68*O69,4)/100</f>
        <v>5.9765999999999995</v>
      </c>
      <c r="P71" s="28"/>
      <c r="Q71" s="10"/>
      <c r="R71" s="10"/>
      <c r="S71" s="53"/>
      <c r="T71" s="10"/>
    </row>
    <row r="72" spans="1:20" ht="14.25" thickBot="1" thickTop="1">
      <c r="A72" s="61"/>
      <c r="B72" s="67"/>
      <c r="C72" s="68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5"/>
      <c r="O72" s="69"/>
      <c r="P72" s="68"/>
      <c r="Q72" s="56"/>
      <c r="R72" s="56"/>
      <c r="S72" s="58"/>
      <c r="T72" s="10"/>
    </row>
    <row r="74" ht="12.75">
      <c r="B74" s="7" t="s">
        <v>81</v>
      </c>
    </row>
    <row r="75" ht="12.75">
      <c r="B75" s="7" t="s">
        <v>107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8" topLeftCell="A51" activePane="bottomLeft" state="frozen"/>
      <selection pane="topLeft" activeCell="G34" sqref="G34"/>
      <selection pane="bottomLeft" activeCell="H40" sqref="H40"/>
    </sheetView>
  </sheetViews>
  <sheetFormatPr defaultColWidth="9.140625" defaultRowHeight="15"/>
  <cols>
    <col min="1" max="1" width="10.7109375" style="7" customWidth="1"/>
    <col min="2" max="2" width="5.00390625" style="6" bestFit="1" customWidth="1"/>
    <col min="3" max="3" width="0.2890625" style="7" customWidth="1"/>
    <col min="4" max="4" width="12.7109375" style="7" customWidth="1"/>
    <col min="5" max="5" width="0.2890625" style="7" customWidth="1"/>
    <col min="6" max="6" width="15.7109375" style="7" customWidth="1"/>
    <col min="7" max="7" width="0.2890625" style="7" customWidth="1"/>
    <col min="8" max="8" width="12.8515625" style="7" customWidth="1"/>
    <col min="9" max="9" width="0.2890625" style="7" customWidth="1"/>
    <col min="10" max="10" width="12.7109375" style="7" customWidth="1"/>
    <col min="11" max="11" width="3.7109375" style="7" customWidth="1"/>
    <col min="12" max="12" width="0.2890625" style="7" customWidth="1"/>
    <col min="13" max="13" width="12.7109375" style="7" customWidth="1"/>
    <col min="14" max="14" width="0.2890625" style="7" customWidth="1"/>
    <col min="15" max="15" width="11.7109375" style="7" customWidth="1"/>
    <col min="16" max="16" width="0.2890625" style="7" customWidth="1"/>
    <col min="17" max="17" width="3.7109375" style="7" customWidth="1"/>
    <col min="18" max="18" width="0.2890625" style="7" customWidth="1"/>
    <col min="19" max="19" width="9.8515625" style="7" bestFit="1" customWidth="1"/>
    <col min="20" max="20" width="2.28125" style="7" customWidth="1"/>
    <col min="21" max="16384" width="8.8515625" style="7" customWidth="1"/>
  </cols>
  <sheetData>
    <row r="1" ht="15" customHeight="1">
      <c r="A1" s="75" t="s">
        <v>127</v>
      </c>
    </row>
    <row r="2" ht="12.75">
      <c r="Q2" s="7" t="s">
        <v>31</v>
      </c>
    </row>
    <row r="4" ht="12.75">
      <c r="F4" s="8" t="s">
        <v>32</v>
      </c>
    </row>
    <row r="5" ht="12.75">
      <c r="H5" s="7" t="s">
        <v>33</v>
      </c>
    </row>
    <row r="6" ht="12.75">
      <c r="H6" s="7" t="s">
        <v>34</v>
      </c>
    </row>
    <row r="8" ht="12.75">
      <c r="J8" s="6" t="str">
        <f>+'[5]ES 1.0'!E7</f>
        <v>For the Expense Month of July 2012</v>
      </c>
    </row>
    <row r="9" spans="2:20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30" customHeight="1" thickBot="1">
      <c r="B10" s="11" t="s">
        <v>35</v>
      </c>
      <c r="C10" s="12"/>
      <c r="D10" s="13" t="s">
        <v>36</v>
      </c>
      <c r="E10" s="14"/>
      <c r="F10" s="15" t="s">
        <v>37</v>
      </c>
      <c r="G10" s="14"/>
      <c r="H10" s="15" t="s">
        <v>38</v>
      </c>
      <c r="I10" s="14"/>
      <c r="J10" s="15" t="s">
        <v>39</v>
      </c>
      <c r="K10" s="16"/>
      <c r="L10" s="14"/>
      <c r="M10" s="15" t="s">
        <v>40</v>
      </c>
      <c r="N10" s="17"/>
      <c r="O10" s="18" t="s">
        <v>41</v>
      </c>
      <c r="P10" s="19"/>
      <c r="Q10" s="20"/>
      <c r="R10" s="17"/>
      <c r="S10" s="21" t="s">
        <v>42</v>
      </c>
      <c r="T10" s="22"/>
    </row>
    <row r="11" spans="2:20" ht="30" customHeight="1" thickBot="1">
      <c r="B11" s="23"/>
      <c r="C11" s="24"/>
      <c r="D11" s="22"/>
      <c r="E11" s="24"/>
      <c r="F11" s="70" t="s">
        <v>99</v>
      </c>
      <c r="G11" s="24"/>
      <c r="H11" s="22"/>
      <c r="I11" s="24"/>
      <c r="J11" s="22"/>
      <c r="K11" s="26"/>
      <c r="L11" s="24"/>
      <c r="M11" s="22"/>
      <c r="N11" s="27"/>
      <c r="O11" s="9"/>
      <c r="P11" s="28"/>
      <c r="Q11" s="10"/>
      <c r="R11" s="27"/>
      <c r="S11" s="29"/>
      <c r="T11" s="22"/>
    </row>
    <row r="12" spans="2:20" ht="12.75" customHeight="1">
      <c r="B12" s="30"/>
      <c r="C12" s="31"/>
      <c r="D12" s="32"/>
      <c r="E12" s="31"/>
      <c r="F12" s="32"/>
      <c r="G12" s="31"/>
      <c r="H12" s="32"/>
      <c r="I12" s="31"/>
      <c r="J12" s="32"/>
      <c r="K12" s="33"/>
      <c r="L12" s="31"/>
      <c r="M12" s="32"/>
      <c r="N12" s="31"/>
      <c r="O12" s="32"/>
      <c r="P12" s="31"/>
      <c r="Q12" s="32"/>
      <c r="R12" s="31"/>
      <c r="S12" s="34"/>
      <c r="T12" s="10"/>
    </row>
    <row r="13" spans="2:20" ht="15" customHeight="1">
      <c r="B13" s="35">
        <v>1</v>
      </c>
      <c r="C13" s="27"/>
      <c r="D13" s="10" t="s">
        <v>44</v>
      </c>
      <c r="E13" s="27"/>
      <c r="F13" s="36">
        <v>550000000</v>
      </c>
      <c r="G13" s="27"/>
      <c r="H13" s="37">
        <f>F13/$F$18</f>
        <v>0.5085929238854339</v>
      </c>
      <c r="I13" s="27"/>
      <c r="J13" s="71">
        <v>0.0648</v>
      </c>
      <c r="K13" s="39"/>
      <c r="L13" s="27"/>
      <c r="M13" s="40">
        <f>ROUND(H13*J13,4)</f>
        <v>0.033</v>
      </c>
      <c r="N13" s="27"/>
      <c r="O13" s="10"/>
      <c r="P13" s="27"/>
      <c r="Q13" s="10"/>
      <c r="R13" s="27"/>
      <c r="S13" s="41">
        <f>+M13</f>
        <v>0.033</v>
      </c>
      <c r="T13" s="40"/>
    </row>
    <row r="14" spans="2:20" ht="12.75">
      <c r="B14" s="35">
        <f>+B13+1</f>
        <v>2</v>
      </c>
      <c r="C14" s="27"/>
      <c r="D14" s="10" t="s">
        <v>45</v>
      </c>
      <c r="E14" s="27"/>
      <c r="F14" s="36">
        <v>0</v>
      </c>
      <c r="G14" s="27"/>
      <c r="H14" s="37">
        <f>F14/$F$18</f>
        <v>0</v>
      </c>
      <c r="I14" s="27"/>
      <c r="J14" s="71">
        <v>0.0001</v>
      </c>
      <c r="K14" s="39"/>
      <c r="L14" s="27"/>
      <c r="M14" s="40">
        <f>ROUND(H14*J14,4)</f>
        <v>0</v>
      </c>
      <c r="N14" s="27"/>
      <c r="O14" s="10"/>
      <c r="P14" s="27"/>
      <c r="Q14" s="10"/>
      <c r="R14" s="27"/>
      <c r="S14" s="41">
        <f>+M14</f>
        <v>0</v>
      </c>
      <c r="T14" s="40"/>
    </row>
    <row r="15" spans="2:20" ht="26.25">
      <c r="B15" s="35">
        <f>+B14+1</f>
        <v>3</v>
      </c>
      <c r="C15" s="27"/>
      <c r="D15" s="42" t="s">
        <v>46</v>
      </c>
      <c r="E15" s="27"/>
      <c r="F15" s="36">
        <v>41323205</v>
      </c>
      <c r="G15" s="27"/>
      <c r="H15" s="37">
        <f>F15/$F$18</f>
        <v>0.038212163009576694</v>
      </c>
      <c r="I15" s="27"/>
      <c r="J15" s="71">
        <v>0.0118</v>
      </c>
      <c r="K15" s="39"/>
      <c r="L15" s="27"/>
      <c r="M15" s="40">
        <f>ROUND(H15*J15,4)</f>
        <v>0.0005</v>
      </c>
      <c r="N15" s="27"/>
      <c r="O15" s="10"/>
      <c r="P15" s="27"/>
      <c r="Q15" s="10"/>
      <c r="R15" s="27"/>
      <c r="S15" s="41">
        <f>+M15</f>
        <v>0.0005</v>
      </c>
      <c r="T15" s="40"/>
    </row>
    <row r="16" spans="2:20" ht="12.75">
      <c r="B16" s="35">
        <f>+B15+1</f>
        <v>4</v>
      </c>
      <c r="C16" s="27"/>
      <c r="D16" s="10" t="s">
        <v>47</v>
      </c>
      <c r="E16" s="27"/>
      <c r="F16" s="36">
        <v>490091762</v>
      </c>
      <c r="G16" s="27"/>
      <c r="H16" s="37">
        <f>F16/$F$18</f>
        <v>0.45319491310498944</v>
      </c>
      <c r="I16" s="27"/>
      <c r="J16" s="72">
        <v>0.105</v>
      </c>
      <c r="K16" s="44" t="s">
        <v>48</v>
      </c>
      <c r="L16" s="27"/>
      <c r="M16" s="40">
        <f>ROUND(H16*J16,4)</f>
        <v>0.0476</v>
      </c>
      <c r="N16" s="27"/>
      <c r="O16" s="73">
        <f>+O57</f>
        <v>1.5764</v>
      </c>
      <c r="P16" s="27"/>
      <c r="Q16" s="9" t="s">
        <v>49</v>
      </c>
      <c r="R16" s="27"/>
      <c r="S16" s="41">
        <f>ROUND(H16*J16*O16,5)</f>
        <v>0.07501</v>
      </c>
      <c r="T16" s="40"/>
    </row>
    <row r="17" spans="2:20" ht="12.75">
      <c r="B17" s="35"/>
      <c r="C17" s="27"/>
      <c r="D17" s="10"/>
      <c r="E17" s="27"/>
      <c r="F17" s="36"/>
      <c r="G17" s="27"/>
      <c r="H17" s="37"/>
      <c r="I17" s="27"/>
      <c r="J17" s="46"/>
      <c r="K17" s="39"/>
      <c r="L17" s="27"/>
      <c r="M17" s="37"/>
      <c r="N17" s="27"/>
      <c r="O17" s="10"/>
      <c r="P17" s="27"/>
      <c r="Q17" s="10"/>
      <c r="R17" s="27"/>
      <c r="S17" s="47"/>
      <c r="T17" s="45"/>
    </row>
    <row r="18" spans="2:20" ht="12.75">
      <c r="B18" s="35">
        <f>+B16+1</f>
        <v>5</v>
      </c>
      <c r="C18" s="27"/>
      <c r="D18" s="10" t="s">
        <v>50</v>
      </c>
      <c r="E18" s="27"/>
      <c r="F18" s="48">
        <f>SUM(F13:F16)</f>
        <v>1081414967</v>
      </c>
      <c r="G18" s="27"/>
      <c r="H18" s="49">
        <f>SUM(H13:H16)</f>
        <v>1</v>
      </c>
      <c r="I18" s="27"/>
      <c r="J18" s="46"/>
      <c r="K18" s="39"/>
      <c r="L18" s="27"/>
      <c r="M18" s="50">
        <f>SUM(M13:M16)</f>
        <v>0.0811</v>
      </c>
      <c r="N18" s="27"/>
      <c r="O18" s="10"/>
      <c r="P18" s="27"/>
      <c r="Q18" s="10"/>
      <c r="R18" s="27"/>
      <c r="S18" s="51">
        <f>SUM(S13:S17)</f>
        <v>0.10851</v>
      </c>
      <c r="T18" s="52"/>
    </row>
    <row r="19" spans="2:20" ht="12.75">
      <c r="B19" s="35"/>
      <c r="C19" s="27"/>
      <c r="D19" s="10"/>
      <c r="E19" s="27"/>
      <c r="F19" s="10"/>
      <c r="G19" s="27"/>
      <c r="H19" s="10"/>
      <c r="I19" s="27"/>
      <c r="J19" s="10"/>
      <c r="K19" s="39"/>
      <c r="L19" s="27"/>
      <c r="M19" s="10"/>
      <c r="N19" s="27"/>
      <c r="O19" s="10"/>
      <c r="P19" s="27"/>
      <c r="Q19" s="10"/>
      <c r="R19" s="27"/>
      <c r="S19" s="53"/>
      <c r="T19" s="10"/>
    </row>
    <row r="20" spans="2:20" ht="13.5" thickBot="1">
      <c r="B20" s="54"/>
      <c r="C20" s="55"/>
      <c r="D20" s="56"/>
      <c r="E20" s="55"/>
      <c r="F20" s="56"/>
      <c r="G20" s="55"/>
      <c r="H20" s="56"/>
      <c r="I20" s="55"/>
      <c r="J20" s="56"/>
      <c r="K20" s="57"/>
      <c r="L20" s="55"/>
      <c r="M20" s="56"/>
      <c r="N20" s="55"/>
      <c r="O20" s="56"/>
      <c r="P20" s="55"/>
      <c r="Q20" s="56"/>
      <c r="R20" s="55"/>
      <c r="S20" s="58"/>
      <c r="T20" s="10"/>
    </row>
    <row r="21" spans="2:20" ht="12.75">
      <c r="B21" s="35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7"/>
      <c r="O21" s="10"/>
      <c r="P21" s="28"/>
      <c r="Q21" s="10"/>
      <c r="R21" s="10"/>
      <c r="S21" s="53"/>
      <c r="T21" s="10"/>
    </row>
    <row r="22" spans="2:20" ht="12" customHeight="1">
      <c r="B22" s="35"/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7"/>
      <c r="O22" s="10"/>
      <c r="P22" s="28"/>
      <c r="Q22" s="10"/>
      <c r="R22" s="10"/>
      <c r="S22" s="53"/>
      <c r="T22" s="10"/>
    </row>
    <row r="23" spans="2:20" ht="12.75">
      <c r="B23" s="23" t="s">
        <v>48</v>
      </c>
      <c r="C23" s="59"/>
      <c r="D23" s="10" t="s">
        <v>51</v>
      </c>
      <c r="E23" s="10"/>
      <c r="F23" s="10"/>
      <c r="G23" s="10"/>
      <c r="H23" s="10"/>
      <c r="I23" s="10"/>
      <c r="J23" s="10"/>
      <c r="K23" s="10"/>
      <c r="L23" s="10"/>
      <c r="M23" s="10"/>
      <c r="N23" s="27"/>
      <c r="O23" s="40"/>
      <c r="P23" s="28"/>
      <c r="Q23" s="10"/>
      <c r="R23" s="10"/>
      <c r="S23" s="53"/>
      <c r="T23" s="10"/>
    </row>
    <row r="24" spans="2:20" ht="12.75">
      <c r="B24" s="35"/>
      <c r="C24" s="59"/>
      <c r="D24" s="10" t="s">
        <v>100</v>
      </c>
      <c r="E24" s="10"/>
      <c r="F24" s="10"/>
      <c r="G24" s="10"/>
      <c r="H24" s="10"/>
      <c r="I24" s="10"/>
      <c r="J24" s="10"/>
      <c r="K24" s="10"/>
      <c r="L24" s="10"/>
      <c r="M24" s="10"/>
      <c r="N24" s="27"/>
      <c r="O24" s="10"/>
      <c r="P24" s="28"/>
      <c r="Q24" s="10"/>
      <c r="R24" s="10"/>
      <c r="S24" s="53"/>
      <c r="T24" s="10"/>
    </row>
    <row r="25" spans="2:20" ht="12.75">
      <c r="B25" s="60"/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7"/>
      <c r="O25" s="10"/>
      <c r="P25" s="28"/>
      <c r="Q25" s="10"/>
      <c r="R25" s="10"/>
      <c r="S25" s="53"/>
      <c r="T25" s="10"/>
    </row>
    <row r="26" spans="2:20" ht="12.75">
      <c r="B26" s="23" t="s">
        <v>49</v>
      </c>
      <c r="C26" s="59"/>
      <c r="D26" s="10" t="s">
        <v>53</v>
      </c>
      <c r="E26" s="10"/>
      <c r="F26" s="10"/>
      <c r="G26" s="10"/>
      <c r="H26" s="10"/>
      <c r="I26" s="10"/>
      <c r="J26" s="10"/>
      <c r="K26" s="10"/>
      <c r="L26" s="10"/>
      <c r="M26" s="10"/>
      <c r="N26" s="27"/>
      <c r="O26" s="10"/>
      <c r="P26" s="28"/>
      <c r="Q26" s="10"/>
      <c r="R26" s="10"/>
      <c r="S26" s="53"/>
      <c r="T26" s="10"/>
    </row>
    <row r="27" spans="2:20" ht="12.75">
      <c r="B27" s="23"/>
      <c r="C27" s="59"/>
      <c r="D27" s="61" t="s">
        <v>101</v>
      </c>
      <c r="E27" s="10"/>
      <c r="F27" s="10"/>
      <c r="G27" s="10"/>
      <c r="H27" s="10"/>
      <c r="I27" s="10"/>
      <c r="J27" s="10"/>
      <c r="K27" s="10"/>
      <c r="L27" s="10"/>
      <c r="M27" s="10"/>
      <c r="N27" s="27"/>
      <c r="O27" s="10"/>
      <c r="P27" s="28"/>
      <c r="Q27" s="10"/>
      <c r="R27" s="10"/>
      <c r="S27" s="53"/>
      <c r="T27" s="10"/>
    </row>
    <row r="28" spans="2:20" ht="12.75">
      <c r="B28" s="60"/>
      <c r="C28" s="5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10"/>
      <c r="P28" s="28"/>
      <c r="Q28" s="10"/>
      <c r="R28" s="10"/>
      <c r="S28" s="53"/>
      <c r="T28" s="10"/>
    </row>
    <row r="29" spans="2:20" ht="12.75">
      <c r="B29" s="60">
        <v>1</v>
      </c>
      <c r="C29" s="59"/>
      <c r="D29" s="10" t="s">
        <v>55</v>
      </c>
      <c r="E29" s="10"/>
      <c r="F29" s="10"/>
      <c r="G29" s="10"/>
      <c r="H29" s="10"/>
      <c r="I29" s="10"/>
      <c r="J29" s="10"/>
      <c r="K29" s="10"/>
      <c r="L29" s="10"/>
      <c r="M29" s="10"/>
      <c r="N29" s="27"/>
      <c r="O29" s="45">
        <f>+O61</f>
        <v>100</v>
      </c>
      <c r="P29" s="28"/>
      <c r="Q29" s="10"/>
      <c r="R29" s="10"/>
      <c r="S29" s="53"/>
      <c r="T29" s="10"/>
    </row>
    <row r="30" spans="2:20" ht="12.75">
      <c r="B30" s="60">
        <f>+B29+1</f>
        <v>2</v>
      </c>
      <c r="C30" s="59"/>
      <c r="D30" s="61" t="s">
        <v>102</v>
      </c>
      <c r="E30" s="10"/>
      <c r="F30" s="10"/>
      <c r="G30" s="10"/>
      <c r="H30" s="10"/>
      <c r="I30" s="10"/>
      <c r="J30" s="10"/>
      <c r="K30" s="10"/>
      <c r="L30" s="10"/>
      <c r="M30" s="10"/>
      <c r="N30" s="27"/>
      <c r="O30" s="64">
        <f>+O62</f>
        <v>0.22</v>
      </c>
      <c r="P30" s="28"/>
      <c r="Q30" s="10"/>
      <c r="R30" s="10"/>
      <c r="S30" s="53"/>
      <c r="T30" s="10"/>
    </row>
    <row r="31" spans="2:20" ht="12.75">
      <c r="B31" s="60">
        <f>+B30+1</f>
        <v>3</v>
      </c>
      <c r="C31" s="59"/>
      <c r="D31" s="61" t="s">
        <v>94</v>
      </c>
      <c r="E31" s="10"/>
      <c r="F31" s="10"/>
      <c r="G31" s="10"/>
      <c r="H31" s="10"/>
      <c r="I31" s="10"/>
      <c r="J31" s="10"/>
      <c r="K31" s="10"/>
      <c r="L31" s="10"/>
      <c r="M31" s="10"/>
      <c r="N31" s="27"/>
      <c r="O31" s="62">
        <f>+O63</f>
        <v>0.15</v>
      </c>
      <c r="P31" s="28"/>
      <c r="Q31" s="10"/>
      <c r="R31" s="10"/>
      <c r="S31" s="53"/>
      <c r="T31" s="10"/>
    </row>
    <row r="32" spans="2:20" ht="12.75">
      <c r="B32" s="60"/>
      <c r="C32" s="59"/>
      <c r="D32" s="61"/>
      <c r="E32" s="10"/>
      <c r="F32" s="10"/>
      <c r="G32" s="10"/>
      <c r="H32" s="10"/>
      <c r="I32" s="10"/>
      <c r="J32" s="10"/>
      <c r="K32" s="10"/>
      <c r="L32" s="10"/>
      <c r="M32" s="10"/>
      <c r="N32" s="27"/>
      <c r="O32" s="63"/>
      <c r="P32" s="28"/>
      <c r="Q32" s="10"/>
      <c r="R32" s="10"/>
      <c r="S32" s="53"/>
      <c r="T32" s="10"/>
    </row>
    <row r="33" spans="2:20" ht="12.75">
      <c r="B33" s="60">
        <f>+B31+1</f>
        <v>4</v>
      </c>
      <c r="C33" s="59"/>
      <c r="D33" s="61" t="s">
        <v>57</v>
      </c>
      <c r="E33" s="10"/>
      <c r="F33" s="10"/>
      <c r="G33" s="10"/>
      <c r="H33" s="10"/>
      <c r="I33" s="10"/>
      <c r="J33" s="10"/>
      <c r="K33" s="10"/>
      <c r="L33" s="10"/>
      <c r="M33" s="10"/>
      <c r="N33" s="27"/>
      <c r="O33" s="64">
        <f>+O29-O30-O31</f>
        <v>99.63</v>
      </c>
      <c r="P33" s="28"/>
      <c r="Q33" s="10"/>
      <c r="R33" s="10"/>
      <c r="S33" s="53"/>
      <c r="T33" s="10"/>
    </row>
    <row r="34" spans="2:20" ht="12.75">
      <c r="B34" s="60">
        <f aca="true" t="shared" si="0" ref="B34:B40">+B33+1</f>
        <v>5</v>
      </c>
      <c r="C34" s="59"/>
      <c r="D34" s="61" t="s">
        <v>58</v>
      </c>
      <c r="E34" s="10"/>
      <c r="F34" s="10"/>
      <c r="G34" s="10"/>
      <c r="H34" s="10"/>
      <c r="I34" s="10"/>
      <c r="J34" s="10"/>
      <c r="K34" s="10"/>
      <c r="L34" s="10"/>
      <c r="M34" s="10"/>
      <c r="N34" s="27"/>
      <c r="O34" s="62">
        <f>+O71</f>
        <v>5.639568000000001</v>
      </c>
      <c r="P34" s="28"/>
      <c r="Q34" s="10"/>
      <c r="R34" s="10"/>
      <c r="S34" s="53"/>
      <c r="T34" s="10"/>
    </row>
    <row r="35" spans="2:20" ht="12.75">
      <c r="B35" s="60"/>
      <c r="C35" s="59"/>
      <c r="D35" s="61"/>
      <c r="E35" s="10"/>
      <c r="F35" s="10"/>
      <c r="G35" s="10"/>
      <c r="H35" s="10"/>
      <c r="I35" s="10"/>
      <c r="J35" s="10"/>
      <c r="K35" s="10"/>
      <c r="L35" s="10"/>
      <c r="M35" s="10"/>
      <c r="N35" s="27"/>
      <c r="O35" s="45"/>
      <c r="P35" s="28"/>
      <c r="Q35" s="10"/>
      <c r="R35" s="10"/>
      <c r="S35" s="53"/>
      <c r="T35" s="10"/>
    </row>
    <row r="36" spans="2:20" ht="12.75">
      <c r="B36" s="60">
        <f>+B34+1</f>
        <v>6</v>
      </c>
      <c r="C36" s="59"/>
      <c r="D36" s="61" t="s">
        <v>59</v>
      </c>
      <c r="E36" s="10"/>
      <c r="F36" s="10"/>
      <c r="G36" s="10"/>
      <c r="H36" s="10"/>
      <c r="I36" s="10"/>
      <c r="J36" s="10"/>
      <c r="K36" s="10"/>
      <c r="L36" s="10"/>
      <c r="M36" s="10"/>
      <c r="N36" s="27"/>
      <c r="O36" s="64">
        <f>+O33-O34</f>
        <v>93.990432</v>
      </c>
      <c r="P36" s="28"/>
      <c r="Q36" s="10"/>
      <c r="R36" s="10"/>
      <c r="S36" s="53"/>
      <c r="T36" s="10"/>
    </row>
    <row r="37" spans="2:20" ht="12.75">
      <c r="B37" s="60">
        <f t="shared" si="0"/>
        <v>7</v>
      </c>
      <c r="C37" s="59"/>
      <c r="D37" s="76" t="s">
        <v>60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>
        <f>+O66</f>
        <v>5.6372</v>
      </c>
      <c r="P37" s="28"/>
      <c r="Q37" s="10"/>
      <c r="R37" s="10"/>
      <c r="S37" s="53"/>
      <c r="T37" s="10"/>
    </row>
    <row r="38" spans="2:20" ht="12.75">
      <c r="B38" s="60"/>
      <c r="C38" s="59"/>
      <c r="D38" s="61"/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63"/>
      <c r="P38" s="28"/>
      <c r="Q38" s="10"/>
      <c r="R38" s="10"/>
      <c r="S38" s="53"/>
      <c r="T38" s="10"/>
    </row>
    <row r="39" spans="2:20" ht="12.75">
      <c r="B39" s="60">
        <f>+B37+1</f>
        <v>8</v>
      </c>
      <c r="C39" s="28"/>
      <c r="D39" s="61" t="s">
        <v>61</v>
      </c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45">
        <f>+O36-O37</f>
        <v>88.35323199999999</v>
      </c>
      <c r="P39" s="28"/>
      <c r="Q39" s="10"/>
      <c r="R39" s="10"/>
      <c r="S39" s="53"/>
      <c r="T39" s="10"/>
    </row>
    <row r="40" spans="2:20" ht="12.75">
      <c r="B40" s="60">
        <f t="shared" si="0"/>
        <v>9</v>
      </c>
      <c r="C40" s="28"/>
      <c r="D40" s="61" t="s">
        <v>62</v>
      </c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62">
        <f>ROUND(O39*0.35,4)</f>
        <v>30.9236</v>
      </c>
      <c r="P40" s="28"/>
      <c r="Q40" s="10"/>
      <c r="R40" s="10"/>
      <c r="S40" s="53"/>
      <c r="T40" s="10"/>
    </row>
    <row r="41" spans="2:20" ht="12.75">
      <c r="B41" s="60"/>
      <c r="C41" s="28"/>
      <c r="D41" s="61"/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63"/>
      <c r="P41" s="28"/>
      <c r="Q41" s="10"/>
      <c r="R41" s="10"/>
      <c r="S41" s="53"/>
      <c r="T41" s="10"/>
    </row>
    <row r="42" spans="2:20" ht="13.5" thickBot="1">
      <c r="B42" s="60">
        <f>+B40+1</f>
        <v>10</v>
      </c>
      <c r="C42" s="28"/>
      <c r="D42" s="61" t="s">
        <v>63</v>
      </c>
      <c r="E42" s="10"/>
      <c r="F42" s="10"/>
      <c r="G42" s="10"/>
      <c r="H42" s="10"/>
      <c r="I42" s="10"/>
      <c r="J42" s="10"/>
      <c r="K42" s="10"/>
      <c r="L42" s="10"/>
      <c r="M42" s="10"/>
      <c r="N42" s="27"/>
      <c r="O42" s="65">
        <f>+O39-O40</f>
        <v>57.42963199999999</v>
      </c>
      <c r="P42" s="28"/>
      <c r="Q42" s="10"/>
      <c r="R42" s="10"/>
      <c r="S42" s="53"/>
      <c r="T42" s="10"/>
    </row>
    <row r="43" spans="2:20" ht="13.5" thickTop="1">
      <c r="B43" s="60"/>
      <c r="C43" s="28"/>
      <c r="D43" s="61"/>
      <c r="E43" s="10"/>
      <c r="F43" s="10"/>
      <c r="G43" s="10"/>
      <c r="H43" s="10"/>
      <c r="I43" s="10"/>
      <c r="J43" s="10"/>
      <c r="K43" s="10"/>
      <c r="L43" s="10"/>
      <c r="M43" s="10"/>
      <c r="N43" s="27"/>
      <c r="O43" s="64"/>
      <c r="P43" s="28"/>
      <c r="Q43" s="10"/>
      <c r="R43" s="10"/>
      <c r="S43" s="53"/>
      <c r="T43" s="10"/>
    </row>
    <row r="44" spans="2:20" ht="12.75">
      <c r="B44" s="60">
        <f>+B42+1</f>
        <v>11</v>
      </c>
      <c r="C44" s="28"/>
      <c r="D44" s="61" t="s">
        <v>64</v>
      </c>
      <c r="E44" s="10"/>
      <c r="F44" s="10"/>
      <c r="G44" s="10"/>
      <c r="H44" s="10"/>
      <c r="I44" s="10"/>
      <c r="J44" s="10"/>
      <c r="K44" s="10"/>
      <c r="L44" s="10"/>
      <c r="M44" s="10"/>
      <c r="N44" s="27"/>
      <c r="O44" s="63"/>
      <c r="P44" s="28"/>
      <c r="Q44" s="10"/>
      <c r="R44" s="10"/>
      <c r="S44" s="53"/>
      <c r="T44" s="10"/>
    </row>
    <row r="45" spans="2:20" ht="12.75">
      <c r="B45" s="60">
        <f>+B44+1</f>
        <v>12</v>
      </c>
      <c r="C45" s="28"/>
      <c r="D45" s="61" t="s">
        <v>65</v>
      </c>
      <c r="E45" s="10"/>
      <c r="F45" s="10"/>
      <c r="G45" s="10"/>
      <c r="H45" s="10"/>
      <c r="I45" s="10"/>
      <c r="J45" s="10"/>
      <c r="K45" s="10"/>
      <c r="L45" s="10"/>
      <c r="M45" s="10"/>
      <c r="N45" s="27"/>
      <c r="O45" s="64">
        <f>+O42</f>
        <v>57.42963199999999</v>
      </c>
      <c r="P45" s="28"/>
      <c r="Q45" s="10"/>
      <c r="R45" s="10"/>
      <c r="S45" s="53"/>
      <c r="T45" s="10"/>
    </row>
    <row r="46" spans="2:20" ht="12.75">
      <c r="B46" s="60">
        <f>+B45+1</f>
        <v>13</v>
      </c>
      <c r="C46" s="28"/>
      <c r="D46" s="76" t="s">
        <v>66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8">
        <f>+O66</f>
        <v>5.6372</v>
      </c>
      <c r="P46" s="28"/>
      <c r="Q46" s="10"/>
      <c r="R46" s="10"/>
      <c r="S46" s="53"/>
      <c r="T46" s="10"/>
    </row>
    <row r="47" spans="2:20" ht="12.75">
      <c r="B47" s="60">
        <f>+B46+1</f>
        <v>14</v>
      </c>
      <c r="C47" s="28"/>
      <c r="D47" s="61" t="s">
        <v>67</v>
      </c>
      <c r="E47" s="10"/>
      <c r="F47" s="10"/>
      <c r="G47" s="10"/>
      <c r="H47" s="10"/>
      <c r="I47" s="10"/>
      <c r="J47" s="10"/>
      <c r="K47" s="10"/>
      <c r="L47" s="10"/>
      <c r="M47" s="10"/>
      <c r="N47" s="27"/>
      <c r="O47" s="64">
        <f>+O62</f>
        <v>0.22</v>
      </c>
      <c r="P47" s="28"/>
      <c r="Q47" s="10"/>
      <c r="R47" s="10"/>
      <c r="S47" s="53"/>
      <c r="T47" s="10"/>
    </row>
    <row r="48" spans="2:20" ht="12.75">
      <c r="B48" s="60">
        <f>+B47+1</f>
        <v>15</v>
      </c>
      <c r="C48" s="28"/>
      <c r="D48" s="61" t="s">
        <v>95</v>
      </c>
      <c r="E48" s="10"/>
      <c r="F48" s="10"/>
      <c r="G48" s="10"/>
      <c r="H48" s="10"/>
      <c r="I48" s="10"/>
      <c r="J48" s="10"/>
      <c r="K48" s="10"/>
      <c r="L48" s="10"/>
      <c r="M48" s="10"/>
      <c r="N48" s="27"/>
      <c r="O48" s="62">
        <f>+O63</f>
        <v>0.15</v>
      </c>
      <c r="P48" s="28"/>
      <c r="Q48" s="10"/>
      <c r="R48" s="10"/>
      <c r="S48" s="53"/>
      <c r="T48" s="10"/>
    </row>
    <row r="49" spans="2:20" ht="12.75">
      <c r="B49" s="60"/>
      <c r="C49" s="28"/>
      <c r="D49" s="61"/>
      <c r="E49" s="10"/>
      <c r="F49" s="10"/>
      <c r="G49" s="10"/>
      <c r="H49" s="10"/>
      <c r="I49" s="10"/>
      <c r="J49" s="10"/>
      <c r="K49" s="10"/>
      <c r="L49" s="10"/>
      <c r="M49" s="10"/>
      <c r="N49" s="27"/>
      <c r="O49" s="63"/>
      <c r="P49" s="28"/>
      <c r="Q49" s="10"/>
      <c r="R49" s="10"/>
      <c r="S49" s="53"/>
      <c r="T49" s="10"/>
    </row>
    <row r="50" spans="2:20" ht="13.5" thickBot="1">
      <c r="B50" s="60">
        <f>+B48+1</f>
        <v>16</v>
      </c>
      <c r="C50" s="28"/>
      <c r="D50" s="61" t="s">
        <v>68</v>
      </c>
      <c r="E50" s="10"/>
      <c r="F50" s="10"/>
      <c r="G50" s="10"/>
      <c r="H50" s="10"/>
      <c r="I50" s="10"/>
      <c r="J50" s="10"/>
      <c r="K50" s="10"/>
      <c r="L50" s="10"/>
      <c r="M50" s="10"/>
      <c r="N50" s="27"/>
      <c r="O50" s="65">
        <f>SUM(O45:O49)</f>
        <v>63.43683199999999</v>
      </c>
      <c r="P50" s="28"/>
      <c r="Q50" s="10"/>
      <c r="R50" s="10"/>
      <c r="S50" s="53"/>
      <c r="T50" s="10"/>
    </row>
    <row r="51" spans="2:20" ht="13.5" thickTop="1">
      <c r="B51" s="60"/>
      <c r="C51" s="28"/>
      <c r="D51" s="61"/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63"/>
      <c r="P51" s="28"/>
      <c r="Q51" s="10"/>
      <c r="R51" s="10"/>
      <c r="S51" s="53"/>
      <c r="T51" s="10"/>
    </row>
    <row r="52" spans="2:20" ht="12.75">
      <c r="B52" s="60">
        <f>+B50+1</f>
        <v>17</v>
      </c>
      <c r="C52" s="28"/>
      <c r="D52" s="61" t="s">
        <v>69</v>
      </c>
      <c r="E52" s="10"/>
      <c r="F52" s="10"/>
      <c r="G52" s="10"/>
      <c r="H52" s="10"/>
      <c r="I52" s="10"/>
      <c r="J52" s="10"/>
      <c r="K52" s="10"/>
      <c r="L52" s="10"/>
      <c r="M52" s="10"/>
      <c r="N52" s="27"/>
      <c r="O52" s="63"/>
      <c r="P52" s="28"/>
      <c r="Q52" s="10"/>
      <c r="R52" s="10"/>
      <c r="S52" s="53"/>
      <c r="T52" s="10"/>
    </row>
    <row r="53" spans="2:20" ht="12.75">
      <c r="B53" s="60">
        <f>+B52+1</f>
        <v>18</v>
      </c>
      <c r="C53" s="28"/>
      <c r="D53" s="61" t="s">
        <v>70</v>
      </c>
      <c r="E53" s="10"/>
      <c r="F53" s="10"/>
      <c r="G53" s="10"/>
      <c r="H53" s="10"/>
      <c r="I53" s="10"/>
      <c r="J53" s="10"/>
      <c r="K53" s="10"/>
      <c r="L53" s="10"/>
      <c r="M53" s="10"/>
      <c r="N53" s="27"/>
      <c r="O53" s="64">
        <f>+O40</f>
        <v>30.9236</v>
      </c>
      <c r="P53" s="28"/>
      <c r="Q53" s="10"/>
      <c r="R53" s="10"/>
      <c r="S53" s="53"/>
      <c r="T53" s="10"/>
    </row>
    <row r="54" spans="2:20" ht="12.75">
      <c r="B54" s="60">
        <f>+B53+1</f>
        <v>19</v>
      </c>
      <c r="C54" s="28"/>
      <c r="D54" s="61" t="s">
        <v>71</v>
      </c>
      <c r="E54" s="10"/>
      <c r="F54" s="10"/>
      <c r="G54" s="10"/>
      <c r="H54" s="10"/>
      <c r="I54" s="10"/>
      <c r="J54" s="10"/>
      <c r="K54" s="10"/>
      <c r="L54" s="10"/>
      <c r="M54" s="10"/>
      <c r="N54" s="27"/>
      <c r="O54" s="62">
        <f>+O34</f>
        <v>5.639568000000001</v>
      </c>
      <c r="P54" s="28"/>
      <c r="Q54" s="10"/>
      <c r="R54" s="10"/>
      <c r="S54" s="53"/>
      <c r="T54" s="10"/>
    </row>
    <row r="55" spans="2:20" ht="13.5" thickBot="1">
      <c r="B55" s="60">
        <f>+B54+1</f>
        <v>20</v>
      </c>
      <c r="C55" s="28"/>
      <c r="D55" s="61" t="s">
        <v>72</v>
      </c>
      <c r="E55" s="10"/>
      <c r="F55" s="10"/>
      <c r="G55" s="10"/>
      <c r="H55" s="10"/>
      <c r="I55" s="10"/>
      <c r="J55" s="10"/>
      <c r="K55" s="10"/>
      <c r="L55" s="10"/>
      <c r="M55" s="10"/>
      <c r="N55" s="27"/>
      <c r="O55" s="66">
        <f>SUM(O53:O54)</f>
        <v>36.563168000000005</v>
      </c>
      <c r="P55" s="28"/>
      <c r="Q55" s="10"/>
      <c r="R55" s="10"/>
      <c r="S55" s="53"/>
      <c r="T55" s="10"/>
    </row>
    <row r="56" spans="2:20" ht="13.5" thickTop="1">
      <c r="B56" s="60"/>
      <c r="C56" s="28"/>
      <c r="D56" s="61"/>
      <c r="E56" s="10"/>
      <c r="F56" s="10"/>
      <c r="G56" s="10"/>
      <c r="H56" s="10"/>
      <c r="I56" s="10"/>
      <c r="J56" s="10"/>
      <c r="K56" s="10"/>
      <c r="L56" s="10"/>
      <c r="M56" s="10"/>
      <c r="N56" s="27"/>
      <c r="O56" s="63"/>
      <c r="P56" s="28"/>
      <c r="Q56" s="10"/>
      <c r="R56" s="10"/>
      <c r="S56" s="53"/>
      <c r="T56" s="10"/>
    </row>
    <row r="57" spans="2:20" ht="13.5" thickBot="1">
      <c r="B57" s="60">
        <f>+B55+1</f>
        <v>21</v>
      </c>
      <c r="C57" s="28"/>
      <c r="D57" s="61" t="s">
        <v>73</v>
      </c>
      <c r="E57" s="10"/>
      <c r="F57" s="10"/>
      <c r="G57" s="10"/>
      <c r="H57" s="10"/>
      <c r="I57" s="10"/>
      <c r="J57" s="10"/>
      <c r="K57" s="10"/>
      <c r="L57" s="10"/>
      <c r="M57" s="10"/>
      <c r="N57" s="27"/>
      <c r="O57" s="65">
        <f>ROUND(O29/O50,4)</f>
        <v>1.5764</v>
      </c>
      <c r="P57" s="28"/>
      <c r="Q57" s="10"/>
      <c r="R57" s="10"/>
      <c r="S57" s="53"/>
      <c r="T57" s="10"/>
    </row>
    <row r="58" spans="2:20" ht="13.5" thickTop="1">
      <c r="B58" s="60"/>
      <c r="C58" s="28"/>
      <c r="D58" s="61"/>
      <c r="E58" s="10"/>
      <c r="F58" s="10"/>
      <c r="G58" s="10"/>
      <c r="H58" s="10"/>
      <c r="I58" s="10"/>
      <c r="J58" s="10"/>
      <c r="K58" s="10"/>
      <c r="L58" s="10"/>
      <c r="M58" s="10"/>
      <c r="N58" s="27"/>
      <c r="O58" s="64"/>
      <c r="P58" s="28"/>
      <c r="Q58" s="10"/>
      <c r="R58" s="10"/>
      <c r="S58" s="53"/>
      <c r="T58" s="10"/>
    </row>
    <row r="59" spans="2:20" ht="12.75">
      <c r="B59" s="60"/>
      <c r="C59" s="28"/>
      <c r="D59" s="61"/>
      <c r="E59" s="10"/>
      <c r="F59" s="10"/>
      <c r="G59" s="10"/>
      <c r="H59" s="10"/>
      <c r="I59" s="10"/>
      <c r="J59" s="10"/>
      <c r="K59" s="10"/>
      <c r="L59" s="10"/>
      <c r="M59" s="10"/>
      <c r="N59" s="27"/>
      <c r="O59" s="63"/>
      <c r="P59" s="28"/>
      <c r="Q59" s="10"/>
      <c r="R59" s="10"/>
      <c r="S59" s="53"/>
      <c r="T59" s="10"/>
    </row>
    <row r="60" spans="2:20" ht="12.75">
      <c r="B60" s="60"/>
      <c r="C60" s="28"/>
      <c r="D60" s="61" t="s">
        <v>74</v>
      </c>
      <c r="E60" s="10"/>
      <c r="F60" s="10"/>
      <c r="G60" s="10"/>
      <c r="H60" s="10"/>
      <c r="I60" s="10"/>
      <c r="J60" s="10"/>
      <c r="K60" s="10"/>
      <c r="L60" s="10"/>
      <c r="M60" s="10"/>
      <c r="N60" s="27"/>
      <c r="O60" s="63"/>
      <c r="P60" s="28"/>
      <c r="Q60" s="10"/>
      <c r="R60" s="10"/>
      <c r="S60" s="53"/>
      <c r="T60" s="10"/>
    </row>
    <row r="61" spans="2:20" ht="12.75">
      <c r="B61" s="60">
        <v>1</v>
      </c>
      <c r="C61" s="28"/>
      <c r="D61" s="61" t="s">
        <v>75</v>
      </c>
      <c r="E61" s="10"/>
      <c r="F61" s="10"/>
      <c r="G61" s="10"/>
      <c r="H61" s="10"/>
      <c r="I61" s="10"/>
      <c r="J61" s="10"/>
      <c r="K61" s="10"/>
      <c r="L61" s="10"/>
      <c r="M61" s="10"/>
      <c r="N61" s="27"/>
      <c r="O61" s="45">
        <v>100</v>
      </c>
      <c r="P61" s="28"/>
      <c r="Q61" s="10"/>
      <c r="R61" s="10"/>
      <c r="S61" s="53"/>
      <c r="T61" s="10"/>
    </row>
    <row r="62" spans="2:20" ht="12.75">
      <c r="B62" s="60">
        <f>+B61+1</f>
        <v>2</v>
      </c>
      <c r="C62" s="28"/>
      <c r="D62" s="61" t="s">
        <v>103</v>
      </c>
      <c r="E62" s="10"/>
      <c r="F62" s="10"/>
      <c r="G62" s="10"/>
      <c r="H62" s="10"/>
      <c r="I62" s="10"/>
      <c r="J62" s="10"/>
      <c r="K62" s="10"/>
      <c r="L62" s="10"/>
      <c r="M62" s="10"/>
      <c r="N62" s="27"/>
      <c r="O62" s="64">
        <v>0.22</v>
      </c>
      <c r="P62" s="28"/>
      <c r="Q62" s="10"/>
      <c r="R62" s="10"/>
      <c r="S62" s="53"/>
      <c r="T62" s="10"/>
    </row>
    <row r="63" spans="2:20" ht="12.75">
      <c r="B63" s="60">
        <f>+B62+1</f>
        <v>3</v>
      </c>
      <c r="C63" s="28"/>
      <c r="D63" s="61" t="s">
        <v>95</v>
      </c>
      <c r="E63" s="10"/>
      <c r="F63" s="10"/>
      <c r="G63" s="10"/>
      <c r="H63" s="10"/>
      <c r="I63" s="10"/>
      <c r="J63" s="10"/>
      <c r="K63" s="10"/>
      <c r="L63" s="10"/>
      <c r="M63" s="10"/>
      <c r="N63" s="27"/>
      <c r="O63" s="62">
        <v>0.15</v>
      </c>
      <c r="P63" s="28"/>
      <c r="Q63" s="10"/>
      <c r="R63" s="10"/>
      <c r="S63" s="53"/>
      <c r="T63" s="10"/>
    </row>
    <row r="64" spans="2:20" ht="12.75">
      <c r="B64" s="60"/>
      <c r="C64" s="28"/>
      <c r="D64" s="61"/>
      <c r="E64" s="10"/>
      <c r="F64" s="10"/>
      <c r="G64" s="10"/>
      <c r="H64" s="10"/>
      <c r="I64" s="10"/>
      <c r="J64" s="10"/>
      <c r="K64" s="10"/>
      <c r="L64" s="10"/>
      <c r="M64" s="10"/>
      <c r="N64" s="27"/>
      <c r="O64" s="63"/>
      <c r="P64" s="28"/>
      <c r="Q64" s="10"/>
      <c r="R64" s="10"/>
      <c r="S64" s="53"/>
      <c r="T64" s="10"/>
    </row>
    <row r="65" spans="2:20" ht="12.75">
      <c r="B65" s="60">
        <f>+B63+1</f>
        <v>4</v>
      </c>
      <c r="C65" s="28"/>
      <c r="D65" s="61" t="s">
        <v>77</v>
      </c>
      <c r="E65" s="10"/>
      <c r="F65" s="10"/>
      <c r="G65" s="10"/>
      <c r="H65" s="10"/>
      <c r="I65" s="10"/>
      <c r="J65" s="10"/>
      <c r="K65" s="10"/>
      <c r="L65" s="10"/>
      <c r="M65" s="10"/>
      <c r="N65" s="27"/>
      <c r="O65" s="64">
        <f>+O61-O62-O63</f>
        <v>99.63</v>
      </c>
      <c r="P65" s="28"/>
      <c r="Q65" s="10"/>
      <c r="R65" s="10"/>
      <c r="S65" s="53"/>
      <c r="T65" s="10"/>
    </row>
    <row r="66" spans="2:20" ht="12.75">
      <c r="B66" s="60">
        <f>+B65+1</f>
        <v>5</v>
      </c>
      <c r="C66" s="28"/>
      <c r="D66" s="76" t="s">
        <v>78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>
        <v>5.6372</v>
      </c>
      <c r="P66" s="28"/>
      <c r="Q66" s="10"/>
      <c r="R66" s="10"/>
      <c r="S66" s="53"/>
      <c r="T66" s="10"/>
    </row>
    <row r="67" spans="2:20" ht="12.75">
      <c r="B67" s="60"/>
      <c r="C67" s="28"/>
      <c r="D67" s="61"/>
      <c r="E67" s="10"/>
      <c r="F67" s="10"/>
      <c r="G67" s="10"/>
      <c r="H67" s="10"/>
      <c r="I67" s="10"/>
      <c r="J67" s="10"/>
      <c r="K67" s="10"/>
      <c r="L67" s="10"/>
      <c r="M67" s="10"/>
      <c r="N67" s="27"/>
      <c r="O67" s="63"/>
      <c r="P67" s="28"/>
      <c r="Q67" s="10"/>
      <c r="R67" s="10"/>
      <c r="S67" s="53"/>
      <c r="T67" s="10"/>
    </row>
    <row r="68" spans="2:20" ht="12.75">
      <c r="B68" s="60">
        <f>+B66+1</f>
        <v>6</v>
      </c>
      <c r="C68" s="28"/>
      <c r="D68" s="61" t="s">
        <v>77</v>
      </c>
      <c r="E68" s="10"/>
      <c r="F68" s="10"/>
      <c r="G68" s="10"/>
      <c r="H68" s="10"/>
      <c r="I68" s="10"/>
      <c r="J68" s="10"/>
      <c r="K68" s="10"/>
      <c r="L68" s="10"/>
      <c r="M68" s="10"/>
      <c r="N68" s="27"/>
      <c r="O68" s="64">
        <f>+O65-O66</f>
        <v>93.99279999999999</v>
      </c>
      <c r="P68" s="28"/>
      <c r="Q68" s="10"/>
      <c r="R68" s="10"/>
      <c r="S68" s="53"/>
      <c r="T68" s="10"/>
    </row>
    <row r="69" spans="2:20" ht="12.75">
      <c r="B69" s="60">
        <f>+B68+1</f>
        <v>7</v>
      </c>
      <c r="C69" s="28"/>
      <c r="D69" s="61" t="s">
        <v>79</v>
      </c>
      <c r="E69" s="10"/>
      <c r="F69" s="10"/>
      <c r="G69" s="10"/>
      <c r="H69" s="10"/>
      <c r="I69" s="10"/>
      <c r="J69" s="10"/>
      <c r="K69" s="10"/>
      <c r="L69" s="10"/>
      <c r="M69" s="10"/>
      <c r="N69" s="27"/>
      <c r="O69" s="62">
        <v>6</v>
      </c>
      <c r="P69" s="28"/>
      <c r="Q69" s="10"/>
      <c r="R69" s="10"/>
      <c r="S69" s="53"/>
      <c r="T69" s="10"/>
    </row>
    <row r="70" spans="2:20" ht="12.75">
      <c r="B70" s="60"/>
      <c r="C70" s="28"/>
      <c r="D70" s="61"/>
      <c r="E70" s="10"/>
      <c r="F70" s="10"/>
      <c r="G70" s="10"/>
      <c r="H70" s="10"/>
      <c r="I70" s="10"/>
      <c r="J70" s="10"/>
      <c r="K70" s="10"/>
      <c r="L70" s="10"/>
      <c r="M70" s="10"/>
      <c r="N70" s="27"/>
      <c r="O70" s="63"/>
      <c r="P70" s="28"/>
      <c r="Q70" s="10"/>
      <c r="R70" s="10"/>
      <c r="S70" s="53"/>
      <c r="T70" s="10"/>
    </row>
    <row r="71" spans="2:20" ht="13.5" thickBot="1">
      <c r="B71" s="60">
        <f>+B69+1</f>
        <v>8</v>
      </c>
      <c r="C71" s="28"/>
      <c r="D71" s="61" t="s">
        <v>80</v>
      </c>
      <c r="E71" s="10"/>
      <c r="F71" s="10"/>
      <c r="G71" s="10"/>
      <c r="H71" s="10"/>
      <c r="I71" s="10"/>
      <c r="J71" s="10"/>
      <c r="K71" s="10"/>
      <c r="L71" s="10"/>
      <c r="M71" s="10"/>
      <c r="N71" s="27"/>
      <c r="O71" s="65">
        <f>ROUND(O68*O69,4)/100</f>
        <v>5.639568000000001</v>
      </c>
      <c r="P71" s="28"/>
      <c r="Q71" s="10"/>
      <c r="R71" s="10"/>
      <c r="S71" s="53"/>
      <c r="T71" s="10"/>
    </row>
    <row r="72" spans="1:20" ht="14.25" thickBot="1" thickTop="1">
      <c r="A72" s="61"/>
      <c r="B72" s="67"/>
      <c r="C72" s="68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5"/>
      <c r="O72" s="69"/>
      <c r="P72" s="68"/>
      <c r="Q72" s="56"/>
      <c r="R72" s="56"/>
      <c r="S72" s="58"/>
      <c r="T72" s="10"/>
    </row>
    <row r="74" ht="12.75">
      <c r="B74" s="7" t="s">
        <v>81</v>
      </c>
    </row>
    <row r="75" ht="12.75">
      <c r="B75" s="7" t="s">
        <v>104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8" topLeftCell="A30" activePane="bottomLeft" state="frozen"/>
      <selection pane="topLeft" activeCell="H42" sqref="H42"/>
      <selection pane="bottomLeft" activeCell="O15" sqref="O15"/>
    </sheetView>
  </sheetViews>
  <sheetFormatPr defaultColWidth="9.140625" defaultRowHeight="15"/>
  <cols>
    <col min="1" max="1" width="10.7109375" style="7" customWidth="1"/>
    <col min="2" max="2" width="5.00390625" style="6" bestFit="1" customWidth="1"/>
    <col min="3" max="3" width="0.2890625" style="7" customWidth="1"/>
    <col min="4" max="4" width="12.7109375" style="7" customWidth="1"/>
    <col min="5" max="5" width="0.2890625" style="7" customWidth="1"/>
    <col min="6" max="6" width="15.7109375" style="7" customWidth="1"/>
    <col min="7" max="7" width="0.2890625" style="7" customWidth="1"/>
    <col min="8" max="8" width="12.8515625" style="7" customWidth="1"/>
    <col min="9" max="9" width="0.2890625" style="7" customWidth="1"/>
    <col min="10" max="10" width="12.7109375" style="7" customWidth="1"/>
    <col min="11" max="11" width="3.7109375" style="7" customWidth="1"/>
    <col min="12" max="12" width="0.2890625" style="7" customWidth="1"/>
    <col min="13" max="13" width="12.7109375" style="7" customWidth="1"/>
    <col min="14" max="14" width="0.2890625" style="7" customWidth="1"/>
    <col min="15" max="15" width="10.421875" style="7" customWidth="1"/>
    <col min="16" max="16" width="0.85546875" style="7" customWidth="1"/>
    <col min="17" max="17" width="3.7109375" style="7" customWidth="1"/>
    <col min="18" max="18" width="0.2890625" style="7" customWidth="1"/>
    <col min="19" max="19" width="9.8515625" style="7" bestFit="1" customWidth="1"/>
    <col min="20" max="20" width="2.28125" style="7" customWidth="1"/>
    <col min="21" max="16384" width="8.8515625" style="7" customWidth="1"/>
  </cols>
  <sheetData>
    <row r="1" ht="15" customHeight="1">
      <c r="A1" s="75" t="s">
        <v>127</v>
      </c>
    </row>
    <row r="2" ht="12.75">
      <c r="Q2" s="7" t="s">
        <v>31</v>
      </c>
    </row>
    <row r="4" ht="12.75">
      <c r="F4" s="8" t="s">
        <v>32</v>
      </c>
    </row>
    <row r="5" ht="12.75">
      <c r="H5" s="7" t="s">
        <v>33</v>
      </c>
    </row>
    <row r="6" ht="12.75">
      <c r="H6" s="7" t="s">
        <v>34</v>
      </c>
    </row>
    <row r="8" ht="12.75">
      <c r="J8" s="6" t="str">
        <f>+'[7]ES 1.0'!E7</f>
        <v>For the Expense Month of February 2013</v>
      </c>
    </row>
    <row r="9" spans="2:20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30" customHeight="1" thickBot="1">
      <c r="B10" s="11" t="s">
        <v>35</v>
      </c>
      <c r="C10" s="12"/>
      <c r="D10" s="13" t="s">
        <v>36</v>
      </c>
      <c r="E10" s="14"/>
      <c r="F10" s="15" t="s">
        <v>37</v>
      </c>
      <c r="G10" s="14"/>
      <c r="H10" s="15" t="s">
        <v>38</v>
      </c>
      <c r="I10" s="14"/>
      <c r="J10" s="15" t="s">
        <v>39</v>
      </c>
      <c r="K10" s="16"/>
      <c r="L10" s="14"/>
      <c r="M10" s="15" t="s">
        <v>40</v>
      </c>
      <c r="N10" s="17"/>
      <c r="O10" s="18" t="s">
        <v>41</v>
      </c>
      <c r="P10" s="19"/>
      <c r="Q10" s="20"/>
      <c r="R10" s="17"/>
      <c r="S10" s="21" t="s">
        <v>42</v>
      </c>
      <c r="T10" s="22"/>
    </row>
    <row r="11" spans="2:20" ht="30" customHeight="1" thickBot="1">
      <c r="B11" s="23"/>
      <c r="C11" s="24"/>
      <c r="D11" s="22"/>
      <c r="E11" s="24"/>
      <c r="F11" s="70" t="s">
        <v>108</v>
      </c>
      <c r="G11" s="24"/>
      <c r="H11" s="22"/>
      <c r="I11" s="24"/>
      <c r="J11" s="22"/>
      <c r="K11" s="26"/>
      <c r="L11" s="24"/>
      <c r="M11" s="22"/>
      <c r="N11" s="27"/>
      <c r="O11" s="9"/>
      <c r="P11" s="28"/>
      <c r="Q11" s="10"/>
      <c r="R11" s="27"/>
      <c r="S11" s="29"/>
      <c r="T11" s="22"/>
    </row>
    <row r="12" spans="2:20" ht="12.75" customHeight="1">
      <c r="B12" s="30"/>
      <c r="C12" s="31"/>
      <c r="D12" s="32"/>
      <c r="E12" s="31"/>
      <c r="F12" s="32"/>
      <c r="G12" s="31"/>
      <c r="H12" s="32"/>
      <c r="I12" s="31"/>
      <c r="J12" s="32"/>
      <c r="K12" s="33"/>
      <c r="L12" s="31"/>
      <c r="M12" s="32"/>
      <c r="N12" s="31"/>
      <c r="O12" s="32"/>
      <c r="P12" s="31"/>
      <c r="Q12" s="32"/>
      <c r="R12" s="31"/>
      <c r="S12" s="34"/>
      <c r="T12" s="10"/>
    </row>
    <row r="13" spans="2:20" ht="15" customHeight="1">
      <c r="B13" s="35">
        <v>1</v>
      </c>
      <c r="C13" s="27"/>
      <c r="D13" s="10" t="s">
        <v>44</v>
      </c>
      <c r="E13" s="27"/>
      <c r="F13" s="36">
        <v>550000000</v>
      </c>
      <c r="G13" s="27"/>
      <c r="H13" s="37">
        <f>F13/$F$18</f>
        <v>0.49301099766355366</v>
      </c>
      <c r="I13" s="27"/>
      <c r="J13" s="71">
        <v>0.0648</v>
      </c>
      <c r="K13" s="39"/>
      <c r="L13" s="27"/>
      <c r="M13" s="40">
        <f>ROUND(H13*J13,4)+0.0001</f>
        <v>0.032</v>
      </c>
      <c r="N13" s="27"/>
      <c r="O13" s="10"/>
      <c r="P13" s="27"/>
      <c r="Q13" s="10"/>
      <c r="R13" s="27"/>
      <c r="S13" s="41">
        <f>+M13</f>
        <v>0.032</v>
      </c>
      <c r="T13" s="40"/>
    </row>
    <row r="14" spans="2:20" ht="12.75">
      <c r="B14" s="35">
        <f>+B13+1</f>
        <v>2</v>
      </c>
      <c r="C14" s="27"/>
      <c r="D14" s="10" t="s">
        <v>45</v>
      </c>
      <c r="E14" s="27"/>
      <c r="F14" s="36">
        <v>0</v>
      </c>
      <c r="G14" s="27"/>
      <c r="H14" s="37">
        <f>F14/$F$18</f>
        <v>0</v>
      </c>
      <c r="I14" s="27"/>
      <c r="J14" s="71">
        <v>0.0044</v>
      </c>
      <c r="K14" s="39"/>
      <c r="L14" s="27"/>
      <c r="M14" s="40">
        <f>ROUND(H14*J14,4)</f>
        <v>0</v>
      </c>
      <c r="N14" s="27"/>
      <c r="O14" s="10"/>
      <c r="P14" s="27"/>
      <c r="Q14" s="10"/>
      <c r="R14" s="27"/>
      <c r="S14" s="41">
        <f>+M14</f>
        <v>0</v>
      </c>
      <c r="T14" s="40"/>
    </row>
    <row r="15" spans="2:20" ht="26.25">
      <c r="B15" s="35">
        <f>+B14+1</f>
        <v>3</v>
      </c>
      <c r="C15" s="27"/>
      <c r="D15" s="42" t="s">
        <v>46</v>
      </c>
      <c r="E15" s="27"/>
      <c r="F15" s="36">
        <v>48792123</v>
      </c>
      <c r="G15" s="27"/>
      <c r="H15" s="37">
        <f>F15/$F$18</f>
        <v>0.04373646043336877</v>
      </c>
      <c r="I15" s="27"/>
      <c r="J15" s="71">
        <v>0.0115</v>
      </c>
      <c r="K15" s="39"/>
      <c r="L15" s="27"/>
      <c r="M15" s="40">
        <f>ROUND(H15*J15,4)</f>
        <v>0.0005</v>
      </c>
      <c r="N15" s="27"/>
      <c r="O15" s="10"/>
      <c r="P15" s="27"/>
      <c r="Q15" s="10"/>
      <c r="R15" s="27"/>
      <c r="S15" s="41">
        <f>+M15</f>
        <v>0.0005</v>
      </c>
      <c r="T15" s="40"/>
    </row>
    <row r="16" spans="2:20" ht="12.75">
      <c r="B16" s="35">
        <f>+B15+1</f>
        <v>4</v>
      </c>
      <c r="C16" s="27"/>
      <c r="D16" s="10" t="s">
        <v>47</v>
      </c>
      <c r="E16" s="27"/>
      <c r="F16" s="36">
        <v>516801652</v>
      </c>
      <c r="G16" s="27"/>
      <c r="H16" s="37">
        <f>F16/$F$18</f>
        <v>0.4632525419030776</v>
      </c>
      <c r="I16" s="27"/>
      <c r="J16" s="72">
        <v>0.105</v>
      </c>
      <c r="K16" s="44" t="s">
        <v>48</v>
      </c>
      <c r="L16" s="27"/>
      <c r="M16" s="40">
        <f>ROUND(H16*J16,4)</f>
        <v>0.0486</v>
      </c>
      <c r="N16" s="27"/>
      <c r="O16" s="73">
        <f>+O57</f>
        <v>1.5494</v>
      </c>
      <c r="P16" s="27"/>
      <c r="Q16" s="9" t="s">
        <v>49</v>
      </c>
      <c r="R16" s="27"/>
      <c r="S16" s="41">
        <f>ROUND(H16*J16*O16,5)</f>
        <v>0.07537</v>
      </c>
      <c r="T16" s="40"/>
    </row>
    <row r="17" spans="2:20" ht="12.75">
      <c r="B17" s="35"/>
      <c r="C17" s="27"/>
      <c r="D17" s="10"/>
      <c r="E17" s="27"/>
      <c r="F17" s="36"/>
      <c r="G17" s="27"/>
      <c r="H17" s="37"/>
      <c r="I17" s="27"/>
      <c r="J17" s="46"/>
      <c r="K17" s="39"/>
      <c r="L17" s="27"/>
      <c r="M17" s="37"/>
      <c r="N17" s="27"/>
      <c r="O17" s="10"/>
      <c r="P17" s="27"/>
      <c r="Q17" s="10"/>
      <c r="R17" s="27"/>
      <c r="S17" s="47"/>
      <c r="T17" s="45"/>
    </row>
    <row r="18" spans="2:20" ht="12.75">
      <c r="B18" s="35">
        <f>+B16+1</f>
        <v>5</v>
      </c>
      <c r="C18" s="27"/>
      <c r="D18" s="10" t="s">
        <v>50</v>
      </c>
      <c r="E18" s="27"/>
      <c r="F18" s="48">
        <f>SUM(F13:F16)</f>
        <v>1115593775</v>
      </c>
      <c r="G18" s="27"/>
      <c r="H18" s="49">
        <f>SUM(H13:H16)</f>
        <v>1</v>
      </c>
      <c r="I18" s="27"/>
      <c r="J18" s="46"/>
      <c r="K18" s="39"/>
      <c r="L18" s="27"/>
      <c r="M18" s="50">
        <f>SUM(M13:M16)</f>
        <v>0.0811</v>
      </c>
      <c r="N18" s="27"/>
      <c r="O18" s="10"/>
      <c r="P18" s="27"/>
      <c r="Q18" s="10"/>
      <c r="R18" s="27"/>
      <c r="S18" s="51">
        <f>SUM(S13:S17)</f>
        <v>0.10787000000000001</v>
      </c>
      <c r="T18" s="52"/>
    </row>
    <row r="19" spans="2:20" ht="12.75">
      <c r="B19" s="35"/>
      <c r="C19" s="27"/>
      <c r="D19" s="10"/>
      <c r="E19" s="27"/>
      <c r="F19" s="10"/>
      <c r="G19" s="27"/>
      <c r="H19" s="10"/>
      <c r="I19" s="27"/>
      <c r="J19" s="10"/>
      <c r="K19" s="39"/>
      <c r="L19" s="27"/>
      <c r="M19" s="10"/>
      <c r="N19" s="27"/>
      <c r="O19" s="10"/>
      <c r="P19" s="27"/>
      <c r="Q19" s="10"/>
      <c r="R19" s="27"/>
      <c r="S19" s="53"/>
      <c r="T19" s="10"/>
    </row>
    <row r="20" spans="2:20" ht="13.5" thickBot="1">
      <c r="B20" s="54"/>
      <c r="C20" s="55"/>
      <c r="D20" s="56"/>
      <c r="E20" s="55"/>
      <c r="F20" s="56"/>
      <c r="G20" s="55"/>
      <c r="H20" s="56"/>
      <c r="I20" s="55"/>
      <c r="J20" s="56"/>
      <c r="K20" s="57"/>
      <c r="L20" s="55"/>
      <c r="M20" s="56"/>
      <c r="N20" s="55"/>
      <c r="O20" s="56"/>
      <c r="P20" s="55"/>
      <c r="Q20" s="56"/>
      <c r="R20" s="55"/>
      <c r="S20" s="58"/>
      <c r="T20" s="10"/>
    </row>
    <row r="21" spans="2:20" ht="12.75">
      <c r="B21" s="35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7"/>
      <c r="O21" s="10"/>
      <c r="P21" s="28"/>
      <c r="Q21" s="10"/>
      <c r="R21" s="10"/>
      <c r="S21" s="53"/>
      <c r="T21" s="10"/>
    </row>
    <row r="22" spans="2:20" ht="12" customHeight="1">
      <c r="B22" s="35"/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7"/>
      <c r="O22" s="10"/>
      <c r="P22" s="28"/>
      <c r="Q22" s="10"/>
      <c r="R22" s="10"/>
      <c r="S22" s="53"/>
      <c r="T22" s="10"/>
    </row>
    <row r="23" spans="2:20" ht="12.75">
      <c r="B23" s="23" t="s">
        <v>48</v>
      </c>
      <c r="C23" s="59"/>
      <c r="D23" s="10" t="s">
        <v>51</v>
      </c>
      <c r="E23" s="10"/>
      <c r="F23" s="10"/>
      <c r="G23" s="10"/>
      <c r="H23" s="10"/>
      <c r="I23" s="10"/>
      <c r="J23" s="10"/>
      <c r="K23" s="10"/>
      <c r="L23" s="10"/>
      <c r="M23" s="10"/>
      <c r="N23" s="27"/>
      <c r="O23" s="40"/>
      <c r="P23" s="28"/>
      <c r="Q23" s="10"/>
      <c r="R23" s="10"/>
      <c r="S23" s="53"/>
      <c r="T23" s="10"/>
    </row>
    <row r="24" spans="2:20" ht="12.75">
      <c r="B24" s="35"/>
      <c r="C24" s="59"/>
      <c r="D24" s="10" t="s">
        <v>109</v>
      </c>
      <c r="E24" s="10"/>
      <c r="F24" s="10"/>
      <c r="G24" s="10"/>
      <c r="H24" s="10"/>
      <c r="I24" s="10"/>
      <c r="J24" s="10"/>
      <c r="K24" s="10"/>
      <c r="L24" s="10"/>
      <c r="M24" s="10"/>
      <c r="N24" s="27"/>
      <c r="O24" s="10"/>
      <c r="P24" s="28"/>
      <c r="Q24" s="10"/>
      <c r="R24" s="10"/>
      <c r="S24" s="53"/>
      <c r="T24" s="10"/>
    </row>
    <row r="25" spans="2:20" ht="12.75">
      <c r="B25" s="60"/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7"/>
      <c r="O25" s="10"/>
      <c r="P25" s="28"/>
      <c r="Q25" s="10"/>
      <c r="R25" s="10"/>
      <c r="S25" s="53"/>
      <c r="T25" s="10"/>
    </row>
    <row r="26" spans="2:20" ht="12.75">
      <c r="B26" s="23" t="s">
        <v>49</v>
      </c>
      <c r="C26" s="59"/>
      <c r="D26" s="10" t="s">
        <v>53</v>
      </c>
      <c r="E26" s="10"/>
      <c r="F26" s="10"/>
      <c r="G26" s="10"/>
      <c r="H26" s="10"/>
      <c r="I26" s="10"/>
      <c r="J26" s="10"/>
      <c r="K26" s="10"/>
      <c r="L26" s="10"/>
      <c r="M26" s="10"/>
      <c r="N26" s="27"/>
      <c r="O26" s="10"/>
      <c r="P26" s="28"/>
      <c r="Q26" s="10"/>
      <c r="R26" s="10"/>
      <c r="S26" s="53"/>
      <c r="T26" s="10"/>
    </row>
    <row r="27" spans="2:20" ht="12.75">
      <c r="B27" s="23"/>
      <c r="C27" s="59"/>
      <c r="D27" s="61" t="s">
        <v>110</v>
      </c>
      <c r="E27" s="10"/>
      <c r="F27" s="10"/>
      <c r="G27" s="10"/>
      <c r="H27" s="10"/>
      <c r="I27" s="10"/>
      <c r="J27" s="10"/>
      <c r="K27" s="10"/>
      <c r="L27" s="10"/>
      <c r="M27" s="10"/>
      <c r="N27" s="27"/>
      <c r="O27" s="10"/>
      <c r="P27" s="28"/>
      <c r="Q27" s="10"/>
      <c r="R27" s="10"/>
      <c r="S27" s="53"/>
      <c r="T27" s="10"/>
    </row>
    <row r="28" spans="2:20" ht="12.75">
      <c r="B28" s="60"/>
      <c r="C28" s="5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10"/>
      <c r="P28" s="28"/>
      <c r="Q28" s="10"/>
      <c r="R28" s="10"/>
      <c r="S28" s="53"/>
      <c r="T28" s="10"/>
    </row>
    <row r="29" spans="2:20" ht="12.75">
      <c r="B29" s="60">
        <v>1</v>
      </c>
      <c r="C29" s="59"/>
      <c r="D29" s="10" t="s">
        <v>55</v>
      </c>
      <c r="E29" s="10"/>
      <c r="F29" s="10"/>
      <c r="G29" s="10"/>
      <c r="H29" s="10"/>
      <c r="I29" s="10"/>
      <c r="J29" s="10"/>
      <c r="K29" s="10"/>
      <c r="L29" s="10"/>
      <c r="M29" s="10"/>
      <c r="N29" s="27"/>
      <c r="O29" s="45">
        <f>+O61</f>
        <v>100</v>
      </c>
      <c r="P29" s="28"/>
      <c r="Q29" s="10"/>
      <c r="R29" s="10"/>
      <c r="S29" s="53"/>
      <c r="T29" s="10"/>
    </row>
    <row r="30" spans="2:20" ht="12.75">
      <c r="B30" s="60">
        <f>+B29+1</f>
        <v>2</v>
      </c>
      <c r="C30" s="59"/>
      <c r="D30" s="61" t="s">
        <v>111</v>
      </c>
      <c r="E30" s="10"/>
      <c r="F30" s="10"/>
      <c r="G30" s="10"/>
      <c r="H30" s="10"/>
      <c r="I30" s="10"/>
      <c r="J30" s="10"/>
      <c r="K30" s="10"/>
      <c r="L30" s="10"/>
      <c r="M30" s="10"/>
      <c r="N30" s="27"/>
      <c r="O30" s="64">
        <f>+O62</f>
        <v>0.22</v>
      </c>
      <c r="P30" s="28"/>
      <c r="Q30" s="10"/>
      <c r="R30" s="10"/>
      <c r="S30" s="53"/>
      <c r="T30" s="10"/>
    </row>
    <row r="31" spans="2:20" ht="12.75">
      <c r="B31" s="60">
        <f>+B30+1</f>
        <v>3</v>
      </c>
      <c r="C31" s="59"/>
      <c r="D31" s="61" t="s">
        <v>94</v>
      </c>
      <c r="E31" s="10"/>
      <c r="F31" s="10"/>
      <c r="G31" s="10"/>
      <c r="H31" s="10"/>
      <c r="I31" s="10"/>
      <c r="J31" s="10"/>
      <c r="K31" s="10"/>
      <c r="L31" s="10"/>
      <c r="M31" s="10"/>
      <c r="N31" s="27"/>
      <c r="O31" s="62">
        <f>+O63</f>
        <v>0.15</v>
      </c>
      <c r="P31" s="28"/>
      <c r="Q31" s="10"/>
      <c r="R31" s="10"/>
      <c r="S31" s="53"/>
      <c r="T31" s="10"/>
    </row>
    <row r="32" spans="2:20" ht="12.75">
      <c r="B32" s="60"/>
      <c r="C32" s="59"/>
      <c r="D32" s="61"/>
      <c r="E32" s="10"/>
      <c r="F32" s="10"/>
      <c r="G32" s="10"/>
      <c r="H32" s="10"/>
      <c r="I32" s="10"/>
      <c r="J32" s="10"/>
      <c r="K32" s="10"/>
      <c r="L32" s="10"/>
      <c r="M32" s="10"/>
      <c r="N32" s="27"/>
      <c r="O32" s="63"/>
      <c r="P32" s="28"/>
      <c r="Q32" s="10"/>
      <c r="R32" s="10"/>
      <c r="S32" s="53"/>
      <c r="T32" s="10"/>
    </row>
    <row r="33" spans="2:20" ht="12.75">
      <c r="B33" s="60">
        <f>+B31+1</f>
        <v>4</v>
      </c>
      <c r="C33" s="59"/>
      <c r="D33" s="61" t="s">
        <v>57</v>
      </c>
      <c r="E33" s="10"/>
      <c r="F33" s="10"/>
      <c r="G33" s="10"/>
      <c r="H33" s="10"/>
      <c r="I33" s="10"/>
      <c r="J33" s="10"/>
      <c r="K33" s="10"/>
      <c r="L33" s="10"/>
      <c r="M33" s="10"/>
      <c r="N33" s="27"/>
      <c r="O33" s="64">
        <f>+O29-O30-O31</f>
        <v>99.63</v>
      </c>
      <c r="P33" s="28"/>
      <c r="Q33" s="10"/>
      <c r="R33" s="10"/>
      <c r="S33" s="53"/>
      <c r="T33" s="10"/>
    </row>
    <row r="34" spans="2:20" ht="12.75">
      <c r="B34" s="60">
        <f aca="true" t="shared" si="0" ref="B34:B40">+B33+1</f>
        <v>5</v>
      </c>
      <c r="C34" s="59"/>
      <c r="D34" s="61" t="s">
        <v>58</v>
      </c>
      <c r="E34" s="10"/>
      <c r="F34" s="10"/>
      <c r="G34" s="10"/>
      <c r="H34" s="10"/>
      <c r="I34" s="10"/>
      <c r="J34" s="10"/>
      <c r="K34" s="10"/>
      <c r="L34" s="10"/>
      <c r="M34" s="10"/>
      <c r="N34" s="27"/>
      <c r="O34" s="62">
        <f>+O71</f>
        <v>5.46933</v>
      </c>
      <c r="P34" s="28"/>
      <c r="Q34" s="10"/>
      <c r="R34" s="10"/>
      <c r="S34" s="53"/>
      <c r="T34" s="10"/>
    </row>
    <row r="35" spans="2:20" ht="12.75">
      <c r="B35" s="60"/>
      <c r="C35" s="59"/>
      <c r="D35" s="61"/>
      <c r="E35" s="10"/>
      <c r="F35" s="10"/>
      <c r="G35" s="10"/>
      <c r="H35" s="10"/>
      <c r="I35" s="10"/>
      <c r="J35" s="10"/>
      <c r="K35" s="10"/>
      <c r="L35" s="10"/>
      <c r="M35" s="10"/>
      <c r="N35" s="27"/>
      <c r="O35" s="45"/>
      <c r="P35" s="28"/>
      <c r="Q35" s="10"/>
      <c r="R35" s="10"/>
      <c r="S35" s="53"/>
      <c r="T35" s="10"/>
    </row>
    <row r="36" spans="2:20" ht="12.75">
      <c r="B36" s="60">
        <f>+B34+1</f>
        <v>6</v>
      </c>
      <c r="C36" s="59"/>
      <c r="D36" s="61" t="s">
        <v>59</v>
      </c>
      <c r="E36" s="10"/>
      <c r="F36" s="10"/>
      <c r="G36" s="10"/>
      <c r="H36" s="10"/>
      <c r="I36" s="10"/>
      <c r="J36" s="10"/>
      <c r="K36" s="10"/>
      <c r="L36" s="10"/>
      <c r="M36" s="10"/>
      <c r="N36" s="27"/>
      <c r="O36" s="64">
        <f>+O33-O34</f>
        <v>94.16067</v>
      </c>
      <c r="P36" s="28"/>
      <c r="Q36" s="10"/>
      <c r="R36" s="10"/>
      <c r="S36" s="53"/>
      <c r="T36" s="10"/>
    </row>
    <row r="37" spans="2:20" ht="12.75">
      <c r="B37" s="60">
        <f t="shared" si="0"/>
        <v>7</v>
      </c>
      <c r="C37" s="59"/>
      <c r="D37" s="61" t="s">
        <v>60</v>
      </c>
      <c r="E37" s="10"/>
      <c r="F37" s="10"/>
      <c r="G37" s="10"/>
      <c r="H37" s="10"/>
      <c r="I37" s="10"/>
      <c r="J37" s="10"/>
      <c r="K37" s="10"/>
      <c r="L37" s="10"/>
      <c r="M37" s="10"/>
      <c r="N37" s="27"/>
      <c r="O37" s="62">
        <f>+O66</f>
        <v>8.4745</v>
      </c>
      <c r="P37" s="28"/>
      <c r="Q37" s="10"/>
      <c r="R37" s="10"/>
      <c r="S37" s="53"/>
      <c r="T37" s="10"/>
    </row>
    <row r="38" spans="2:20" ht="12.75">
      <c r="B38" s="60"/>
      <c r="C38" s="59"/>
      <c r="D38" s="61"/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63"/>
      <c r="P38" s="28"/>
      <c r="Q38" s="10"/>
      <c r="R38" s="10"/>
      <c r="S38" s="53"/>
      <c r="T38" s="10"/>
    </row>
    <row r="39" spans="2:20" ht="12.75">
      <c r="B39" s="60">
        <f>+B37+1</f>
        <v>8</v>
      </c>
      <c r="C39" s="28"/>
      <c r="D39" s="61" t="s">
        <v>61</v>
      </c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45">
        <f>+O36-O37</f>
        <v>85.68616999999999</v>
      </c>
      <c r="P39" s="28"/>
      <c r="Q39" s="10"/>
      <c r="R39" s="10"/>
      <c r="S39" s="53"/>
      <c r="T39" s="10"/>
    </row>
    <row r="40" spans="2:20" ht="12.75">
      <c r="B40" s="60">
        <f t="shared" si="0"/>
        <v>9</v>
      </c>
      <c r="C40" s="28"/>
      <c r="D40" s="61" t="s">
        <v>62</v>
      </c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62">
        <f>ROUND(O39*0.35,4)</f>
        <v>29.9902</v>
      </c>
      <c r="P40" s="28"/>
      <c r="Q40" s="10"/>
      <c r="R40" s="10"/>
      <c r="S40" s="53"/>
      <c r="T40" s="10"/>
    </row>
    <row r="41" spans="2:20" ht="12.75">
      <c r="B41" s="60"/>
      <c r="C41" s="28"/>
      <c r="D41" s="61"/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63"/>
      <c r="P41" s="28"/>
      <c r="Q41" s="10"/>
      <c r="R41" s="10"/>
      <c r="S41" s="53"/>
      <c r="T41" s="10"/>
    </row>
    <row r="42" spans="2:20" ht="13.5" thickBot="1">
      <c r="B42" s="60">
        <f>+B40+1</f>
        <v>10</v>
      </c>
      <c r="C42" s="28"/>
      <c r="D42" s="61" t="s">
        <v>63</v>
      </c>
      <c r="E42" s="10"/>
      <c r="F42" s="10"/>
      <c r="G42" s="10"/>
      <c r="H42" s="10"/>
      <c r="I42" s="10"/>
      <c r="J42" s="10"/>
      <c r="K42" s="10"/>
      <c r="L42" s="10"/>
      <c r="M42" s="10"/>
      <c r="N42" s="27"/>
      <c r="O42" s="65">
        <f>+O39-O40</f>
        <v>55.69596999999999</v>
      </c>
      <c r="P42" s="28"/>
      <c r="Q42" s="10"/>
      <c r="R42" s="10"/>
      <c r="S42" s="53"/>
      <c r="T42" s="10"/>
    </row>
    <row r="43" spans="2:20" ht="13.5" thickTop="1">
      <c r="B43" s="60"/>
      <c r="C43" s="28"/>
      <c r="D43" s="61"/>
      <c r="E43" s="10"/>
      <c r="F43" s="10"/>
      <c r="G43" s="10"/>
      <c r="H43" s="10"/>
      <c r="I43" s="10"/>
      <c r="J43" s="10"/>
      <c r="K43" s="10"/>
      <c r="L43" s="10"/>
      <c r="M43" s="10"/>
      <c r="N43" s="27"/>
      <c r="O43" s="64"/>
      <c r="P43" s="28"/>
      <c r="Q43" s="10"/>
      <c r="R43" s="10"/>
      <c r="S43" s="53"/>
      <c r="T43" s="10"/>
    </row>
    <row r="44" spans="2:20" ht="12.75">
      <c r="B44" s="60">
        <f>+B42+1</f>
        <v>11</v>
      </c>
      <c r="C44" s="28"/>
      <c r="D44" s="61" t="s">
        <v>64</v>
      </c>
      <c r="E44" s="10"/>
      <c r="F44" s="10"/>
      <c r="G44" s="10"/>
      <c r="H44" s="10"/>
      <c r="I44" s="10"/>
      <c r="J44" s="10"/>
      <c r="K44" s="10"/>
      <c r="L44" s="10"/>
      <c r="M44" s="10"/>
      <c r="N44" s="27"/>
      <c r="O44" s="63"/>
      <c r="P44" s="28"/>
      <c r="Q44" s="10"/>
      <c r="R44" s="10"/>
      <c r="S44" s="53"/>
      <c r="T44" s="10"/>
    </row>
    <row r="45" spans="2:20" ht="12.75">
      <c r="B45" s="60">
        <f>+B44+1</f>
        <v>12</v>
      </c>
      <c r="C45" s="28"/>
      <c r="D45" s="61" t="s">
        <v>65</v>
      </c>
      <c r="E45" s="10"/>
      <c r="F45" s="10"/>
      <c r="G45" s="10"/>
      <c r="H45" s="10"/>
      <c r="I45" s="10"/>
      <c r="J45" s="10"/>
      <c r="K45" s="10"/>
      <c r="L45" s="10"/>
      <c r="M45" s="10"/>
      <c r="N45" s="27"/>
      <c r="O45" s="64">
        <f>+O42</f>
        <v>55.69596999999999</v>
      </c>
      <c r="P45" s="28"/>
      <c r="Q45" s="10"/>
      <c r="R45" s="10"/>
      <c r="S45" s="53"/>
      <c r="T45" s="10"/>
    </row>
    <row r="46" spans="2:20" ht="12.75">
      <c r="B46" s="60">
        <f>+B45+1</f>
        <v>13</v>
      </c>
      <c r="C46" s="28"/>
      <c r="D46" s="61" t="s">
        <v>66</v>
      </c>
      <c r="E46" s="10"/>
      <c r="F46" s="10"/>
      <c r="G46" s="10"/>
      <c r="H46" s="10"/>
      <c r="I46" s="10"/>
      <c r="J46" s="10"/>
      <c r="K46" s="10"/>
      <c r="L46" s="10"/>
      <c r="M46" s="10"/>
      <c r="N46" s="27"/>
      <c r="O46" s="64">
        <f>+O66</f>
        <v>8.4745</v>
      </c>
      <c r="P46" s="28"/>
      <c r="Q46" s="10"/>
      <c r="R46" s="10"/>
      <c r="S46" s="53"/>
      <c r="T46" s="10"/>
    </row>
    <row r="47" spans="2:20" ht="12.75">
      <c r="B47" s="60">
        <f>+B46+1</f>
        <v>14</v>
      </c>
      <c r="C47" s="28"/>
      <c r="D47" s="61" t="s">
        <v>67</v>
      </c>
      <c r="E47" s="10"/>
      <c r="F47" s="10"/>
      <c r="G47" s="10"/>
      <c r="H47" s="10"/>
      <c r="I47" s="10"/>
      <c r="J47" s="10"/>
      <c r="K47" s="10"/>
      <c r="L47" s="10"/>
      <c r="M47" s="10"/>
      <c r="N47" s="27"/>
      <c r="O47" s="64">
        <f>+O62</f>
        <v>0.22</v>
      </c>
      <c r="P47" s="28"/>
      <c r="Q47" s="10"/>
      <c r="R47" s="10"/>
      <c r="S47" s="53"/>
      <c r="T47" s="10"/>
    </row>
    <row r="48" spans="2:20" ht="12.75">
      <c r="B48" s="60">
        <f>+B47+1</f>
        <v>15</v>
      </c>
      <c r="C48" s="28"/>
      <c r="D48" s="61" t="s">
        <v>95</v>
      </c>
      <c r="E48" s="10"/>
      <c r="F48" s="10"/>
      <c r="G48" s="10"/>
      <c r="H48" s="10"/>
      <c r="I48" s="10"/>
      <c r="J48" s="10"/>
      <c r="K48" s="10"/>
      <c r="L48" s="10"/>
      <c r="M48" s="10"/>
      <c r="N48" s="27"/>
      <c r="O48" s="62">
        <f>+O63</f>
        <v>0.15</v>
      </c>
      <c r="P48" s="28"/>
      <c r="Q48" s="10"/>
      <c r="R48" s="10"/>
      <c r="S48" s="53"/>
      <c r="T48" s="10"/>
    </row>
    <row r="49" spans="2:20" ht="12.75">
      <c r="B49" s="60"/>
      <c r="C49" s="28"/>
      <c r="D49" s="61"/>
      <c r="E49" s="10"/>
      <c r="F49" s="10"/>
      <c r="G49" s="10"/>
      <c r="H49" s="10"/>
      <c r="I49" s="10"/>
      <c r="J49" s="10"/>
      <c r="K49" s="10"/>
      <c r="L49" s="10"/>
      <c r="M49" s="10"/>
      <c r="N49" s="27"/>
      <c r="O49" s="63"/>
      <c r="P49" s="28"/>
      <c r="Q49" s="10"/>
      <c r="R49" s="10"/>
      <c r="S49" s="53"/>
      <c r="T49" s="10"/>
    </row>
    <row r="50" spans="2:20" ht="13.5" thickBot="1">
      <c r="B50" s="60">
        <f>+B48+1</f>
        <v>16</v>
      </c>
      <c r="C50" s="28"/>
      <c r="D50" s="61" t="s">
        <v>68</v>
      </c>
      <c r="E50" s="10"/>
      <c r="F50" s="10"/>
      <c r="G50" s="10"/>
      <c r="H50" s="10"/>
      <c r="I50" s="10"/>
      <c r="J50" s="10"/>
      <c r="K50" s="10"/>
      <c r="L50" s="10"/>
      <c r="M50" s="10"/>
      <c r="N50" s="27"/>
      <c r="O50" s="65">
        <f>SUM(O45:O49)</f>
        <v>64.54047</v>
      </c>
      <c r="P50" s="28"/>
      <c r="Q50" s="10"/>
      <c r="R50" s="10"/>
      <c r="S50" s="53"/>
      <c r="T50" s="10"/>
    </row>
    <row r="51" spans="2:20" ht="13.5" thickTop="1">
      <c r="B51" s="60"/>
      <c r="C51" s="28"/>
      <c r="D51" s="61"/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63"/>
      <c r="P51" s="28"/>
      <c r="Q51" s="10"/>
      <c r="R51" s="10"/>
      <c r="S51" s="53"/>
      <c r="T51" s="10"/>
    </row>
    <row r="52" spans="2:20" ht="12.75">
      <c r="B52" s="60">
        <f>+B50+1</f>
        <v>17</v>
      </c>
      <c r="C52" s="28"/>
      <c r="D52" s="61" t="s">
        <v>69</v>
      </c>
      <c r="E52" s="10"/>
      <c r="F52" s="10"/>
      <c r="G52" s="10"/>
      <c r="H52" s="10"/>
      <c r="I52" s="10"/>
      <c r="J52" s="10"/>
      <c r="K52" s="10"/>
      <c r="L52" s="10"/>
      <c r="M52" s="10"/>
      <c r="N52" s="27"/>
      <c r="O52" s="63"/>
      <c r="P52" s="28"/>
      <c r="Q52" s="10"/>
      <c r="R52" s="10"/>
      <c r="S52" s="53"/>
      <c r="T52" s="10"/>
    </row>
    <row r="53" spans="2:20" ht="12.75">
      <c r="B53" s="60">
        <f>+B52+1</f>
        <v>18</v>
      </c>
      <c r="C53" s="28"/>
      <c r="D53" s="61" t="s">
        <v>70</v>
      </c>
      <c r="E53" s="10"/>
      <c r="F53" s="10"/>
      <c r="G53" s="10"/>
      <c r="H53" s="10"/>
      <c r="I53" s="10"/>
      <c r="J53" s="10"/>
      <c r="K53" s="10"/>
      <c r="L53" s="10"/>
      <c r="M53" s="10"/>
      <c r="N53" s="27"/>
      <c r="O53" s="64">
        <f>+O40</f>
        <v>29.9902</v>
      </c>
      <c r="P53" s="28"/>
      <c r="Q53" s="10"/>
      <c r="R53" s="10"/>
      <c r="S53" s="53"/>
      <c r="T53" s="10"/>
    </row>
    <row r="54" spans="2:20" ht="12.75">
      <c r="B54" s="60">
        <f>+B53+1</f>
        <v>19</v>
      </c>
      <c r="C54" s="28"/>
      <c r="D54" s="61" t="s">
        <v>71</v>
      </c>
      <c r="E54" s="10"/>
      <c r="F54" s="10"/>
      <c r="G54" s="10"/>
      <c r="H54" s="10"/>
      <c r="I54" s="10"/>
      <c r="J54" s="10"/>
      <c r="K54" s="10"/>
      <c r="L54" s="10"/>
      <c r="M54" s="10"/>
      <c r="N54" s="27"/>
      <c r="O54" s="62">
        <f>+O34</f>
        <v>5.46933</v>
      </c>
      <c r="P54" s="28"/>
      <c r="Q54" s="10"/>
      <c r="R54" s="10"/>
      <c r="S54" s="53"/>
      <c r="T54" s="10"/>
    </row>
    <row r="55" spans="2:20" ht="13.5" thickBot="1">
      <c r="B55" s="60">
        <f>+B54+1</f>
        <v>20</v>
      </c>
      <c r="C55" s="28"/>
      <c r="D55" s="61" t="s">
        <v>72</v>
      </c>
      <c r="E55" s="10"/>
      <c r="F55" s="10"/>
      <c r="G55" s="10"/>
      <c r="H55" s="10"/>
      <c r="I55" s="10"/>
      <c r="J55" s="10"/>
      <c r="K55" s="10"/>
      <c r="L55" s="10"/>
      <c r="M55" s="10"/>
      <c r="N55" s="27"/>
      <c r="O55" s="66">
        <f>SUM(O53:O54)</f>
        <v>35.45953</v>
      </c>
      <c r="P55" s="28"/>
      <c r="Q55" s="10"/>
      <c r="R55" s="10"/>
      <c r="S55" s="53"/>
      <c r="T55" s="10"/>
    </row>
    <row r="56" spans="2:20" ht="13.5" thickTop="1">
      <c r="B56" s="60"/>
      <c r="C56" s="28"/>
      <c r="D56" s="61"/>
      <c r="E56" s="10"/>
      <c r="F56" s="10"/>
      <c r="G56" s="10"/>
      <c r="H56" s="10"/>
      <c r="I56" s="10"/>
      <c r="J56" s="10"/>
      <c r="K56" s="10"/>
      <c r="L56" s="10"/>
      <c r="M56" s="10"/>
      <c r="N56" s="27"/>
      <c r="O56" s="63"/>
      <c r="P56" s="28"/>
      <c r="Q56" s="10"/>
      <c r="R56" s="10"/>
      <c r="S56" s="53"/>
      <c r="T56" s="10"/>
    </row>
    <row r="57" spans="2:20" ht="13.5" thickBot="1">
      <c r="B57" s="60">
        <f>+B55+1</f>
        <v>21</v>
      </c>
      <c r="C57" s="28"/>
      <c r="D57" s="61" t="s">
        <v>73</v>
      </c>
      <c r="E57" s="10"/>
      <c r="F57" s="10"/>
      <c r="G57" s="10"/>
      <c r="H57" s="10"/>
      <c r="I57" s="10"/>
      <c r="J57" s="10"/>
      <c r="K57" s="10"/>
      <c r="L57" s="10"/>
      <c r="M57" s="10"/>
      <c r="N57" s="27"/>
      <c r="O57" s="65">
        <f>ROUND(O29/O50,4)</f>
        <v>1.5494</v>
      </c>
      <c r="P57" s="28"/>
      <c r="Q57" s="10"/>
      <c r="R57" s="10"/>
      <c r="S57" s="53"/>
      <c r="T57" s="10"/>
    </row>
    <row r="58" spans="2:20" ht="13.5" thickTop="1">
      <c r="B58" s="60"/>
      <c r="C58" s="28"/>
      <c r="D58" s="61"/>
      <c r="E58" s="10"/>
      <c r="F58" s="10"/>
      <c r="G58" s="10"/>
      <c r="H58" s="10"/>
      <c r="I58" s="10"/>
      <c r="J58" s="10"/>
      <c r="K58" s="10"/>
      <c r="L58" s="10"/>
      <c r="M58" s="10"/>
      <c r="N58" s="27"/>
      <c r="O58" s="64"/>
      <c r="P58" s="28"/>
      <c r="Q58" s="10"/>
      <c r="R58" s="10"/>
      <c r="S58" s="53"/>
      <c r="T58" s="10"/>
    </row>
    <row r="59" spans="2:20" ht="12.75">
      <c r="B59" s="60"/>
      <c r="C59" s="28"/>
      <c r="D59" s="61"/>
      <c r="E59" s="10"/>
      <c r="F59" s="10"/>
      <c r="G59" s="10"/>
      <c r="H59" s="10"/>
      <c r="I59" s="10"/>
      <c r="J59" s="10"/>
      <c r="K59" s="10"/>
      <c r="L59" s="10"/>
      <c r="M59" s="10"/>
      <c r="N59" s="27"/>
      <c r="O59" s="63"/>
      <c r="P59" s="28"/>
      <c r="Q59" s="10"/>
      <c r="R59" s="10"/>
      <c r="S59" s="53"/>
      <c r="T59" s="10"/>
    </row>
    <row r="60" spans="2:20" ht="12.75">
      <c r="B60" s="60"/>
      <c r="C60" s="28"/>
      <c r="D60" s="61" t="s">
        <v>74</v>
      </c>
      <c r="E60" s="10"/>
      <c r="F60" s="10"/>
      <c r="G60" s="10"/>
      <c r="H60" s="10"/>
      <c r="I60" s="10"/>
      <c r="J60" s="10"/>
      <c r="K60" s="10"/>
      <c r="L60" s="10"/>
      <c r="M60" s="10"/>
      <c r="N60" s="27"/>
      <c r="O60" s="63"/>
      <c r="P60" s="28"/>
      <c r="Q60" s="10"/>
      <c r="R60" s="10"/>
      <c r="S60" s="53"/>
      <c r="T60" s="10"/>
    </row>
    <row r="61" spans="2:20" ht="12.75">
      <c r="B61" s="60">
        <v>1</v>
      </c>
      <c r="C61" s="28"/>
      <c r="D61" s="61" t="s">
        <v>75</v>
      </c>
      <c r="E61" s="10"/>
      <c r="F61" s="10"/>
      <c r="G61" s="10"/>
      <c r="H61" s="10"/>
      <c r="I61" s="10"/>
      <c r="J61" s="10"/>
      <c r="K61" s="10"/>
      <c r="L61" s="10"/>
      <c r="M61" s="10"/>
      <c r="N61" s="27"/>
      <c r="O61" s="45">
        <v>100</v>
      </c>
      <c r="P61" s="28"/>
      <c r="Q61" s="10"/>
      <c r="R61" s="10"/>
      <c r="S61" s="53"/>
      <c r="T61" s="10"/>
    </row>
    <row r="62" spans="2:20" ht="12.75">
      <c r="B62" s="60">
        <f>+B61+1</f>
        <v>2</v>
      </c>
      <c r="C62" s="28"/>
      <c r="D62" s="61" t="s">
        <v>103</v>
      </c>
      <c r="E62" s="10"/>
      <c r="F62" s="10"/>
      <c r="G62" s="10"/>
      <c r="H62" s="10"/>
      <c r="I62" s="10"/>
      <c r="J62" s="10"/>
      <c r="K62" s="10"/>
      <c r="L62" s="10"/>
      <c r="M62" s="10"/>
      <c r="N62" s="27"/>
      <c r="O62" s="64">
        <v>0.22</v>
      </c>
      <c r="P62" s="28"/>
      <c r="Q62" s="10"/>
      <c r="R62" s="10"/>
      <c r="S62" s="53"/>
      <c r="T62" s="10"/>
    </row>
    <row r="63" spans="2:20" ht="12.75">
      <c r="B63" s="60">
        <f>+B62+1</f>
        <v>3</v>
      </c>
      <c r="C63" s="28"/>
      <c r="D63" s="61" t="s">
        <v>95</v>
      </c>
      <c r="E63" s="10"/>
      <c r="F63" s="10"/>
      <c r="G63" s="10"/>
      <c r="H63" s="10"/>
      <c r="I63" s="10"/>
      <c r="J63" s="10"/>
      <c r="K63" s="10"/>
      <c r="L63" s="10"/>
      <c r="M63" s="10"/>
      <c r="N63" s="27"/>
      <c r="O63" s="62">
        <v>0.15</v>
      </c>
      <c r="P63" s="28"/>
      <c r="Q63" s="10"/>
      <c r="R63" s="10"/>
      <c r="S63" s="53"/>
      <c r="T63" s="10"/>
    </row>
    <row r="64" spans="2:20" ht="12.75">
      <c r="B64" s="60"/>
      <c r="C64" s="28"/>
      <c r="D64" s="61"/>
      <c r="E64" s="10"/>
      <c r="F64" s="10"/>
      <c r="G64" s="10"/>
      <c r="H64" s="10"/>
      <c r="I64" s="10"/>
      <c r="J64" s="10"/>
      <c r="K64" s="10"/>
      <c r="L64" s="10"/>
      <c r="M64" s="10"/>
      <c r="N64" s="27"/>
      <c r="O64" s="63"/>
      <c r="P64" s="28"/>
      <c r="Q64" s="10"/>
      <c r="R64" s="10"/>
      <c r="S64" s="53"/>
      <c r="T64" s="10"/>
    </row>
    <row r="65" spans="2:20" ht="12.75">
      <c r="B65" s="60">
        <f>+B63+1</f>
        <v>4</v>
      </c>
      <c r="C65" s="28"/>
      <c r="D65" s="61" t="s">
        <v>77</v>
      </c>
      <c r="E65" s="10"/>
      <c r="F65" s="10"/>
      <c r="G65" s="10"/>
      <c r="H65" s="10"/>
      <c r="I65" s="10"/>
      <c r="J65" s="10"/>
      <c r="K65" s="10"/>
      <c r="L65" s="10"/>
      <c r="M65" s="10"/>
      <c r="N65" s="27"/>
      <c r="O65" s="64">
        <f>+O61-O62-O63</f>
        <v>99.63</v>
      </c>
      <c r="P65" s="28"/>
      <c r="Q65" s="10"/>
      <c r="R65" s="10"/>
      <c r="S65" s="53"/>
      <c r="T65" s="10"/>
    </row>
    <row r="66" spans="2:20" ht="12.75">
      <c r="B66" s="60">
        <f>+B65+1</f>
        <v>5</v>
      </c>
      <c r="C66" s="28"/>
      <c r="D66" s="61" t="s">
        <v>78</v>
      </c>
      <c r="E66" s="10"/>
      <c r="F66" s="10"/>
      <c r="G66" s="10"/>
      <c r="H66" s="10"/>
      <c r="I66" s="10"/>
      <c r="J66" s="10"/>
      <c r="K66" s="10"/>
      <c r="L66" s="10"/>
      <c r="M66" s="10"/>
      <c r="N66" s="27"/>
      <c r="O66" s="62">
        <v>8.4745</v>
      </c>
      <c r="P66" s="28"/>
      <c r="Q66" s="10"/>
      <c r="R66" s="10"/>
      <c r="S66" s="53"/>
      <c r="T66" s="10"/>
    </row>
    <row r="67" spans="2:20" ht="12.75">
      <c r="B67" s="60"/>
      <c r="C67" s="28"/>
      <c r="D67" s="61"/>
      <c r="E67" s="10"/>
      <c r="F67" s="10"/>
      <c r="G67" s="10"/>
      <c r="H67" s="10"/>
      <c r="I67" s="10"/>
      <c r="J67" s="10"/>
      <c r="K67" s="10"/>
      <c r="L67" s="10"/>
      <c r="M67" s="10"/>
      <c r="N67" s="27"/>
      <c r="O67" s="63"/>
      <c r="P67" s="28"/>
      <c r="Q67" s="10"/>
      <c r="R67" s="10"/>
      <c r="S67" s="53"/>
      <c r="T67" s="10"/>
    </row>
    <row r="68" spans="2:20" ht="12.75">
      <c r="B68" s="60">
        <f>+B66+1</f>
        <v>6</v>
      </c>
      <c r="C68" s="28"/>
      <c r="D68" s="61" t="s">
        <v>77</v>
      </c>
      <c r="E68" s="10"/>
      <c r="F68" s="10"/>
      <c r="G68" s="10"/>
      <c r="H68" s="10"/>
      <c r="I68" s="10"/>
      <c r="J68" s="10"/>
      <c r="K68" s="10"/>
      <c r="L68" s="10"/>
      <c r="M68" s="10"/>
      <c r="N68" s="27"/>
      <c r="O68" s="64">
        <f>+O65-O66</f>
        <v>91.15549999999999</v>
      </c>
      <c r="P68" s="28"/>
      <c r="Q68" s="10"/>
      <c r="R68" s="10"/>
      <c r="S68" s="53"/>
      <c r="T68" s="10"/>
    </row>
    <row r="69" spans="2:20" ht="12.75">
      <c r="B69" s="60">
        <f>+B68+1</f>
        <v>7</v>
      </c>
      <c r="C69" s="28"/>
      <c r="D69" s="61" t="s">
        <v>79</v>
      </c>
      <c r="E69" s="10"/>
      <c r="F69" s="10"/>
      <c r="G69" s="10"/>
      <c r="H69" s="10"/>
      <c r="I69" s="10"/>
      <c r="J69" s="10"/>
      <c r="K69" s="10"/>
      <c r="L69" s="10"/>
      <c r="M69" s="10"/>
      <c r="N69" s="27"/>
      <c r="O69" s="62">
        <v>6</v>
      </c>
      <c r="P69" s="28"/>
      <c r="Q69" s="10"/>
      <c r="R69" s="10"/>
      <c r="S69" s="53"/>
      <c r="T69" s="10"/>
    </row>
    <row r="70" spans="2:20" ht="12.75">
      <c r="B70" s="60"/>
      <c r="C70" s="28"/>
      <c r="D70" s="61"/>
      <c r="E70" s="10"/>
      <c r="F70" s="10"/>
      <c r="G70" s="10"/>
      <c r="H70" s="10"/>
      <c r="I70" s="10"/>
      <c r="J70" s="10"/>
      <c r="K70" s="10"/>
      <c r="L70" s="10"/>
      <c r="M70" s="10"/>
      <c r="N70" s="27"/>
      <c r="O70" s="63"/>
      <c r="P70" s="28"/>
      <c r="Q70" s="10"/>
      <c r="R70" s="10"/>
      <c r="S70" s="53"/>
      <c r="T70" s="10"/>
    </row>
    <row r="71" spans="2:20" ht="13.5" thickBot="1">
      <c r="B71" s="60">
        <f>+B69+1</f>
        <v>8</v>
      </c>
      <c r="C71" s="28"/>
      <c r="D71" s="61" t="s">
        <v>80</v>
      </c>
      <c r="E71" s="10"/>
      <c r="F71" s="10"/>
      <c r="G71" s="10"/>
      <c r="H71" s="10"/>
      <c r="I71" s="10"/>
      <c r="J71" s="10"/>
      <c r="K71" s="10"/>
      <c r="L71" s="10"/>
      <c r="M71" s="10"/>
      <c r="N71" s="27"/>
      <c r="O71" s="65">
        <f>ROUND(O68*O69,4)/100</f>
        <v>5.46933</v>
      </c>
      <c r="P71" s="28"/>
      <c r="Q71" s="10"/>
      <c r="R71" s="10"/>
      <c r="S71" s="53"/>
      <c r="T71" s="10"/>
    </row>
    <row r="72" spans="1:20" ht="14.25" thickBot="1" thickTop="1">
      <c r="A72" s="61"/>
      <c r="B72" s="67"/>
      <c r="C72" s="68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5"/>
      <c r="O72" s="69"/>
      <c r="P72" s="68"/>
      <c r="Q72" s="56"/>
      <c r="R72" s="56"/>
      <c r="S72" s="58"/>
      <c r="T72" s="10"/>
    </row>
    <row r="74" ht="12.75">
      <c r="B74" s="7" t="s">
        <v>81</v>
      </c>
    </row>
    <row r="75" ht="12.75">
      <c r="B75" s="7" t="s">
        <v>112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8" topLeftCell="A19" activePane="bottomLeft" state="frozen"/>
      <selection pane="topLeft" activeCell="E40" sqref="E40"/>
      <selection pane="bottomLeft" activeCell="M47" sqref="M47"/>
    </sheetView>
  </sheetViews>
  <sheetFormatPr defaultColWidth="9.140625" defaultRowHeight="15"/>
  <cols>
    <col min="1" max="1" width="10.7109375" style="7" customWidth="1"/>
    <col min="2" max="2" width="5.00390625" style="6" bestFit="1" customWidth="1"/>
    <col min="3" max="3" width="0.2890625" style="7" customWidth="1"/>
    <col min="4" max="4" width="12.7109375" style="7" customWidth="1"/>
    <col min="5" max="5" width="0.2890625" style="7" customWidth="1"/>
    <col min="6" max="6" width="15.7109375" style="7" customWidth="1"/>
    <col min="7" max="7" width="0.2890625" style="7" customWidth="1"/>
    <col min="8" max="8" width="12.8515625" style="7" customWidth="1"/>
    <col min="9" max="9" width="0.2890625" style="7" customWidth="1"/>
    <col min="10" max="10" width="12.7109375" style="7" customWidth="1"/>
    <col min="11" max="11" width="3.7109375" style="7" customWidth="1"/>
    <col min="12" max="12" width="0.2890625" style="7" customWidth="1"/>
    <col min="13" max="13" width="12.7109375" style="7" customWidth="1"/>
    <col min="14" max="14" width="0.2890625" style="7" customWidth="1"/>
    <col min="15" max="15" width="10.7109375" style="7" customWidth="1"/>
    <col min="16" max="16" width="0.2890625" style="7" customWidth="1"/>
    <col min="17" max="17" width="3.7109375" style="7" customWidth="1"/>
    <col min="18" max="18" width="0.2890625" style="7" customWidth="1"/>
    <col min="19" max="19" width="9.8515625" style="7" bestFit="1" customWidth="1"/>
    <col min="20" max="20" width="2.28125" style="7" customWidth="1"/>
    <col min="21" max="16384" width="8.8515625" style="7" customWidth="1"/>
  </cols>
  <sheetData>
    <row r="1" ht="15" customHeight="1">
      <c r="A1" s="75" t="s">
        <v>127</v>
      </c>
    </row>
    <row r="2" ht="12.75">
      <c r="Q2" s="7" t="s">
        <v>31</v>
      </c>
    </row>
    <row r="4" ht="12.75">
      <c r="F4" s="8" t="s">
        <v>32</v>
      </c>
    </row>
    <row r="5" ht="12.75">
      <c r="H5" s="7" t="s">
        <v>33</v>
      </c>
    </row>
    <row r="6" ht="12.75">
      <c r="H6" s="7" t="s">
        <v>34</v>
      </c>
    </row>
    <row r="8" ht="12.75">
      <c r="J8" s="6" t="str">
        <f>+'[8]ES 1.0'!E7</f>
        <v>For the Expense Month of November 2013</v>
      </c>
    </row>
    <row r="9" spans="2:20" ht="13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30" customHeight="1" thickBot="1">
      <c r="B10" s="11" t="s">
        <v>35</v>
      </c>
      <c r="C10" s="12"/>
      <c r="D10" s="13" t="s">
        <v>36</v>
      </c>
      <c r="E10" s="14"/>
      <c r="F10" s="15" t="s">
        <v>37</v>
      </c>
      <c r="G10" s="14"/>
      <c r="H10" s="15" t="s">
        <v>38</v>
      </c>
      <c r="I10" s="14"/>
      <c r="J10" s="15" t="s">
        <v>39</v>
      </c>
      <c r="K10" s="16"/>
      <c r="L10" s="14"/>
      <c r="M10" s="15" t="s">
        <v>40</v>
      </c>
      <c r="N10" s="17"/>
      <c r="O10" s="18" t="s">
        <v>41</v>
      </c>
      <c r="P10" s="19"/>
      <c r="Q10" s="20"/>
      <c r="R10" s="17"/>
      <c r="S10" s="21" t="s">
        <v>42</v>
      </c>
      <c r="T10" s="22"/>
    </row>
    <row r="11" spans="2:20" ht="30" customHeight="1" thickBot="1">
      <c r="B11" s="23"/>
      <c r="C11" s="24"/>
      <c r="D11" s="22"/>
      <c r="E11" s="24"/>
      <c r="F11" s="70" t="s">
        <v>113</v>
      </c>
      <c r="G11" s="24"/>
      <c r="H11" s="22"/>
      <c r="I11" s="24"/>
      <c r="J11" s="22"/>
      <c r="K11" s="26"/>
      <c r="L11" s="24"/>
      <c r="M11" s="22"/>
      <c r="N11" s="27"/>
      <c r="O11" s="9"/>
      <c r="P11" s="28"/>
      <c r="Q11" s="10"/>
      <c r="R11" s="27"/>
      <c r="S11" s="29"/>
      <c r="T11" s="22"/>
    </row>
    <row r="12" spans="2:20" ht="12.75" customHeight="1">
      <c r="B12" s="30"/>
      <c r="C12" s="31"/>
      <c r="D12" s="32"/>
      <c r="E12" s="31"/>
      <c r="F12" s="32"/>
      <c r="G12" s="31"/>
      <c r="H12" s="32"/>
      <c r="I12" s="31"/>
      <c r="J12" s="32"/>
      <c r="K12" s="33"/>
      <c r="L12" s="31"/>
      <c r="M12" s="32"/>
      <c r="N12" s="31"/>
      <c r="O12" s="32"/>
      <c r="P12" s="31"/>
      <c r="Q12" s="32"/>
      <c r="R12" s="31"/>
      <c r="S12" s="34"/>
      <c r="T12" s="10"/>
    </row>
    <row r="13" spans="2:20" ht="15" customHeight="1">
      <c r="B13" s="35">
        <v>1</v>
      </c>
      <c r="C13" s="27"/>
      <c r="D13" s="10" t="s">
        <v>44</v>
      </c>
      <c r="E13" s="27"/>
      <c r="F13" s="36">
        <v>550000000</v>
      </c>
      <c r="G13" s="27"/>
      <c r="H13" s="37">
        <f>F13/$F$18</f>
        <v>0.510434798161422</v>
      </c>
      <c r="I13" s="27"/>
      <c r="J13" s="71">
        <v>0.0648</v>
      </c>
      <c r="K13" s="39"/>
      <c r="L13" s="27"/>
      <c r="M13" s="40">
        <f>ROUND(H13*J13,4)</f>
        <v>0.0331</v>
      </c>
      <c r="N13" s="27"/>
      <c r="O13" s="10"/>
      <c r="P13" s="27"/>
      <c r="Q13" s="10"/>
      <c r="R13" s="27"/>
      <c r="S13" s="41">
        <f>+M13</f>
        <v>0.0331</v>
      </c>
      <c r="T13" s="40"/>
    </row>
    <row r="14" spans="2:20" ht="12.75">
      <c r="B14" s="35">
        <f>+B13+1</f>
        <v>2</v>
      </c>
      <c r="C14" s="27"/>
      <c r="D14" s="10" t="s">
        <v>45</v>
      </c>
      <c r="E14" s="27"/>
      <c r="F14" s="36">
        <v>0</v>
      </c>
      <c r="G14" s="27"/>
      <c r="H14" s="37">
        <f>F14/$F$18</f>
        <v>0</v>
      </c>
      <c r="I14" s="27"/>
      <c r="J14" s="71">
        <v>0</v>
      </c>
      <c r="K14" s="39"/>
      <c r="L14" s="27"/>
      <c r="M14" s="40">
        <f>ROUND(H14*J14,4)</f>
        <v>0</v>
      </c>
      <c r="N14" s="27"/>
      <c r="O14" s="10"/>
      <c r="P14" s="27"/>
      <c r="Q14" s="10"/>
      <c r="R14" s="27"/>
      <c r="S14" s="41">
        <f>+M14</f>
        <v>0</v>
      </c>
      <c r="T14" s="40"/>
    </row>
    <row r="15" spans="2:20" ht="26.25">
      <c r="B15" s="35">
        <f>+B14+1</f>
        <v>3</v>
      </c>
      <c r="C15" s="27"/>
      <c r="D15" s="42" t="s">
        <v>46</v>
      </c>
      <c r="E15" s="27"/>
      <c r="F15" s="36">
        <v>46627938</v>
      </c>
      <c r="G15" s="27"/>
      <c r="H15" s="37">
        <f>F15/$F$18</f>
        <v>0.04327367658493327</v>
      </c>
      <c r="I15" s="27"/>
      <c r="J15" s="71">
        <v>0.0116</v>
      </c>
      <c r="K15" s="39"/>
      <c r="L15" s="27"/>
      <c r="M15" s="40">
        <f>ROUND(H15*J15,4)</f>
        <v>0.0005</v>
      </c>
      <c r="N15" s="27"/>
      <c r="O15" s="10"/>
      <c r="P15" s="27"/>
      <c r="Q15" s="10"/>
      <c r="R15" s="27"/>
      <c r="S15" s="41">
        <f>+M15</f>
        <v>0.0005</v>
      </c>
      <c r="T15" s="40"/>
    </row>
    <row r="16" spans="2:20" ht="12.75">
      <c r="B16" s="35">
        <f>+B15+1</f>
        <v>4</v>
      </c>
      <c r="C16" s="27"/>
      <c r="D16" s="10" t="s">
        <v>47</v>
      </c>
      <c r="E16" s="27"/>
      <c r="F16" s="36">
        <v>480884806</v>
      </c>
      <c r="G16" s="27"/>
      <c r="H16" s="37">
        <f>F16/$F$18</f>
        <v>0.4462915252536447</v>
      </c>
      <c r="I16" s="27"/>
      <c r="J16" s="72">
        <v>0.105</v>
      </c>
      <c r="K16" s="44" t="s">
        <v>48</v>
      </c>
      <c r="L16" s="27"/>
      <c r="M16" s="40">
        <f>ROUND(H16*J16,4)</f>
        <v>0.0469</v>
      </c>
      <c r="N16" s="27"/>
      <c r="O16" s="73">
        <f>+O57</f>
        <v>1.6323</v>
      </c>
      <c r="P16" s="27"/>
      <c r="Q16" s="9" t="s">
        <v>49</v>
      </c>
      <c r="R16" s="27"/>
      <c r="S16" s="41">
        <f>ROUND(H16*J16*O16,5)</f>
        <v>0.07649</v>
      </c>
      <c r="T16" s="40"/>
    </row>
    <row r="17" spans="2:20" ht="12.75">
      <c r="B17" s="35"/>
      <c r="C17" s="27"/>
      <c r="D17" s="10"/>
      <c r="E17" s="27"/>
      <c r="F17" s="36"/>
      <c r="G17" s="27"/>
      <c r="H17" s="37"/>
      <c r="I17" s="27"/>
      <c r="J17" s="46"/>
      <c r="K17" s="39"/>
      <c r="L17" s="27"/>
      <c r="M17" s="37"/>
      <c r="N17" s="27"/>
      <c r="O17" s="10"/>
      <c r="P17" s="27"/>
      <c r="Q17" s="10"/>
      <c r="R17" s="27"/>
      <c r="S17" s="47"/>
      <c r="T17" s="45"/>
    </row>
    <row r="18" spans="2:20" ht="12.75">
      <c r="B18" s="35">
        <f>+B16+1</f>
        <v>5</v>
      </c>
      <c r="C18" s="27"/>
      <c r="D18" s="10" t="s">
        <v>50</v>
      </c>
      <c r="E18" s="27"/>
      <c r="F18" s="48">
        <f>SUM(F13:F16)</f>
        <v>1077512744</v>
      </c>
      <c r="G18" s="27"/>
      <c r="H18" s="49">
        <f>SUM(H13:H16)</f>
        <v>1</v>
      </c>
      <c r="I18" s="27"/>
      <c r="J18" s="46"/>
      <c r="K18" s="39"/>
      <c r="L18" s="27"/>
      <c r="M18" s="50">
        <f>SUM(M13:M16)</f>
        <v>0.08049999999999999</v>
      </c>
      <c r="N18" s="27"/>
      <c r="O18" s="10"/>
      <c r="P18" s="27"/>
      <c r="Q18" s="10"/>
      <c r="R18" s="27"/>
      <c r="S18" s="51">
        <f>SUM(S13:S17)</f>
        <v>0.11009</v>
      </c>
      <c r="T18" s="52"/>
    </row>
    <row r="19" spans="2:20" ht="12.75">
      <c r="B19" s="35"/>
      <c r="C19" s="27"/>
      <c r="D19" s="10"/>
      <c r="E19" s="27"/>
      <c r="F19" s="10"/>
      <c r="G19" s="27"/>
      <c r="H19" s="10"/>
      <c r="I19" s="27"/>
      <c r="J19" s="10"/>
      <c r="K19" s="39"/>
      <c r="L19" s="27"/>
      <c r="M19" s="10"/>
      <c r="N19" s="27"/>
      <c r="O19" s="10"/>
      <c r="P19" s="27"/>
      <c r="Q19" s="10"/>
      <c r="R19" s="27"/>
      <c r="S19" s="53"/>
      <c r="T19" s="10"/>
    </row>
    <row r="20" spans="2:20" ht="13.5" thickBot="1">
      <c r="B20" s="54"/>
      <c r="C20" s="55"/>
      <c r="D20" s="56"/>
      <c r="E20" s="55"/>
      <c r="F20" s="56"/>
      <c r="G20" s="55"/>
      <c r="H20" s="56"/>
      <c r="I20" s="55"/>
      <c r="J20" s="56"/>
      <c r="K20" s="57"/>
      <c r="L20" s="55"/>
      <c r="M20" s="56"/>
      <c r="N20" s="55"/>
      <c r="O20" s="56"/>
      <c r="P20" s="55"/>
      <c r="Q20" s="56"/>
      <c r="R20" s="55"/>
      <c r="S20" s="58"/>
      <c r="T20" s="10"/>
    </row>
    <row r="21" spans="2:20" ht="12.75">
      <c r="B21" s="35"/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7"/>
      <c r="O21" s="10"/>
      <c r="P21" s="28"/>
      <c r="Q21" s="10"/>
      <c r="R21" s="10"/>
      <c r="S21" s="53"/>
      <c r="T21" s="10"/>
    </row>
    <row r="22" spans="2:20" ht="12" customHeight="1">
      <c r="B22" s="35"/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7"/>
      <c r="O22" s="10"/>
      <c r="P22" s="28"/>
      <c r="Q22" s="10"/>
      <c r="R22" s="10"/>
      <c r="S22" s="53"/>
      <c r="T22" s="10"/>
    </row>
    <row r="23" spans="2:20" ht="12.75">
      <c r="B23" s="23" t="s">
        <v>48</v>
      </c>
      <c r="C23" s="59"/>
      <c r="D23" s="10" t="s">
        <v>51</v>
      </c>
      <c r="E23" s="10"/>
      <c r="F23" s="10"/>
      <c r="G23" s="10"/>
      <c r="H23" s="10"/>
      <c r="I23" s="10"/>
      <c r="J23" s="10"/>
      <c r="K23" s="10"/>
      <c r="L23" s="10"/>
      <c r="M23" s="10"/>
      <c r="N23" s="27"/>
      <c r="O23" s="40"/>
      <c r="P23" s="28"/>
      <c r="Q23" s="10"/>
      <c r="R23" s="10"/>
      <c r="S23" s="53"/>
      <c r="T23" s="10"/>
    </row>
    <row r="24" spans="2:20" ht="12.75">
      <c r="B24" s="35"/>
      <c r="C24" s="59"/>
      <c r="D24" s="10" t="s">
        <v>114</v>
      </c>
      <c r="E24" s="10"/>
      <c r="F24" s="10"/>
      <c r="G24" s="10"/>
      <c r="H24" s="10"/>
      <c r="I24" s="10"/>
      <c r="J24" s="10"/>
      <c r="K24" s="10"/>
      <c r="L24" s="10"/>
      <c r="M24" s="10"/>
      <c r="N24" s="27"/>
      <c r="O24" s="10"/>
      <c r="P24" s="28"/>
      <c r="Q24" s="10"/>
      <c r="R24" s="10"/>
      <c r="S24" s="53"/>
      <c r="T24" s="10"/>
    </row>
    <row r="25" spans="2:20" ht="12.75">
      <c r="B25" s="60"/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7"/>
      <c r="O25" s="10"/>
      <c r="P25" s="28"/>
      <c r="Q25" s="10"/>
      <c r="R25" s="10"/>
      <c r="S25" s="53"/>
      <c r="T25" s="10"/>
    </row>
    <row r="26" spans="2:20" ht="12.75">
      <c r="B26" s="23" t="s">
        <v>49</v>
      </c>
      <c r="C26" s="59"/>
      <c r="D26" s="10" t="s">
        <v>53</v>
      </c>
      <c r="E26" s="10"/>
      <c r="F26" s="10"/>
      <c r="G26" s="10"/>
      <c r="H26" s="10"/>
      <c r="I26" s="10"/>
      <c r="J26" s="10"/>
      <c r="K26" s="10"/>
      <c r="L26" s="10"/>
      <c r="M26" s="10"/>
      <c r="N26" s="27"/>
      <c r="O26" s="10"/>
      <c r="P26" s="28"/>
      <c r="Q26" s="10"/>
      <c r="R26" s="10"/>
      <c r="S26" s="53"/>
      <c r="T26" s="10"/>
    </row>
    <row r="27" spans="2:20" ht="12.75">
      <c r="B27" s="23"/>
      <c r="C27" s="59"/>
      <c r="D27" s="61" t="s">
        <v>115</v>
      </c>
      <c r="E27" s="10"/>
      <c r="F27" s="10"/>
      <c r="G27" s="10"/>
      <c r="H27" s="10"/>
      <c r="I27" s="10"/>
      <c r="J27" s="10"/>
      <c r="K27" s="10"/>
      <c r="L27" s="10"/>
      <c r="M27" s="10"/>
      <c r="N27" s="27"/>
      <c r="O27" s="10"/>
      <c r="P27" s="28"/>
      <c r="Q27" s="10"/>
      <c r="R27" s="10"/>
      <c r="S27" s="53"/>
      <c r="T27" s="10"/>
    </row>
    <row r="28" spans="2:20" ht="12.75">
      <c r="B28" s="60"/>
      <c r="C28" s="5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10"/>
      <c r="P28" s="28"/>
      <c r="Q28" s="10"/>
      <c r="R28" s="10"/>
      <c r="S28" s="53"/>
      <c r="T28" s="10"/>
    </row>
    <row r="29" spans="2:20" ht="12.75">
      <c r="B29" s="60">
        <v>1</v>
      </c>
      <c r="C29" s="59"/>
      <c r="D29" s="10" t="s">
        <v>55</v>
      </c>
      <c r="E29" s="10"/>
      <c r="F29" s="10"/>
      <c r="G29" s="10"/>
      <c r="H29" s="10"/>
      <c r="I29" s="10"/>
      <c r="J29" s="10"/>
      <c r="K29" s="10"/>
      <c r="L29" s="10"/>
      <c r="M29" s="10"/>
      <c r="N29" s="27"/>
      <c r="O29" s="45">
        <f>+O61</f>
        <v>100</v>
      </c>
      <c r="P29" s="28"/>
      <c r="Q29" s="10"/>
      <c r="R29" s="10"/>
      <c r="S29" s="53"/>
      <c r="T29" s="10"/>
    </row>
    <row r="30" spans="2:20" ht="12.75">
      <c r="B30" s="60">
        <f>+B29+1</f>
        <v>2</v>
      </c>
      <c r="C30" s="59"/>
      <c r="D30" s="61" t="s">
        <v>102</v>
      </c>
      <c r="E30" s="10"/>
      <c r="F30" s="10"/>
      <c r="G30" s="10"/>
      <c r="H30" s="10"/>
      <c r="I30" s="10"/>
      <c r="J30" s="10"/>
      <c r="K30" s="10"/>
      <c r="L30" s="10"/>
      <c r="M30" s="10"/>
      <c r="N30" s="27"/>
      <c r="O30" s="64">
        <f>+O62</f>
        <v>0.24</v>
      </c>
      <c r="P30" s="28"/>
      <c r="Q30" s="10"/>
      <c r="R30" s="10"/>
      <c r="S30" s="53"/>
      <c r="T30" s="10"/>
    </row>
    <row r="31" spans="2:20" ht="12.75">
      <c r="B31" s="60">
        <f>+B30+1</f>
        <v>3</v>
      </c>
      <c r="C31" s="59"/>
      <c r="D31" s="61" t="s">
        <v>116</v>
      </c>
      <c r="E31" s="10"/>
      <c r="F31" s="10"/>
      <c r="G31" s="10"/>
      <c r="H31" s="10"/>
      <c r="I31" s="10"/>
      <c r="J31" s="10"/>
      <c r="K31" s="10"/>
      <c r="L31" s="10"/>
      <c r="M31" s="10"/>
      <c r="N31" s="27"/>
      <c r="O31" s="62">
        <f>+O63</f>
        <v>0.18</v>
      </c>
      <c r="P31" s="28"/>
      <c r="Q31" s="10"/>
      <c r="R31" s="10"/>
      <c r="S31" s="53"/>
      <c r="T31" s="10"/>
    </row>
    <row r="32" spans="2:20" ht="12.75">
      <c r="B32" s="60"/>
      <c r="C32" s="59"/>
      <c r="D32" s="61"/>
      <c r="E32" s="10"/>
      <c r="F32" s="10"/>
      <c r="G32" s="10"/>
      <c r="H32" s="10"/>
      <c r="I32" s="10"/>
      <c r="J32" s="10"/>
      <c r="K32" s="10"/>
      <c r="L32" s="10"/>
      <c r="M32" s="10"/>
      <c r="N32" s="27"/>
      <c r="O32" s="63"/>
      <c r="P32" s="28"/>
      <c r="Q32" s="10"/>
      <c r="R32" s="10"/>
      <c r="S32" s="53"/>
      <c r="T32" s="10"/>
    </row>
    <row r="33" spans="2:20" ht="12.75">
      <c r="B33" s="60">
        <f>+B31+1</f>
        <v>4</v>
      </c>
      <c r="C33" s="59"/>
      <c r="D33" s="61" t="s">
        <v>57</v>
      </c>
      <c r="E33" s="10"/>
      <c r="F33" s="10"/>
      <c r="G33" s="10"/>
      <c r="H33" s="10"/>
      <c r="I33" s="10"/>
      <c r="J33" s="10"/>
      <c r="K33" s="10"/>
      <c r="L33" s="10"/>
      <c r="M33" s="10"/>
      <c r="N33" s="27"/>
      <c r="O33" s="64">
        <f>+O29-O30-O31</f>
        <v>99.58</v>
      </c>
      <c r="P33" s="28"/>
      <c r="Q33" s="10"/>
      <c r="R33" s="10"/>
      <c r="S33" s="53"/>
      <c r="T33" s="10"/>
    </row>
    <row r="34" spans="2:20" ht="12.75">
      <c r="B34" s="60">
        <f aca="true" t="shared" si="0" ref="B34:B40">+B33+1</f>
        <v>5</v>
      </c>
      <c r="C34" s="59"/>
      <c r="D34" s="61" t="s">
        <v>58</v>
      </c>
      <c r="E34" s="10"/>
      <c r="F34" s="10"/>
      <c r="G34" s="10"/>
      <c r="H34" s="10"/>
      <c r="I34" s="10"/>
      <c r="J34" s="10"/>
      <c r="K34" s="10"/>
      <c r="L34" s="10"/>
      <c r="M34" s="10"/>
      <c r="N34" s="27"/>
      <c r="O34" s="62">
        <f>+O71</f>
        <v>5.9748</v>
      </c>
      <c r="P34" s="28"/>
      <c r="Q34" s="10"/>
      <c r="R34" s="10"/>
      <c r="S34" s="53"/>
      <c r="T34" s="10"/>
    </row>
    <row r="35" spans="2:20" ht="12.75">
      <c r="B35" s="60"/>
      <c r="C35" s="59"/>
      <c r="D35" s="61"/>
      <c r="E35" s="10"/>
      <c r="F35" s="10"/>
      <c r="G35" s="10"/>
      <c r="H35" s="10"/>
      <c r="I35" s="10"/>
      <c r="J35" s="10"/>
      <c r="K35" s="10"/>
      <c r="L35" s="10"/>
      <c r="M35" s="10"/>
      <c r="N35" s="27"/>
      <c r="O35" s="45"/>
      <c r="P35" s="28"/>
      <c r="Q35" s="10"/>
      <c r="R35" s="10"/>
      <c r="S35" s="53"/>
      <c r="T35" s="10"/>
    </row>
    <row r="36" spans="2:20" ht="12.75">
      <c r="B36" s="60">
        <f>+B34+1</f>
        <v>6</v>
      </c>
      <c r="C36" s="59"/>
      <c r="D36" s="61" t="s">
        <v>59</v>
      </c>
      <c r="E36" s="10"/>
      <c r="F36" s="10"/>
      <c r="G36" s="10"/>
      <c r="H36" s="10"/>
      <c r="I36" s="10"/>
      <c r="J36" s="10"/>
      <c r="K36" s="10"/>
      <c r="L36" s="10"/>
      <c r="M36" s="10"/>
      <c r="N36" s="27"/>
      <c r="O36" s="64">
        <f>+O33-O34</f>
        <v>93.6052</v>
      </c>
      <c r="P36" s="28"/>
      <c r="Q36" s="10"/>
      <c r="R36" s="10"/>
      <c r="S36" s="53"/>
      <c r="T36" s="10"/>
    </row>
    <row r="37" spans="2:20" ht="12.75">
      <c r="B37" s="60">
        <f t="shared" si="0"/>
        <v>7</v>
      </c>
      <c r="C37" s="59"/>
      <c r="D37" s="76" t="s">
        <v>60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>
        <f>+O66</f>
        <v>0</v>
      </c>
      <c r="P37" s="28"/>
      <c r="Q37" s="10"/>
      <c r="R37" s="10"/>
      <c r="S37" s="53"/>
      <c r="T37" s="10"/>
    </row>
    <row r="38" spans="2:20" ht="12.75">
      <c r="B38" s="60"/>
      <c r="C38" s="59"/>
      <c r="D38" s="61"/>
      <c r="E38" s="10"/>
      <c r="F38" s="10"/>
      <c r="G38" s="10"/>
      <c r="H38" s="10"/>
      <c r="I38" s="10"/>
      <c r="J38" s="10"/>
      <c r="K38" s="10"/>
      <c r="L38" s="10"/>
      <c r="M38" s="10"/>
      <c r="N38" s="27"/>
      <c r="O38" s="63"/>
      <c r="P38" s="28"/>
      <c r="Q38" s="10"/>
      <c r="R38" s="10"/>
      <c r="S38" s="53"/>
      <c r="T38" s="10"/>
    </row>
    <row r="39" spans="2:20" ht="12.75">
      <c r="B39" s="60">
        <f>+B37+1</f>
        <v>8</v>
      </c>
      <c r="C39" s="28"/>
      <c r="D39" s="61" t="s">
        <v>61</v>
      </c>
      <c r="E39" s="10"/>
      <c r="F39" s="10"/>
      <c r="G39" s="10"/>
      <c r="H39" s="10"/>
      <c r="I39" s="10"/>
      <c r="J39" s="10"/>
      <c r="K39" s="10"/>
      <c r="L39" s="10"/>
      <c r="M39" s="10"/>
      <c r="N39" s="27"/>
      <c r="O39" s="45">
        <f>+O36-O37</f>
        <v>93.6052</v>
      </c>
      <c r="P39" s="28"/>
      <c r="Q39" s="10"/>
      <c r="R39" s="10"/>
      <c r="S39" s="53"/>
      <c r="T39" s="10"/>
    </row>
    <row r="40" spans="2:20" ht="12.75">
      <c r="B40" s="60">
        <f t="shared" si="0"/>
        <v>9</v>
      </c>
      <c r="C40" s="28"/>
      <c r="D40" s="61" t="s">
        <v>62</v>
      </c>
      <c r="E40" s="10"/>
      <c r="F40" s="10"/>
      <c r="G40" s="10"/>
      <c r="H40" s="10"/>
      <c r="I40" s="10"/>
      <c r="J40" s="10"/>
      <c r="K40" s="10"/>
      <c r="L40" s="10"/>
      <c r="M40" s="10"/>
      <c r="N40" s="27"/>
      <c r="O40" s="62">
        <f>ROUND(O39*0.35,4)</f>
        <v>32.7618</v>
      </c>
      <c r="P40" s="28"/>
      <c r="Q40" s="10"/>
      <c r="R40" s="10"/>
      <c r="S40" s="53"/>
      <c r="T40" s="10"/>
    </row>
    <row r="41" spans="2:20" ht="12.75">
      <c r="B41" s="60"/>
      <c r="C41" s="28"/>
      <c r="D41" s="61"/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63"/>
      <c r="P41" s="28"/>
      <c r="Q41" s="10"/>
      <c r="R41" s="10"/>
      <c r="S41" s="53"/>
      <c r="T41" s="10"/>
    </row>
    <row r="42" spans="2:20" ht="13.5" thickBot="1">
      <c r="B42" s="60">
        <f>+B40+1</f>
        <v>10</v>
      </c>
      <c r="C42" s="28"/>
      <c r="D42" s="61" t="s">
        <v>63</v>
      </c>
      <c r="E42" s="10"/>
      <c r="F42" s="10"/>
      <c r="G42" s="10"/>
      <c r="H42" s="10"/>
      <c r="I42" s="10"/>
      <c r="J42" s="10"/>
      <c r="K42" s="10"/>
      <c r="L42" s="10"/>
      <c r="M42" s="10"/>
      <c r="N42" s="27"/>
      <c r="O42" s="65">
        <f>+O39-O40</f>
        <v>60.843399999999995</v>
      </c>
      <c r="P42" s="28"/>
      <c r="Q42" s="10"/>
      <c r="R42" s="10"/>
      <c r="S42" s="53"/>
      <c r="T42" s="10"/>
    </row>
    <row r="43" spans="2:20" ht="13.5" thickTop="1">
      <c r="B43" s="60"/>
      <c r="C43" s="28"/>
      <c r="D43" s="61"/>
      <c r="E43" s="10"/>
      <c r="F43" s="10"/>
      <c r="G43" s="10"/>
      <c r="H43" s="10"/>
      <c r="I43" s="10"/>
      <c r="J43" s="10"/>
      <c r="K43" s="10"/>
      <c r="L43" s="10"/>
      <c r="M43" s="10"/>
      <c r="N43" s="27"/>
      <c r="O43" s="64"/>
      <c r="P43" s="28"/>
      <c r="Q43" s="10"/>
      <c r="R43" s="10"/>
      <c r="S43" s="53"/>
      <c r="T43" s="10"/>
    </row>
    <row r="44" spans="2:20" ht="12.75">
      <c r="B44" s="60">
        <f>+B42+1</f>
        <v>11</v>
      </c>
      <c r="C44" s="28"/>
      <c r="D44" s="61" t="s">
        <v>64</v>
      </c>
      <c r="E44" s="10"/>
      <c r="F44" s="10"/>
      <c r="G44" s="10"/>
      <c r="H44" s="10"/>
      <c r="I44" s="10"/>
      <c r="J44" s="10"/>
      <c r="K44" s="10"/>
      <c r="L44" s="10"/>
      <c r="M44" s="10"/>
      <c r="N44" s="27"/>
      <c r="O44" s="63"/>
      <c r="P44" s="28"/>
      <c r="Q44" s="10"/>
      <c r="R44" s="10"/>
      <c r="S44" s="53"/>
      <c r="T44" s="10"/>
    </row>
    <row r="45" spans="2:20" ht="12.75">
      <c r="B45" s="60">
        <f>+B44+1</f>
        <v>12</v>
      </c>
      <c r="C45" s="28"/>
      <c r="D45" s="61" t="s">
        <v>65</v>
      </c>
      <c r="E45" s="10"/>
      <c r="F45" s="10"/>
      <c r="G45" s="10"/>
      <c r="H45" s="10"/>
      <c r="I45" s="10"/>
      <c r="J45" s="10"/>
      <c r="K45" s="10"/>
      <c r="L45" s="10"/>
      <c r="M45" s="10"/>
      <c r="N45" s="27"/>
      <c r="O45" s="64">
        <f>+O42</f>
        <v>60.843399999999995</v>
      </c>
      <c r="P45" s="28"/>
      <c r="Q45" s="10"/>
      <c r="R45" s="10"/>
      <c r="S45" s="53"/>
      <c r="T45" s="10"/>
    </row>
    <row r="46" spans="2:20" ht="12.75">
      <c r="B46" s="60">
        <f>+B45+1</f>
        <v>13</v>
      </c>
      <c r="C46" s="28"/>
      <c r="D46" s="76" t="s">
        <v>66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8">
        <v>0</v>
      </c>
      <c r="P46" s="28"/>
      <c r="Q46" s="10"/>
      <c r="R46" s="10"/>
      <c r="S46" s="53"/>
      <c r="T46" s="10"/>
    </row>
    <row r="47" spans="2:20" ht="12.75">
      <c r="B47" s="60">
        <f>+B46+1</f>
        <v>14</v>
      </c>
      <c r="C47" s="28"/>
      <c r="D47" s="61" t="s">
        <v>67</v>
      </c>
      <c r="E47" s="10"/>
      <c r="F47" s="10"/>
      <c r="G47" s="10"/>
      <c r="H47" s="10"/>
      <c r="I47" s="10"/>
      <c r="J47" s="10"/>
      <c r="K47" s="10"/>
      <c r="L47" s="10"/>
      <c r="M47" s="10"/>
      <c r="N47" s="27"/>
      <c r="O47" s="64">
        <f>+O62</f>
        <v>0.24</v>
      </c>
      <c r="P47" s="28"/>
      <c r="Q47" s="10"/>
      <c r="R47" s="10"/>
      <c r="S47" s="53"/>
      <c r="T47" s="10"/>
    </row>
    <row r="48" spans="2:20" ht="12.75">
      <c r="B48" s="60">
        <f>+B47+1</f>
        <v>15</v>
      </c>
      <c r="C48" s="28"/>
      <c r="D48" s="61" t="s">
        <v>117</v>
      </c>
      <c r="E48" s="10"/>
      <c r="F48" s="10"/>
      <c r="G48" s="10"/>
      <c r="H48" s="10"/>
      <c r="I48" s="10"/>
      <c r="J48" s="10"/>
      <c r="K48" s="10"/>
      <c r="L48" s="10"/>
      <c r="M48" s="10"/>
      <c r="N48" s="27"/>
      <c r="O48" s="62">
        <f>+O63</f>
        <v>0.18</v>
      </c>
      <c r="P48" s="28"/>
      <c r="Q48" s="10"/>
      <c r="R48" s="10"/>
      <c r="S48" s="53"/>
      <c r="T48" s="10"/>
    </row>
    <row r="49" spans="2:20" ht="12.75">
      <c r="B49" s="60"/>
      <c r="C49" s="28"/>
      <c r="D49" s="61"/>
      <c r="E49" s="10"/>
      <c r="F49" s="10"/>
      <c r="G49" s="10"/>
      <c r="H49" s="10"/>
      <c r="I49" s="10"/>
      <c r="J49" s="10"/>
      <c r="K49" s="10"/>
      <c r="L49" s="10"/>
      <c r="M49" s="10"/>
      <c r="N49" s="27"/>
      <c r="O49" s="63"/>
      <c r="P49" s="28"/>
      <c r="Q49" s="10"/>
      <c r="R49" s="10"/>
      <c r="S49" s="53"/>
      <c r="T49" s="10"/>
    </row>
    <row r="50" spans="2:20" ht="13.5" thickBot="1">
      <c r="B50" s="60">
        <f>+B48+1</f>
        <v>16</v>
      </c>
      <c r="C50" s="28"/>
      <c r="D50" s="61" t="s">
        <v>68</v>
      </c>
      <c r="E50" s="10"/>
      <c r="F50" s="10"/>
      <c r="G50" s="10"/>
      <c r="H50" s="10"/>
      <c r="I50" s="10"/>
      <c r="J50" s="10"/>
      <c r="K50" s="10"/>
      <c r="L50" s="10"/>
      <c r="M50" s="10"/>
      <c r="N50" s="27"/>
      <c r="O50" s="65">
        <f>SUM(O45:O49)</f>
        <v>61.2634</v>
      </c>
      <c r="P50" s="28"/>
      <c r="Q50" s="10"/>
      <c r="R50" s="10"/>
      <c r="S50" s="53"/>
      <c r="T50" s="10"/>
    </row>
    <row r="51" spans="2:20" ht="13.5" thickTop="1">
      <c r="B51" s="60"/>
      <c r="C51" s="28"/>
      <c r="D51" s="61"/>
      <c r="E51" s="10"/>
      <c r="F51" s="10"/>
      <c r="G51" s="10"/>
      <c r="H51" s="10"/>
      <c r="I51" s="10"/>
      <c r="J51" s="10"/>
      <c r="K51" s="10"/>
      <c r="L51" s="10"/>
      <c r="M51" s="10"/>
      <c r="N51" s="27"/>
      <c r="O51" s="63"/>
      <c r="P51" s="28"/>
      <c r="Q51" s="10"/>
      <c r="R51" s="10"/>
      <c r="S51" s="53"/>
      <c r="T51" s="10"/>
    </row>
    <row r="52" spans="2:20" ht="12.75">
      <c r="B52" s="60">
        <f>+B50+1</f>
        <v>17</v>
      </c>
      <c r="C52" s="28"/>
      <c r="D52" s="61" t="s">
        <v>69</v>
      </c>
      <c r="E52" s="10"/>
      <c r="F52" s="10"/>
      <c r="G52" s="10"/>
      <c r="H52" s="10"/>
      <c r="I52" s="10"/>
      <c r="J52" s="10"/>
      <c r="K52" s="10"/>
      <c r="L52" s="10"/>
      <c r="M52" s="10"/>
      <c r="N52" s="27"/>
      <c r="O52" s="63"/>
      <c r="P52" s="28"/>
      <c r="Q52" s="10"/>
      <c r="R52" s="10"/>
      <c r="S52" s="53"/>
      <c r="T52" s="10"/>
    </row>
    <row r="53" spans="2:20" ht="12.75">
      <c r="B53" s="60">
        <f>+B52+1</f>
        <v>18</v>
      </c>
      <c r="C53" s="28"/>
      <c r="D53" s="61" t="s">
        <v>70</v>
      </c>
      <c r="E53" s="10"/>
      <c r="F53" s="10"/>
      <c r="G53" s="10"/>
      <c r="H53" s="10"/>
      <c r="I53" s="10"/>
      <c r="J53" s="10"/>
      <c r="K53" s="10"/>
      <c r="L53" s="10"/>
      <c r="M53" s="10"/>
      <c r="N53" s="27"/>
      <c r="O53" s="64">
        <f>+O40</f>
        <v>32.7618</v>
      </c>
      <c r="P53" s="28"/>
      <c r="Q53" s="10"/>
      <c r="R53" s="10"/>
      <c r="S53" s="53"/>
      <c r="T53" s="10"/>
    </row>
    <row r="54" spans="2:20" ht="12.75">
      <c r="B54" s="60">
        <f>+B53+1</f>
        <v>19</v>
      </c>
      <c r="C54" s="28"/>
      <c r="D54" s="61" t="s">
        <v>71</v>
      </c>
      <c r="E54" s="10"/>
      <c r="F54" s="10"/>
      <c r="G54" s="10"/>
      <c r="H54" s="10"/>
      <c r="I54" s="10"/>
      <c r="J54" s="10"/>
      <c r="K54" s="10"/>
      <c r="L54" s="10"/>
      <c r="M54" s="10"/>
      <c r="N54" s="27"/>
      <c r="O54" s="62">
        <f>+O34</f>
        <v>5.9748</v>
      </c>
      <c r="P54" s="28"/>
      <c r="Q54" s="10"/>
      <c r="R54" s="10"/>
      <c r="S54" s="53"/>
      <c r="T54" s="10"/>
    </row>
    <row r="55" spans="2:20" ht="13.5" thickBot="1">
      <c r="B55" s="60">
        <f>+B54+1</f>
        <v>20</v>
      </c>
      <c r="C55" s="28"/>
      <c r="D55" s="61" t="s">
        <v>72</v>
      </c>
      <c r="E55" s="10"/>
      <c r="F55" s="10"/>
      <c r="G55" s="10"/>
      <c r="H55" s="10"/>
      <c r="I55" s="10"/>
      <c r="J55" s="10"/>
      <c r="K55" s="10"/>
      <c r="L55" s="10"/>
      <c r="M55" s="10"/>
      <c r="N55" s="27"/>
      <c r="O55" s="66">
        <f>SUM(O53:O54)</f>
        <v>38.7366</v>
      </c>
      <c r="P55" s="28"/>
      <c r="Q55" s="10"/>
      <c r="R55" s="10"/>
      <c r="S55" s="53"/>
      <c r="T55" s="10"/>
    </row>
    <row r="56" spans="2:20" ht="13.5" thickTop="1">
      <c r="B56" s="60"/>
      <c r="C56" s="28"/>
      <c r="D56" s="61"/>
      <c r="E56" s="10"/>
      <c r="F56" s="10"/>
      <c r="G56" s="10"/>
      <c r="H56" s="10"/>
      <c r="I56" s="10"/>
      <c r="J56" s="10"/>
      <c r="K56" s="10"/>
      <c r="L56" s="10"/>
      <c r="M56" s="10"/>
      <c r="N56" s="27"/>
      <c r="O56" s="63"/>
      <c r="P56" s="28"/>
      <c r="Q56" s="10"/>
      <c r="R56" s="10"/>
      <c r="S56" s="53"/>
      <c r="T56" s="10"/>
    </row>
    <row r="57" spans="2:20" ht="13.5" thickBot="1">
      <c r="B57" s="60">
        <f>+B55+1</f>
        <v>21</v>
      </c>
      <c r="C57" s="28"/>
      <c r="D57" s="61" t="s">
        <v>73</v>
      </c>
      <c r="E57" s="10"/>
      <c r="F57" s="10"/>
      <c r="G57" s="10"/>
      <c r="H57" s="10"/>
      <c r="I57" s="10"/>
      <c r="J57" s="10"/>
      <c r="K57" s="10"/>
      <c r="L57" s="10"/>
      <c r="M57" s="10"/>
      <c r="N57" s="27"/>
      <c r="O57" s="65">
        <f>ROUND(O29/O50,4)</f>
        <v>1.6323</v>
      </c>
      <c r="P57" s="28"/>
      <c r="Q57" s="10"/>
      <c r="R57" s="10"/>
      <c r="S57" s="53"/>
      <c r="T57" s="10"/>
    </row>
    <row r="58" spans="2:20" ht="13.5" thickTop="1">
      <c r="B58" s="60"/>
      <c r="C58" s="28"/>
      <c r="D58" s="61"/>
      <c r="E58" s="10"/>
      <c r="F58" s="10"/>
      <c r="G58" s="10"/>
      <c r="H58" s="10"/>
      <c r="I58" s="10"/>
      <c r="J58" s="10"/>
      <c r="K58" s="10"/>
      <c r="L58" s="10"/>
      <c r="M58" s="10"/>
      <c r="N58" s="27"/>
      <c r="O58" s="64"/>
      <c r="P58" s="28"/>
      <c r="Q58" s="10"/>
      <c r="R58" s="10"/>
      <c r="S58" s="53"/>
      <c r="T58" s="10"/>
    </row>
    <row r="59" spans="2:20" ht="12.75">
      <c r="B59" s="60"/>
      <c r="C59" s="28"/>
      <c r="D59" s="61"/>
      <c r="E59" s="10"/>
      <c r="F59" s="10"/>
      <c r="G59" s="10"/>
      <c r="H59" s="10"/>
      <c r="I59" s="10"/>
      <c r="J59" s="10"/>
      <c r="K59" s="10"/>
      <c r="L59" s="10"/>
      <c r="M59" s="10"/>
      <c r="N59" s="27"/>
      <c r="O59" s="63"/>
      <c r="P59" s="28"/>
      <c r="Q59" s="10"/>
      <c r="R59" s="10"/>
      <c r="S59" s="53"/>
      <c r="T59" s="10"/>
    </row>
    <row r="60" spans="2:20" ht="12.75">
      <c r="B60" s="60"/>
      <c r="C60" s="28"/>
      <c r="D60" s="61" t="s">
        <v>74</v>
      </c>
      <c r="E60" s="10"/>
      <c r="F60" s="10"/>
      <c r="G60" s="10"/>
      <c r="H60" s="10"/>
      <c r="I60" s="10"/>
      <c r="J60" s="10"/>
      <c r="K60" s="10"/>
      <c r="L60" s="10"/>
      <c r="M60" s="10"/>
      <c r="N60" s="27"/>
      <c r="O60" s="63"/>
      <c r="P60" s="28"/>
      <c r="Q60" s="10"/>
      <c r="R60" s="10"/>
      <c r="S60" s="53"/>
      <c r="T60" s="10"/>
    </row>
    <row r="61" spans="2:20" ht="12.75">
      <c r="B61" s="60">
        <v>1</v>
      </c>
      <c r="C61" s="28"/>
      <c r="D61" s="61" t="s">
        <v>75</v>
      </c>
      <c r="E61" s="10"/>
      <c r="F61" s="10"/>
      <c r="G61" s="10"/>
      <c r="H61" s="10"/>
      <c r="I61" s="10"/>
      <c r="J61" s="10"/>
      <c r="K61" s="10"/>
      <c r="L61" s="10"/>
      <c r="M61" s="10"/>
      <c r="N61" s="27"/>
      <c r="O61" s="45">
        <v>100</v>
      </c>
      <c r="P61" s="28"/>
      <c r="Q61" s="10"/>
      <c r="R61" s="10"/>
      <c r="S61" s="53"/>
      <c r="T61" s="10"/>
    </row>
    <row r="62" spans="2:20" ht="12.75">
      <c r="B62" s="60">
        <f>+B61+1</f>
        <v>2</v>
      </c>
      <c r="C62" s="28"/>
      <c r="D62" s="61" t="s">
        <v>106</v>
      </c>
      <c r="E62" s="10"/>
      <c r="F62" s="10"/>
      <c r="G62" s="10"/>
      <c r="H62" s="10"/>
      <c r="I62" s="10"/>
      <c r="J62" s="10"/>
      <c r="K62" s="10"/>
      <c r="L62" s="10"/>
      <c r="M62" s="10"/>
      <c r="N62" s="27"/>
      <c r="O62" s="64">
        <v>0.24</v>
      </c>
      <c r="P62" s="28"/>
      <c r="Q62" s="10"/>
      <c r="R62" s="10"/>
      <c r="S62" s="53"/>
      <c r="T62" s="10"/>
    </row>
    <row r="63" spans="2:20" ht="12.75">
      <c r="B63" s="60">
        <f>+B62+1</f>
        <v>3</v>
      </c>
      <c r="C63" s="28"/>
      <c r="D63" s="61" t="s">
        <v>117</v>
      </c>
      <c r="E63" s="10"/>
      <c r="F63" s="10"/>
      <c r="G63" s="10"/>
      <c r="H63" s="10"/>
      <c r="I63" s="10"/>
      <c r="J63" s="10"/>
      <c r="K63" s="10"/>
      <c r="L63" s="10"/>
      <c r="M63" s="10"/>
      <c r="N63" s="27"/>
      <c r="O63" s="62">
        <v>0.18</v>
      </c>
      <c r="P63" s="28"/>
      <c r="Q63" s="10"/>
      <c r="R63" s="10"/>
      <c r="S63" s="53"/>
      <c r="T63" s="10"/>
    </row>
    <row r="64" spans="2:20" ht="12.75">
      <c r="B64" s="60"/>
      <c r="C64" s="28"/>
      <c r="D64" s="61"/>
      <c r="E64" s="10"/>
      <c r="F64" s="10"/>
      <c r="G64" s="10"/>
      <c r="H64" s="10"/>
      <c r="I64" s="10"/>
      <c r="J64" s="10"/>
      <c r="K64" s="10"/>
      <c r="L64" s="10"/>
      <c r="M64" s="10"/>
      <c r="N64" s="27"/>
      <c r="O64" s="63"/>
      <c r="P64" s="28"/>
      <c r="Q64" s="10"/>
      <c r="R64" s="10"/>
      <c r="S64" s="53"/>
      <c r="T64" s="10"/>
    </row>
    <row r="65" spans="2:20" ht="12.75">
      <c r="B65" s="60">
        <f>+B63+1</f>
        <v>4</v>
      </c>
      <c r="C65" s="28"/>
      <c r="D65" s="61" t="s">
        <v>77</v>
      </c>
      <c r="E65" s="10"/>
      <c r="F65" s="10"/>
      <c r="G65" s="10"/>
      <c r="H65" s="10"/>
      <c r="I65" s="10"/>
      <c r="J65" s="10"/>
      <c r="K65" s="10"/>
      <c r="L65" s="10"/>
      <c r="M65" s="10"/>
      <c r="N65" s="27"/>
      <c r="O65" s="64">
        <f>+O61-O62-O63</f>
        <v>99.58</v>
      </c>
      <c r="P65" s="28"/>
      <c r="Q65" s="10"/>
      <c r="R65" s="10"/>
      <c r="S65" s="53"/>
      <c r="T65" s="10"/>
    </row>
    <row r="66" spans="2:20" ht="12.75">
      <c r="B66" s="60">
        <f>+B65+1</f>
        <v>5</v>
      </c>
      <c r="C66" s="28"/>
      <c r="D66" s="76" t="s">
        <v>78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>
        <v>0</v>
      </c>
      <c r="P66" s="28"/>
      <c r="Q66" s="10"/>
      <c r="R66" s="10"/>
      <c r="S66" s="53"/>
      <c r="T66" s="10"/>
    </row>
    <row r="67" spans="2:20" ht="12.75">
      <c r="B67" s="60"/>
      <c r="C67" s="28"/>
      <c r="D67" s="61"/>
      <c r="E67" s="10"/>
      <c r="F67" s="10"/>
      <c r="G67" s="10"/>
      <c r="H67" s="10"/>
      <c r="I67" s="10"/>
      <c r="J67" s="10"/>
      <c r="K67" s="10"/>
      <c r="L67" s="10"/>
      <c r="M67" s="10"/>
      <c r="N67" s="27"/>
      <c r="O67" s="63"/>
      <c r="P67" s="28"/>
      <c r="Q67" s="10"/>
      <c r="R67" s="10"/>
      <c r="S67" s="53"/>
      <c r="T67" s="10"/>
    </row>
    <row r="68" spans="2:20" ht="12.75">
      <c r="B68" s="60">
        <f>+B66+1</f>
        <v>6</v>
      </c>
      <c r="C68" s="28"/>
      <c r="D68" s="61" t="s">
        <v>77</v>
      </c>
      <c r="E68" s="10"/>
      <c r="F68" s="10"/>
      <c r="G68" s="10"/>
      <c r="H68" s="10"/>
      <c r="I68" s="10"/>
      <c r="J68" s="10"/>
      <c r="K68" s="10"/>
      <c r="L68" s="10"/>
      <c r="M68" s="10"/>
      <c r="N68" s="27"/>
      <c r="O68" s="64">
        <f>+O65-O66</f>
        <v>99.58</v>
      </c>
      <c r="P68" s="28"/>
      <c r="Q68" s="10"/>
      <c r="R68" s="10"/>
      <c r="S68" s="53"/>
      <c r="T68" s="10"/>
    </row>
    <row r="69" spans="2:20" ht="12.75">
      <c r="B69" s="60">
        <f>+B68+1</f>
        <v>7</v>
      </c>
      <c r="C69" s="28"/>
      <c r="D69" s="61" t="s">
        <v>79</v>
      </c>
      <c r="E69" s="10"/>
      <c r="F69" s="10"/>
      <c r="G69" s="10"/>
      <c r="H69" s="10"/>
      <c r="I69" s="10"/>
      <c r="J69" s="10"/>
      <c r="K69" s="10"/>
      <c r="L69" s="10"/>
      <c r="M69" s="10"/>
      <c r="N69" s="27"/>
      <c r="O69" s="62">
        <v>6</v>
      </c>
      <c r="P69" s="28"/>
      <c r="Q69" s="10"/>
      <c r="R69" s="10"/>
      <c r="S69" s="53"/>
      <c r="T69" s="10"/>
    </row>
    <row r="70" spans="2:20" ht="12.75">
      <c r="B70" s="60"/>
      <c r="C70" s="28"/>
      <c r="D70" s="61"/>
      <c r="E70" s="10"/>
      <c r="F70" s="10"/>
      <c r="G70" s="10"/>
      <c r="H70" s="10"/>
      <c r="I70" s="10"/>
      <c r="J70" s="10"/>
      <c r="K70" s="10"/>
      <c r="L70" s="10"/>
      <c r="M70" s="10"/>
      <c r="N70" s="27"/>
      <c r="O70" s="63"/>
      <c r="P70" s="28"/>
      <c r="Q70" s="10"/>
      <c r="R70" s="10"/>
      <c r="S70" s="53"/>
      <c r="T70" s="10"/>
    </row>
    <row r="71" spans="2:20" ht="13.5" thickBot="1">
      <c r="B71" s="60">
        <f>+B69+1</f>
        <v>8</v>
      </c>
      <c r="C71" s="28"/>
      <c r="D71" s="61" t="s">
        <v>80</v>
      </c>
      <c r="E71" s="10"/>
      <c r="F71" s="10"/>
      <c r="G71" s="10"/>
      <c r="H71" s="10"/>
      <c r="I71" s="10"/>
      <c r="J71" s="10"/>
      <c r="K71" s="10"/>
      <c r="L71" s="10"/>
      <c r="M71" s="10"/>
      <c r="N71" s="27"/>
      <c r="O71" s="65">
        <f>ROUND(O68*O69,4)/100</f>
        <v>5.9748</v>
      </c>
      <c r="P71" s="28"/>
      <c r="Q71" s="10"/>
      <c r="R71" s="10"/>
      <c r="S71" s="53"/>
      <c r="T71" s="10"/>
    </row>
    <row r="72" spans="1:20" ht="14.25" thickBot="1" thickTop="1">
      <c r="A72" s="61"/>
      <c r="B72" s="67"/>
      <c r="C72" s="68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5"/>
      <c r="O72" s="69"/>
      <c r="P72" s="68"/>
      <c r="Q72" s="56"/>
      <c r="R72" s="56"/>
      <c r="S72" s="58"/>
      <c r="T72" s="10"/>
    </row>
    <row r="74" ht="12.75">
      <c r="B74" s="7" t="s">
        <v>81</v>
      </c>
    </row>
    <row r="75" ht="12.75">
      <c r="B75" s="7" t="s">
        <v>118</v>
      </c>
    </row>
  </sheetData>
  <sheetProtection/>
  <printOptions horizontalCentered="1" verticalCentered="1"/>
  <pageMargins left="0" right="0" top="0" bottom="0.2" header="0" footer="0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2015-02-02T15:29:43Z</dcterms:created>
  <dcterms:modified xsi:type="dcterms:W3CDTF">2015-02-03T16:40:53Z</dcterms:modified>
  <cp:category/>
  <cp:version/>
  <cp:contentType/>
  <cp:contentStatus/>
</cp:coreProperties>
</file>