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6275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Sheet1!$A$6:$H$32</definedName>
  </definedNames>
  <calcPr calcId="145621"/>
</workbook>
</file>

<file path=xl/calcChain.xml><?xml version="1.0" encoding="utf-8"?>
<calcChain xmlns="http://schemas.openxmlformats.org/spreadsheetml/2006/main">
  <c r="D30" i="1" l="1"/>
  <c r="C29" i="1"/>
  <c r="C30" i="1" s="1"/>
  <c r="E27" i="1"/>
  <c r="C27" i="1"/>
  <c r="D20" i="1"/>
  <c r="E20" i="1" s="1"/>
  <c r="E19" i="1"/>
  <c r="E18" i="1"/>
  <c r="E17" i="1"/>
  <c r="E16" i="1"/>
  <c r="E15" i="1"/>
  <c r="E14" i="1"/>
  <c r="E29" i="1" l="1"/>
  <c r="E30" i="1" s="1"/>
  <c r="E22" i="1"/>
</calcChain>
</file>

<file path=xl/sharedStrings.xml><?xml version="1.0" encoding="utf-8"?>
<sst xmlns="http://schemas.openxmlformats.org/spreadsheetml/2006/main" count="23" uniqueCount="20">
  <si>
    <t>Current Base Case Cost of Service vs. Asset Transfer Estimate</t>
  </si>
  <si>
    <t xml:space="preserve">Current </t>
  </si>
  <si>
    <t>In 000's of $</t>
  </si>
  <si>
    <t>KPSC 5-10</t>
  </si>
  <si>
    <t>Base Rate Case</t>
  </si>
  <si>
    <t>Mitchell Plant COS</t>
  </si>
  <si>
    <t>Big Sandy Removal</t>
  </si>
  <si>
    <t>ADJs 31, 40, 55, 56, 57, 58</t>
  </si>
  <si>
    <t>Big Sandy Retirement Rider</t>
  </si>
  <si>
    <t>BS1OR</t>
  </si>
  <si>
    <t>Remove Pool</t>
  </si>
  <si>
    <t>ADJ 9 &amp; 32</t>
  </si>
  <si>
    <t>Amort of BS2 Scrubber</t>
  </si>
  <si>
    <t>ADJ 24</t>
  </si>
  <si>
    <t>Total Non-Fuel COS Impact</t>
  </si>
  <si>
    <t>Decrease/(Increase) Compared to Asset Transfer Estimate</t>
  </si>
  <si>
    <t>Case 2013-00197 Juris. Revenues</t>
  </si>
  <si>
    <t>Initial Mitchell Increase (ATR)</t>
  </si>
  <si>
    <t>Non Fuel % Increase</t>
  </si>
  <si>
    <t>Incremental Mitchell 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</si>
</sst>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164" fontId="0" fillId="2" borderId="0" xfId="1" applyNumberFormat="1" applyFont="1" applyFill="1"/>
    <xf numFmtId="0" fontId="0" fillId="2" borderId="1" xfId="0" applyFill="1" applyBorder="1"/>
    <xf numFmtId="164" fontId="0" fillId="2" borderId="1" xfId="1" applyNumberFormat="1" applyFont="1" applyFill="1" applyBorder="1"/>
    <xf numFmtId="164" fontId="0" fillId="2" borderId="0" xfId="0" applyNumberFormat="1" applyFill="1"/>
    <xf numFmtId="0" fontId="0" fillId="2" borderId="2" xfId="0" applyFill="1" applyBorder="1" applyAlignment="1">
      <alignment wrapText="1"/>
    </xf>
    <xf numFmtId="0" fontId="0" fillId="2" borderId="2" xfId="0" applyFill="1" applyBorder="1"/>
    <xf numFmtId="164" fontId="2" fillId="2" borderId="2" xfId="0" applyNumberFormat="1" applyFont="1" applyFill="1" applyBorder="1"/>
    <xf numFmtId="164" fontId="1" fillId="2" borderId="0" xfId="1" applyNumberFormat="1" applyFont="1" applyFill="1"/>
    <xf numFmtId="10" fontId="0" fillId="2" borderId="0" xfId="2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30"/>
  <sheetViews>
    <sheetView tabSelected="1" workbookViewId="0">
      <selection activeCell="K14" sqref="K14"/>
    </sheetView>
  </sheetViews>
  <sheetFormatPr defaultRowHeight="15" x14ac:dyDescent="0.25"/>
  <cols>
    <col min="1" max="1" width="9.140625" style="1"/>
    <col min="2" max="2" width="23.5703125" style="1" customWidth="1"/>
    <col min="3" max="3" width="10" style="1" bestFit="1" customWidth="1"/>
    <col min="4" max="5" width="14.28515625" style="1" bestFit="1" customWidth="1"/>
    <col min="6" max="16384" width="9.140625" style="1"/>
  </cols>
  <sheetData>
    <row r="8" spans="1:6" ht="15.75" x14ac:dyDescent="0.25">
      <c r="A8" s="2" t="s">
        <v>0</v>
      </c>
      <c r="B8" s="2"/>
      <c r="C8" s="2"/>
      <c r="D8" s="2"/>
      <c r="E8" s="2"/>
      <c r="F8" s="2"/>
    </row>
    <row r="11" spans="1:6" x14ac:dyDescent="0.25">
      <c r="C11" s="3"/>
      <c r="D11" s="3" t="s">
        <v>1</v>
      </c>
      <c r="E11" s="3" t="s">
        <v>1</v>
      </c>
    </row>
    <row r="12" spans="1:6" x14ac:dyDescent="0.25">
      <c r="B12" s="4" t="s">
        <v>2</v>
      </c>
      <c r="C12" s="5" t="s">
        <v>3</v>
      </c>
      <c r="D12" s="5" t="s">
        <v>4</v>
      </c>
      <c r="E12" s="5" t="s">
        <v>4</v>
      </c>
    </row>
    <row r="14" spans="1:6" x14ac:dyDescent="0.25">
      <c r="B14" s="1" t="s">
        <v>5</v>
      </c>
      <c r="D14" s="6">
        <v>137244274.96171001</v>
      </c>
      <c r="E14" s="6">
        <f>D14/1000</f>
        <v>137244.27496171001</v>
      </c>
    </row>
    <row r="15" spans="1:6" x14ac:dyDescent="0.25">
      <c r="B15" s="1" t="s">
        <v>6</v>
      </c>
      <c r="D15" s="6">
        <v>-80855169.891773999</v>
      </c>
      <c r="E15" s="6">
        <f t="shared" ref="E15:E20" si="0">D15/1000</f>
        <v>-80855.169891774</v>
      </c>
      <c r="F15" s="1" t="s">
        <v>7</v>
      </c>
    </row>
    <row r="16" spans="1:6" x14ac:dyDescent="0.25">
      <c r="B16" s="1" t="s">
        <v>8</v>
      </c>
      <c r="D16" s="6">
        <v>21855982</v>
      </c>
      <c r="E16" s="6">
        <f t="shared" si="0"/>
        <v>21855.982</v>
      </c>
    </row>
    <row r="17" spans="2:6" x14ac:dyDescent="0.25">
      <c r="B17" s="1" t="s">
        <v>9</v>
      </c>
      <c r="D17" s="6">
        <v>18243719</v>
      </c>
      <c r="E17" s="6">
        <f t="shared" si="0"/>
        <v>18243.719000000001</v>
      </c>
    </row>
    <row r="18" spans="2:6" x14ac:dyDescent="0.25">
      <c r="B18" s="1" t="s">
        <v>10</v>
      </c>
      <c r="D18" s="6">
        <v>-15881365.129999999</v>
      </c>
      <c r="E18" s="6">
        <f t="shared" si="0"/>
        <v>-15881.365129999998</v>
      </c>
      <c r="F18" s="1" t="s">
        <v>11</v>
      </c>
    </row>
    <row r="19" spans="2:6" x14ac:dyDescent="0.25">
      <c r="B19" s="1" t="s">
        <v>12</v>
      </c>
      <c r="C19" s="7"/>
      <c r="D19" s="8">
        <v>1105293</v>
      </c>
      <c r="E19" s="8">
        <f t="shared" si="0"/>
        <v>1105.2929999999999</v>
      </c>
      <c r="F19" s="1" t="s">
        <v>13</v>
      </c>
    </row>
    <row r="20" spans="2:6" x14ac:dyDescent="0.25">
      <c r="B20" s="1" t="s">
        <v>14</v>
      </c>
      <c r="C20" s="6">
        <v>88222.008508317638</v>
      </c>
      <c r="D20" s="9">
        <f>SUM(D14:D19)</f>
        <v>81712733.939936012</v>
      </c>
      <c r="E20" s="9">
        <f t="shared" si="0"/>
        <v>81712.733939936006</v>
      </c>
    </row>
    <row r="22" spans="2:6" ht="45" x14ac:dyDescent="0.25">
      <c r="B22" s="10" t="s">
        <v>15</v>
      </c>
      <c r="C22" s="11"/>
      <c r="D22" s="11"/>
      <c r="E22" s="12">
        <f>C20-E20</f>
        <v>6509.274568381632</v>
      </c>
    </row>
    <row r="24" spans="2:6" x14ac:dyDescent="0.25">
      <c r="B24" s="1" t="s">
        <v>16</v>
      </c>
      <c r="C24" s="13">
        <v>511320.97100000002</v>
      </c>
    </row>
    <row r="26" spans="2:6" x14ac:dyDescent="0.25">
      <c r="B26" s="1" t="s">
        <v>17</v>
      </c>
      <c r="C26" s="6">
        <v>44000</v>
      </c>
      <c r="D26" s="6">
        <v>44000</v>
      </c>
      <c r="E26" s="6">
        <v>44000</v>
      </c>
    </row>
    <row r="27" spans="2:6" x14ac:dyDescent="0.25">
      <c r="B27" s="1" t="s">
        <v>18</v>
      </c>
      <c r="C27" s="14">
        <f>C26/C24</f>
        <v>8.6051624117720757E-2</v>
      </c>
      <c r="E27" s="14">
        <f>E26/C24</f>
        <v>8.6051624117720757E-2</v>
      </c>
    </row>
    <row r="29" spans="2:6" x14ac:dyDescent="0.25">
      <c r="B29" s="1" t="s">
        <v>19</v>
      </c>
      <c r="C29" s="9">
        <f>C20-C26</f>
        <v>44222.008508317638</v>
      </c>
      <c r="E29" s="9">
        <f>E20-E26</f>
        <v>37712.733939936006</v>
      </c>
    </row>
    <row r="30" spans="2:6" x14ac:dyDescent="0.25">
      <c r="B30" s="1" t="s">
        <v>18</v>
      </c>
      <c r="C30" s="14">
        <f>C29/(C24+C26)</f>
        <v>7.9633240626019217E-2</v>
      </c>
      <c r="D30" s="14">
        <f t="shared" ref="D30" si="1">D29/(D24+D26)</f>
        <v>0</v>
      </c>
      <c r="E30" s="14">
        <f>E29/(C24+E26)</f>
        <v>6.7911596913086875E-2</v>
      </c>
    </row>
  </sheetData>
  <mergeCells count="1">
    <mergeCell ref="A8:F8"/>
  </mergeCells>
  <pageMargins left="0.7" right="0.7" top="0.75" bottom="0.75" header="0.3" footer="0.3"/>
  <pageSetup scale="92" orientation="portrait" r:id="rId1"/>
  <headerFooter>
    <oddHeader xml:space="preserve">&amp;RKPSC Case No. 2014-00396
KIUC First Set of Data Requests
Order Dated January 29, 2015
Item No. 18
Attachment 1
Page 1 of 1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lastModifiedBy>Alex Vaughan</cp:lastModifiedBy>
  <cp:lastPrinted>2015-02-04T12:20:25Z</cp:lastPrinted>
  <dcterms:created xsi:type="dcterms:W3CDTF">2015-02-04T12:13:33Z</dcterms:created>
  <dcterms:modified xsi:type="dcterms:W3CDTF">2015-02-04T12:21:23Z</dcterms:modified>
</cp:coreProperties>
</file>