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7440" windowHeight="9405"/>
  </bookViews>
  <sheets>
    <sheet name="MCC Study" sheetId="1" r:id="rId1"/>
    <sheet name="Sheet2" sheetId="2" r:id="rId2"/>
    <sheet name="Sheet3" sheetId="3" r:id="rId3"/>
  </sheets>
  <definedNames>
    <definedName name="_xlnm.Print_Area" localSheetId="0">'MCC Study'!$A$1:$L$56</definedName>
  </definedNames>
  <calcPr calcId="145621" iterate="1" iterateCount="200" iterateDelta="0.01"/>
</workbook>
</file>

<file path=xl/calcChain.xml><?xml version="1.0" encoding="utf-8"?>
<calcChain xmlns="http://schemas.openxmlformats.org/spreadsheetml/2006/main">
  <c r="J30" i="1" l="1"/>
  <c r="J29" i="1" l="1"/>
  <c r="J28" i="1"/>
  <c r="D25" i="1"/>
  <c r="E25" i="1"/>
  <c r="F25" i="1"/>
  <c r="G25" i="1"/>
  <c r="H25" i="1"/>
  <c r="I25" i="1"/>
  <c r="J31" i="1" l="1"/>
  <c r="J25" i="1"/>
  <c r="J22" i="1"/>
  <c r="J9" i="1" l="1"/>
  <c r="J40" i="1"/>
  <c r="J41" i="1" s="1"/>
  <c r="E36" i="1"/>
  <c r="F36" i="1"/>
  <c r="G36" i="1"/>
  <c r="H36" i="1"/>
  <c r="I36" i="1"/>
  <c r="D36" i="1"/>
  <c r="J35" i="1"/>
  <c r="J34" i="1"/>
  <c r="E31" i="1"/>
  <c r="F31" i="1"/>
  <c r="G31" i="1"/>
  <c r="H31" i="1"/>
  <c r="I31" i="1"/>
  <c r="D31" i="1"/>
  <c r="J18" i="1"/>
  <c r="J19" i="1"/>
  <c r="J20" i="1"/>
  <c r="J21" i="1"/>
  <c r="J23" i="1"/>
  <c r="J24" i="1"/>
  <c r="J8" i="1"/>
  <c r="J10" i="1"/>
  <c r="J11" i="1"/>
  <c r="J12" i="1"/>
  <c r="J13" i="1"/>
  <c r="J14" i="1"/>
  <c r="I15" i="1"/>
  <c r="H15" i="1"/>
  <c r="G15" i="1"/>
  <c r="F15" i="1"/>
  <c r="E15" i="1"/>
  <c r="D15" i="1"/>
  <c r="J15" i="1" l="1"/>
  <c r="J36" i="1"/>
  <c r="J43" i="1" l="1"/>
  <c r="K15" i="1" l="1"/>
  <c r="B50" i="1"/>
  <c r="B51" i="1" s="1"/>
  <c r="K25" i="1"/>
  <c r="K31" i="1"/>
  <c r="K41" i="1"/>
  <c r="K36" i="1"/>
  <c r="B53" i="1"/>
  <c r="B48" i="1" l="1"/>
</calcChain>
</file>

<file path=xl/sharedStrings.xml><?xml version="1.0" encoding="utf-8"?>
<sst xmlns="http://schemas.openxmlformats.org/spreadsheetml/2006/main" count="52" uniqueCount="47">
  <si>
    <t>Account</t>
  </si>
  <si>
    <t>Poles, Towers &amp; Fixtures</t>
  </si>
  <si>
    <t>Description</t>
  </si>
  <si>
    <t>Qty</t>
  </si>
  <si>
    <t>Material Cost</t>
  </si>
  <si>
    <t>Std Labor Cost</t>
  </si>
  <si>
    <t>Admin Overhd</t>
  </si>
  <si>
    <t>Transpt Overhd</t>
  </si>
  <si>
    <t>Material Overhd</t>
  </si>
  <si>
    <t>Labor Overhd</t>
  </si>
  <si>
    <t>ANC,Expanding,8in,72in,Sg Eye 5/8in</t>
  </si>
  <si>
    <t>GYD,Marker-Plastic-Yellow</t>
  </si>
  <si>
    <t>GYF,3/8,Down,78in Pole mt,EyePlate</t>
  </si>
  <si>
    <t>GYW,3/8 in. EHS (15,400 lbs)</t>
  </si>
  <si>
    <t>SAA,3 inch,Clevi</t>
  </si>
  <si>
    <t>% of Total Cost</t>
  </si>
  <si>
    <t xml:space="preserve">OH Conductor &amp; Devices </t>
  </si>
  <si>
    <t>CON,#2 AWG,Alum Alloy,One,Bare</t>
  </si>
  <si>
    <t>DEC,#4 - #2/0 AA,AL,AS</t>
  </si>
  <si>
    <t>DEG,#2,Primary Neutral Al</t>
  </si>
  <si>
    <t>GND,Extend Gnd To Guy/Eq,#4</t>
  </si>
  <si>
    <t>Transformer Devices</t>
  </si>
  <si>
    <t>Services</t>
  </si>
  <si>
    <t>SVC,#2 AWG,Trip,All Alum,Res</t>
  </si>
  <si>
    <t>SVW,#2 AWG,Trip,All Alum,Res</t>
  </si>
  <si>
    <t>Meter Expense</t>
  </si>
  <si>
    <t>MTR-Type 0A006 Class200,240v RF</t>
  </si>
  <si>
    <t>Total Work Request Charges</t>
  </si>
  <si>
    <t>BKT,Arrestor/CO 12in (1Ph),Fbrgls</t>
  </si>
  <si>
    <t>Pole,40ft,Class 4</t>
  </si>
  <si>
    <t>INS,15kV,Deadend,Polymer</t>
  </si>
  <si>
    <t>XCO,15kV,100 Amp,10kA</t>
  </si>
  <si>
    <t>XFR,15KVA,7.2/12.4kVY,120/240,1BG</t>
  </si>
  <si>
    <t>Avg Serv Life (yrs)</t>
  </si>
  <si>
    <t>Weighted Avg Accounting Life</t>
  </si>
  <si>
    <t>Marginal Cost Per Month to Connect a Residential Customer</t>
  </si>
  <si>
    <t>Total Capital Cost</t>
  </si>
  <si>
    <t>Monthly Capital Recovery $</t>
  </si>
  <si>
    <t>Total Basic Service Charge $/month</t>
  </si>
  <si>
    <t>Marginal Customer Connection Study</t>
  </si>
  <si>
    <t>Kentucky Power 2014</t>
  </si>
  <si>
    <t>Kentucky Power MCAC (Customer Hookup Cost): 7.2kV</t>
  </si>
  <si>
    <t>GND,Cu Clad Rod,#5</t>
  </si>
  <si>
    <t>GND,Cu Clad Adr,#4</t>
  </si>
  <si>
    <t>EQL,1 Ph,#4, CU Sol,#4,CU Sld, Xfr</t>
  </si>
  <si>
    <t>Total Installed Cost</t>
  </si>
  <si>
    <t>Levelized 33 Year Carrying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</si>
</sst>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6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44" fontId="0" fillId="0" borderId="0" xfId="2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0" fillId="0" borderId="2" xfId="0" applyNumberFormat="1" applyBorder="1"/>
    <xf numFmtId="0" fontId="0" fillId="0" borderId="1" xfId="0" applyBorder="1"/>
    <xf numFmtId="0" fontId="3" fillId="0" borderId="3" xfId="0" applyFont="1" applyBorder="1" applyAlignment="1">
      <alignment wrapText="1"/>
    </xf>
    <xf numFmtId="164" fontId="4" fillId="0" borderId="4" xfId="0" applyNumberFormat="1" applyFont="1" applyBorder="1"/>
    <xf numFmtId="165" fontId="5" fillId="0" borderId="2" xfId="1" applyNumberFormat="1" applyFont="1" applyBorder="1"/>
    <xf numFmtId="165" fontId="0" fillId="0" borderId="0" xfId="1" applyNumberFormat="1" applyFont="1"/>
    <xf numFmtId="164" fontId="2" fillId="0" borderId="0" xfId="0" applyNumberFormat="1" applyFont="1" applyFill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2" applyNumberFormat="1" applyFont="1" applyBorder="1"/>
    <xf numFmtId="10" fontId="2" fillId="0" borderId="0" xfId="0" applyNumberFormat="1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0" fillId="0" borderId="1" xfId="0" applyFill="1" applyBorder="1"/>
    <xf numFmtId="164" fontId="2" fillId="0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0" fillId="0" borderId="8" xfId="0" applyBorder="1"/>
    <xf numFmtId="164" fontId="2" fillId="0" borderId="8" xfId="0" applyNumberFormat="1" applyFont="1" applyFill="1" applyBorder="1"/>
    <xf numFmtId="164" fontId="0" fillId="0" borderId="8" xfId="0" applyNumberFormat="1" applyBorder="1"/>
    <xf numFmtId="0" fontId="2" fillId="0" borderId="4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/>
    <xf numFmtId="0" fontId="2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2" fillId="0" borderId="7" xfId="0" applyNumberFormat="1" applyFont="1" applyBorder="1"/>
    <xf numFmtId="10" fontId="2" fillId="0" borderId="7" xfId="0" applyNumberFormat="1" applyFont="1" applyBorder="1"/>
    <xf numFmtId="0" fontId="2" fillId="0" borderId="14" xfId="0" applyFont="1" applyBorder="1"/>
    <xf numFmtId="10" fontId="0" fillId="0" borderId="2" xfId="3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B1" zoomScale="85" zoomScaleNormal="85" workbookViewId="0">
      <selection activeCell="D48" sqref="D48"/>
    </sheetView>
  </sheetViews>
  <sheetFormatPr defaultRowHeight="15.75" outlineLevelRow="1" outlineLevelCol="1" x14ac:dyDescent="0.25"/>
  <cols>
    <col min="1" max="1" width="28" customWidth="1"/>
    <col min="2" max="2" width="34.125" customWidth="1"/>
    <col min="3" max="3" width="9" hidden="1" customWidth="1" outlineLevel="1"/>
    <col min="4" max="4" width="12.75" hidden="1" customWidth="1" outlineLevel="1"/>
    <col min="5" max="5" width="13.75" hidden="1" customWidth="1" outlineLevel="1"/>
    <col min="6" max="6" width="13.875" hidden="1" customWidth="1" outlineLevel="1"/>
    <col min="7" max="7" width="14.875" style="5" hidden="1" customWidth="1" outlineLevel="1"/>
    <col min="8" max="8" width="15.25" hidden="1" customWidth="1" outlineLevel="1"/>
    <col min="9" max="9" width="13.125" hidden="1" customWidth="1" outlineLevel="1"/>
    <col min="10" max="10" width="18.75" bestFit="1" customWidth="1" collapsed="1"/>
    <col min="11" max="11" width="14" bestFit="1" customWidth="1"/>
    <col min="12" max="12" width="18.75" style="1" customWidth="1"/>
  </cols>
  <sheetData>
    <row r="1" spans="1:12" ht="18.75" x14ac:dyDescent="0.3">
      <c r="A1" s="22" t="s">
        <v>39</v>
      </c>
    </row>
    <row r="2" spans="1:12" ht="18.75" x14ac:dyDescent="0.3">
      <c r="A2" s="22" t="s">
        <v>40</v>
      </c>
    </row>
    <row r="3" spans="1:12" ht="16.5" thickBot="1" x14ac:dyDescent="0.3"/>
    <row r="4" spans="1:12" ht="19.5" thickBot="1" x14ac:dyDescent="0.35">
      <c r="A4" s="55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s="3" customFormat="1" x14ac:dyDescent="0.25">
      <c r="A5" s="40" t="s">
        <v>0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45</v>
      </c>
      <c r="K5" s="41" t="s">
        <v>15</v>
      </c>
      <c r="L5" s="42" t="s">
        <v>33</v>
      </c>
    </row>
    <row r="6" spans="1:12" s="2" customFormat="1" x14ac:dyDescent="0.25">
      <c r="A6" s="25"/>
      <c r="B6" s="8"/>
      <c r="C6" s="8"/>
      <c r="D6" s="8"/>
      <c r="E6" s="8"/>
      <c r="F6" s="8"/>
      <c r="G6" s="8"/>
      <c r="H6" s="8"/>
      <c r="I6" s="8"/>
      <c r="J6" s="8"/>
      <c r="K6" s="8"/>
      <c r="L6" s="26"/>
    </row>
    <row r="7" spans="1:12" hidden="1" outlineLevel="1" x14ac:dyDescent="0.25">
      <c r="A7" s="13">
        <v>3640000</v>
      </c>
      <c r="B7" s="10" t="s">
        <v>1</v>
      </c>
      <c r="C7" s="5"/>
      <c r="D7" s="5"/>
      <c r="E7" s="5"/>
      <c r="F7" s="5"/>
      <c r="H7" s="5"/>
      <c r="I7" s="5"/>
      <c r="J7" s="5"/>
      <c r="K7" s="5"/>
      <c r="L7" s="27"/>
    </row>
    <row r="8" spans="1:12" hidden="1" outlineLevel="1" x14ac:dyDescent="0.25">
      <c r="A8" s="16"/>
      <c r="B8" s="5" t="s">
        <v>10</v>
      </c>
      <c r="C8" s="5">
        <v>2</v>
      </c>
      <c r="D8" s="28">
        <v>35.26</v>
      </c>
      <c r="E8" s="6">
        <v>80.64</v>
      </c>
      <c r="F8" s="6">
        <v>30.72</v>
      </c>
      <c r="G8" s="6">
        <v>64.78</v>
      </c>
      <c r="H8" s="6">
        <v>8.66</v>
      </c>
      <c r="I8" s="6">
        <v>185.71</v>
      </c>
      <c r="J8" s="7">
        <f t="shared" ref="J8:J14" si="0" xml:space="preserve"> SUM(D8:I8)</f>
        <v>405.77</v>
      </c>
      <c r="K8" s="5"/>
      <c r="L8" s="27"/>
    </row>
    <row r="9" spans="1:12" hidden="1" outlineLevel="1" x14ac:dyDescent="0.25">
      <c r="A9" s="16"/>
      <c r="B9" s="5" t="s">
        <v>28</v>
      </c>
      <c r="C9" s="5">
        <v>1</v>
      </c>
      <c r="D9" s="28">
        <v>24.43</v>
      </c>
      <c r="E9" s="6">
        <v>7.2</v>
      </c>
      <c r="F9" s="6">
        <v>6.36</v>
      </c>
      <c r="G9" s="6">
        <v>5.78</v>
      </c>
      <c r="H9" s="6">
        <v>6</v>
      </c>
      <c r="I9" s="6">
        <v>16.579999999999998</v>
      </c>
      <c r="J9" s="7">
        <f xml:space="preserve"> SUM(D9:I9)</f>
        <v>66.349999999999994</v>
      </c>
      <c r="K9" s="5"/>
      <c r="L9" s="27"/>
    </row>
    <row r="10" spans="1:12" hidden="1" outlineLevel="1" x14ac:dyDescent="0.25">
      <c r="A10" s="16"/>
      <c r="B10" s="5" t="s">
        <v>11</v>
      </c>
      <c r="C10" s="5">
        <v>2</v>
      </c>
      <c r="D10" s="28">
        <v>4.41</v>
      </c>
      <c r="E10" s="6">
        <v>8.64</v>
      </c>
      <c r="F10" s="6">
        <v>3.4</v>
      </c>
      <c r="G10" s="6">
        <v>6.94</v>
      </c>
      <c r="H10" s="6">
        <v>1.08</v>
      </c>
      <c r="I10" s="6">
        <v>19.899999999999999</v>
      </c>
      <c r="J10" s="7">
        <f t="shared" si="0"/>
        <v>44.37</v>
      </c>
      <c r="K10" s="5"/>
      <c r="L10" s="27"/>
    </row>
    <row r="11" spans="1:12" hidden="1" outlineLevel="1" x14ac:dyDescent="0.25">
      <c r="A11" s="16"/>
      <c r="B11" s="5" t="s">
        <v>12</v>
      </c>
      <c r="C11" s="5">
        <v>1</v>
      </c>
      <c r="D11" s="28">
        <v>31.74</v>
      </c>
      <c r="E11" s="6">
        <v>17.28</v>
      </c>
      <c r="F11" s="6">
        <v>10.69</v>
      </c>
      <c r="G11" s="6">
        <v>13.88</v>
      </c>
      <c r="H11" s="6">
        <v>7.8</v>
      </c>
      <c r="I11" s="6">
        <v>39.799999999999997</v>
      </c>
      <c r="J11" s="7">
        <f t="shared" si="0"/>
        <v>121.18999999999998</v>
      </c>
      <c r="K11" s="5"/>
      <c r="L11" s="27"/>
    </row>
    <row r="12" spans="1:12" hidden="1" outlineLevel="1" x14ac:dyDescent="0.25">
      <c r="A12" s="16"/>
      <c r="B12" s="5" t="s">
        <v>13</v>
      </c>
      <c r="C12" s="5">
        <v>90</v>
      </c>
      <c r="D12" s="28">
        <v>20.58</v>
      </c>
      <c r="E12" s="6">
        <v>0</v>
      </c>
      <c r="F12" s="6">
        <v>3.5</v>
      </c>
      <c r="G12" s="6">
        <v>0</v>
      </c>
      <c r="H12" s="6">
        <v>5.0599999999999996</v>
      </c>
      <c r="I12" s="6">
        <v>0</v>
      </c>
      <c r="J12" s="7">
        <f t="shared" si="0"/>
        <v>29.139999999999997</v>
      </c>
      <c r="K12" s="5"/>
      <c r="L12" s="27"/>
    </row>
    <row r="13" spans="1:12" hidden="1" outlineLevel="1" x14ac:dyDescent="0.25">
      <c r="A13" s="16"/>
      <c r="B13" s="5" t="s">
        <v>29</v>
      </c>
      <c r="C13" s="5">
        <v>1</v>
      </c>
      <c r="D13" s="28">
        <v>233.02</v>
      </c>
      <c r="E13" s="6">
        <v>97.92</v>
      </c>
      <c r="F13" s="6">
        <v>69.63</v>
      </c>
      <c r="G13" s="6">
        <v>78.66</v>
      </c>
      <c r="H13" s="6">
        <v>57.25</v>
      </c>
      <c r="I13" s="6">
        <v>225.51</v>
      </c>
      <c r="J13" s="7">
        <f t="shared" si="0"/>
        <v>761.99</v>
      </c>
      <c r="K13" s="5"/>
      <c r="L13" s="27"/>
    </row>
    <row r="14" spans="1:12" hidden="1" outlineLevel="1" x14ac:dyDescent="0.25">
      <c r="A14" s="16"/>
      <c r="B14" s="5" t="s">
        <v>14</v>
      </c>
      <c r="C14" s="5">
        <v>1</v>
      </c>
      <c r="D14" s="28">
        <v>4.7300000000000004</v>
      </c>
      <c r="E14" s="6">
        <v>6.48</v>
      </c>
      <c r="F14" s="6">
        <v>2.79</v>
      </c>
      <c r="G14" s="6">
        <v>5.21</v>
      </c>
      <c r="H14" s="6">
        <v>1.1599999999999999</v>
      </c>
      <c r="I14" s="6">
        <v>14.92</v>
      </c>
      <c r="J14" s="7">
        <f t="shared" si="0"/>
        <v>35.29</v>
      </c>
      <c r="K14" s="5"/>
      <c r="L14" s="27"/>
    </row>
    <row r="15" spans="1:12" collapsed="1" x14ac:dyDescent="0.25">
      <c r="A15" s="13">
        <v>3640000</v>
      </c>
      <c r="B15" s="10" t="s">
        <v>1</v>
      </c>
      <c r="C15" s="5"/>
      <c r="D15" s="6">
        <f t="shared" ref="D15:I15" si="1">SUM(D8:D14)</f>
        <v>354.17</v>
      </c>
      <c r="E15" s="6">
        <f t="shared" si="1"/>
        <v>218.16</v>
      </c>
      <c r="F15" s="6">
        <f t="shared" si="1"/>
        <v>127.08999999999999</v>
      </c>
      <c r="G15" s="6">
        <f t="shared" si="1"/>
        <v>175.25</v>
      </c>
      <c r="H15" s="6">
        <f t="shared" si="1"/>
        <v>87.009999999999991</v>
      </c>
      <c r="I15" s="6">
        <f t="shared" si="1"/>
        <v>502.42</v>
      </c>
      <c r="J15" s="7">
        <f xml:space="preserve"> SUM(D15:I15)</f>
        <v>1464.1000000000001</v>
      </c>
      <c r="K15" s="29">
        <f>J15/J$43</f>
        <v>0.36626765231966174</v>
      </c>
      <c r="L15" s="27">
        <v>31</v>
      </c>
    </row>
    <row r="16" spans="1:12" x14ac:dyDescent="0.25">
      <c r="A16" s="16"/>
      <c r="B16" s="5"/>
      <c r="C16" s="5"/>
      <c r="D16" s="5"/>
      <c r="E16" s="5"/>
      <c r="F16" s="5"/>
      <c r="H16" s="5"/>
      <c r="I16" s="5"/>
      <c r="J16" s="5"/>
      <c r="K16" s="5"/>
      <c r="L16" s="27"/>
    </row>
    <row r="17" spans="1:12" hidden="1" outlineLevel="1" x14ac:dyDescent="0.25">
      <c r="A17" s="13">
        <v>3650000</v>
      </c>
      <c r="B17" s="10" t="s">
        <v>16</v>
      </c>
      <c r="C17" s="5"/>
      <c r="D17" s="5"/>
      <c r="E17" s="5"/>
      <c r="F17" s="5"/>
      <c r="H17" s="5"/>
      <c r="I17" s="5"/>
      <c r="J17" s="5"/>
      <c r="K17" s="5"/>
      <c r="L17" s="27"/>
    </row>
    <row r="18" spans="1:12" hidden="1" outlineLevel="1" x14ac:dyDescent="0.25">
      <c r="A18" s="16"/>
      <c r="B18" s="5" t="s">
        <v>17</v>
      </c>
      <c r="C18" s="5">
        <v>400</v>
      </c>
      <c r="D18" s="6">
        <v>68.599999999999994</v>
      </c>
      <c r="E18" s="6">
        <v>54</v>
      </c>
      <c r="F18" s="6">
        <v>28.22</v>
      </c>
      <c r="G18" s="6">
        <v>43.38</v>
      </c>
      <c r="H18" s="6">
        <v>16.850000000000001</v>
      </c>
      <c r="I18" s="6">
        <v>124.36</v>
      </c>
      <c r="J18" s="7">
        <f t="shared" ref="J18:J24" si="2">SUM(D18:I18)</f>
        <v>335.40999999999997</v>
      </c>
      <c r="K18" s="5"/>
      <c r="L18" s="27"/>
    </row>
    <row r="19" spans="1:12" s="5" customFormat="1" hidden="1" outlineLevel="1" x14ac:dyDescent="0.25">
      <c r="A19" s="16"/>
      <c r="B19" s="5" t="s">
        <v>18</v>
      </c>
      <c r="C19" s="5">
        <v>2</v>
      </c>
      <c r="D19" s="6">
        <v>12.92</v>
      </c>
      <c r="E19" s="6">
        <v>24.48</v>
      </c>
      <c r="F19" s="6">
        <v>9.6999999999999993</v>
      </c>
      <c r="G19" s="6">
        <v>19.670000000000002</v>
      </c>
      <c r="H19" s="6">
        <v>3.17</v>
      </c>
      <c r="I19" s="6">
        <v>56.38</v>
      </c>
      <c r="J19" s="7">
        <f t="shared" si="2"/>
        <v>126.32</v>
      </c>
      <c r="L19" s="27"/>
    </row>
    <row r="20" spans="1:12" hidden="1" outlineLevel="1" x14ac:dyDescent="0.25">
      <c r="A20" s="16"/>
      <c r="B20" s="5" t="s">
        <v>19</v>
      </c>
      <c r="C20" s="5">
        <v>2</v>
      </c>
      <c r="D20" s="6">
        <v>2.16</v>
      </c>
      <c r="E20" s="6">
        <v>5.76</v>
      </c>
      <c r="F20" s="6">
        <v>2.13</v>
      </c>
      <c r="G20" s="6">
        <v>4.63</v>
      </c>
      <c r="H20" s="6">
        <v>0.53</v>
      </c>
      <c r="I20" s="6">
        <v>13.27</v>
      </c>
      <c r="J20" s="7">
        <f t="shared" si="2"/>
        <v>28.479999999999997</v>
      </c>
      <c r="K20" s="5"/>
      <c r="L20" s="27"/>
    </row>
    <row r="21" spans="1:12" hidden="1" outlineLevel="1" x14ac:dyDescent="0.25">
      <c r="A21" s="16"/>
      <c r="B21" s="5" t="s">
        <v>43</v>
      </c>
      <c r="C21" s="5">
        <v>1</v>
      </c>
      <c r="D21" s="6">
        <v>16.05</v>
      </c>
      <c r="E21" s="6">
        <v>25.92</v>
      </c>
      <c r="F21" s="6">
        <v>10.68</v>
      </c>
      <c r="G21" s="6">
        <v>20.82</v>
      </c>
      <c r="H21" s="6">
        <v>3.94</v>
      </c>
      <c r="I21" s="6">
        <v>59.69</v>
      </c>
      <c r="J21" s="7">
        <f t="shared" si="2"/>
        <v>137.1</v>
      </c>
      <c r="K21" s="5"/>
      <c r="L21" s="27"/>
    </row>
    <row r="22" spans="1:12" hidden="1" outlineLevel="1" x14ac:dyDescent="0.25">
      <c r="A22" s="16"/>
      <c r="B22" s="5" t="s">
        <v>42</v>
      </c>
      <c r="C22" s="23">
        <v>1</v>
      </c>
      <c r="D22" s="6">
        <v>104.32</v>
      </c>
      <c r="E22" s="6">
        <v>25.92</v>
      </c>
      <c r="F22" s="6">
        <v>25.68</v>
      </c>
      <c r="G22" s="6">
        <v>20.82</v>
      </c>
      <c r="H22" s="6">
        <v>25.63</v>
      </c>
      <c r="I22" s="6">
        <v>59.69</v>
      </c>
      <c r="J22" s="7">
        <f t="shared" si="2"/>
        <v>262.06</v>
      </c>
      <c r="K22" s="5"/>
      <c r="L22" s="27"/>
    </row>
    <row r="23" spans="1:12" hidden="1" outlineLevel="1" x14ac:dyDescent="0.25">
      <c r="A23" s="16"/>
      <c r="B23" s="5" t="s">
        <v>20</v>
      </c>
      <c r="C23" s="5">
        <v>1</v>
      </c>
      <c r="D23" s="6">
        <v>7.59</v>
      </c>
      <c r="E23" s="6">
        <v>2.88</v>
      </c>
      <c r="F23" s="6">
        <v>2.17</v>
      </c>
      <c r="G23" s="6">
        <v>2.31</v>
      </c>
      <c r="H23" s="6">
        <v>1.87</v>
      </c>
      <c r="I23" s="6">
        <v>6.63</v>
      </c>
      <c r="J23" s="7">
        <f t="shared" si="2"/>
        <v>23.45</v>
      </c>
      <c r="K23" s="5"/>
      <c r="L23" s="27"/>
    </row>
    <row r="24" spans="1:12" hidden="1" outlineLevel="1" x14ac:dyDescent="0.25">
      <c r="A24" s="16"/>
      <c r="B24" s="5" t="s">
        <v>30</v>
      </c>
      <c r="C24" s="5">
        <v>2</v>
      </c>
      <c r="D24" s="6">
        <v>16.170000000000002</v>
      </c>
      <c r="E24" s="6">
        <v>0</v>
      </c>
      <c r="F24" s="6">
        <v>2.75</v>
      </c>
      <c r="G24" s="6">
        <v>0</v>
      </c>
      <c r="H24" s="6">
        <v>3.97</v>
      </c>
      <c r="I24" s="6">
        <v>0</v>
      </c>
      <c r="J24" s="7">
        <f t="shared" si="2"/>
        <v>22.89</v>
      </c>
      <c r="K24" s="5"/>
      <c r="L24" s="27"/>
    </row>
    <row r="25" spans="1:12" collapsed="1" x14ac:dyDescent="0.25">
      <c r="A25" s="13">
        <v>3650000</v>
      </c>
      <c r="B25" s="10" t="s">
        <v>16</v>
      </c>
      <c r="C25" s="5"/>
      <c r="D25" s="6">
        <f xml:space="preserve"> SUM(D18:D24)</f>
        <v>227.81</v>
      </c>
      <c r="E25" s="6">
        <f t="shared" ref="E25:I25" si="3" xml:space="preserve"> SUM(E18:E24)</f>
        <v>138.96</v>
      </c>
      <c r="F25" s="6">
        <f t="shared" si="3"/>
        <v>81.33</v>
      </c>
      <c r="G25" s="6">
        <f t="shared" si="3"/>
        <v>111.63</v>
      </c>
      <c r="H25" s="6">
        <f t="shared" si="3"/>
        <v>55.96</v>
      </c>
      <c r="I25" s="6">
        <f t="shared" si="3"/>
        <v>320.02</v>
      </c>
      <c r="J25" s="7">
        <f>SUM(D25:I25)</f>
        <v>935.71</v>
      </c>
      <c r="K25" s="29">
        <f>J25/J$43</f>
        <v>0.23408257970905721</v>
      </c>
      <c r="L25" s="27">
        <v>40</v>
      </c>
    </row>
    <row r="26" spans="1:12" x14ac:dyDescent="0.25">
      <c r="A26" s="16"/>
      <c r="B26" s="5"/>
      <c r="C26" s="5"/>
      <c r="D26" s="5"/>
      <c r="E26" s="5"/>
      <c r="F26" s="5"/>
      <c r="H26" s="5"/>
      <c r="I26" s="5"/>
      <c r="J26" s="5"/>
      <c r="K26" s="5"/>
      <c r="L26" s="27"/>
    </row>
    <row r="27" spans="1:12" s="24" customFormat="1" hidden="1" outlineLevel="1" x14ac:dyDescent="0.25">
      <c r="A27" s="30">
        <v>3680000</v>
      </c>
      <c r="B27" s="31" t="s">
        <v>21</v>
      </c>
      <c r="C27" s="23"/>
      <c r="D27" s="23"/>
      <c r="E27" s="23"/>
      <c r="F27" s="23"/>
      <c r="G27" s="23"/>
      <c r="H27" s="23"/>
      <c r="I27" s="23"/>
      <c r="J27" s="23"/>
      <c r="K27" s="23"/>
      <c r="L27" s="32"/>
    </row>
    <row r="28" spans="1:12" s="24" customFormat="1" hidden="1" outlineLevel="1" x14ac:dyDescent="0.25">
      <c r="A28" s="33"/>
      <c r="B28" s="23" t="s">
        <v>44</v>
      </c>
      <c r="C28" s="23">
        <v>1</v>
      </c>
      <c r="D28" s="9">
        <v>23.33</v>
      </c>
      <c r="E28" s="9">
        <v>28.08</v>
      </c>
      <c r="F28" s="9">
        <v>12.57</v>
      </c>
      <c r="G28" s="9">
        <v>22.56</v>
      </c>
      <c r="H28" s="9">
        <v>5.73</v>
      </c>
      <c r="I28" s="9">
        <v>64.67</v>
      </c>
      <c r="J28" s="34">
        <f>SUM(D28:I28)</f>
        <v>156.94</v>
      </c>
      <c r="K28" s="23"/>
      <c r="L28" s="32"/>
    </row>
    <row r="29" spans="1:12" s="24" customFormat="1" hidden="1" outlineLevel="1" x14ac:dyDescent="0.25">
      <c r="A29" s="33"/>
      <c r="B29" s="23" t="s">
        <v>31</v>
      </c>
      <c r="C29" s="23">
        <v>1</v>
      </c>
      <c r="D29" s="9">
        <v>51.96</v>
      </c>
      <c r="E29" s="9">
        <v>11.52</v>
      </c>
      <c r="F29" s="9">
        <v>12.37</v>
      </c>
      <c r="G29" s="9">
        <v>9.25</v>
      </c>
      <c r="H29" s="9">
        <v>12.77</v>
      </c>
      <c r="I29" s="9">
        <v>26.53</v>
      </c>
      <c r="J29" s="34">
        <f>SUM(D29:I29)</f>
        <v>124.4</v>
      </c>
      <c r="K29" s="23"/>
      <c r="L29" s="32"/>
    </row>
    <row r="30" spans="1:12" hidden="1" outlineLevel="1" x14ac:dyDescent="0.25">
      <c r="A30" s="16"/>
      <c r="B30" s="5" t="s">
        <v>32</v>
      </c>
      <c r="C30" s="5">
        <v>1</v>
      </c>
      <c r="D30" s="6">
        <v>497.67</v>
      </c>
      <c r="E30" s="6">
        <v>53.28</v>
      </c>
      <c r="F30" s="6">
        <v>100.94</v>
      </c>
      <c r="G30" s="6">
        <v>42.8</v>
      </c>
      <c r="H30" s="6">
        <v>122.28</v>
      </c>
      <c r="I30" s="6">
        <v>122.7</v>
      </c>
      <c r="J30" s="7">
        <f>SUM(D30:I30)</f>
        <v>939.67000000000007</v>
      </c>
      <c r="K30" s="29"/>
      <c r="L30" s="27"/>
    </row>
    <row r="31" spans="1:12" collapsed="1" x14ac:dyDescent="0.25">
      <c r="A31" s="30">
        <v>3680000</v>
      </c>
      <c r="B31" s="31" t="s">
        <v>21</v>
      </c>
      <c r="C31" s="5"/>
      <c r="D31" s="6">
        <f t="shared" ref="D31:I31" si="4">SUM(D28:D29)</f>
        <v>75.289999999999992</v>
      </c>
      <c r="E31" s="6">
        <f t="shared" si="4"/>
        <v>39.599999999999994</v>
      </c>
      <c r="F31" s="6">
        <f t="shared" si="4"/>
        <v>24.939999999999998</v>
      </c>
      <c r="G31" s="6">
        <f t="shared" si="4"/>
        <v>31.81</v>
      </c>
      <c r="H31" s="6">
        <f t="shared" si="4"/>
        <v>18.5</v>
      </c>
      <c r="I31" s="6">
        <f t="shared" si="4"/>
        <v>91.2</v>
      </c>
      <c r="J31" s="7">
        <f>SUM(J28:J30)</f>
        <v>1221.0100000000002</v>
      </c>
      <c r="K31" s="29">
        <f>J31/J$43</f>
        <v>0.30545486384729881</v>
      </c>
      <c r="L31" s="27">
        <v>32</v>
      </c>
    </row>
    <row r="32" spans="1:12" x14ac:dyDescent="0.25">
      <c r="A32" s="16"/>
      <c r="B32" s="5"/>
      <c r="C32" s="5"/>
      <c r="D32" s="5"/>
      <c r="E32" s="5"/>
      <c r="F32" s="5"/>
      <c r="H32" s="5"/>
      <c r="I32" s="5"/>
      <c r="J32" s="5"/>
      <c r="K32" s="5"/>
      <c r="L32" s="27"/>
    </row>
    <row r="33" spans="1:13" hidden="1" outlineLevel="1" x14ac:dyDescent="0.25">
      <c r="A33" s="13">
        <v>3690000</v>
      </c>
      <c r="B33" s="10" t="s">
        <v>22</v>
      </c>
      <c r="C33" s="5"/>
      <c r="D33" s="5"/>
      <c r="E33" s="5"/>
      <c r="F33" s="5"/>
      <c r="H33" s="5"/>
      <c r="I33" s="5"/>
      <c r="J33" s="5"/>
      <c r="K33" s="5"/>
      <c r="L33" s="27"/>
    </row>
    <row r="34" spans="1:13" hidden="1" outlineLevel="1" x14ac:dyDescent="0.25">
      <c r="A34" s="16"/>
      <c r="B34" s="5" t="s">
        <v>23</v>
      </c>
      <c r="C34" s="5">
        <v>1</v>
      </c>
      <c r="D34" s="6">
        <v>6.06</v>
      </c>
      <c r="E34" s="6">
        <v>37.44</v>
      </c>
      <c r="F34" s="6">
        <v>12.51</v>
      </c>
      <c r="G34" s="6">
        <v>30.08</v>
      </c>
      <c r="H34" s="9">
        <v>1.49</v>
      </c>
      <c r="I34" s="9">
        <v>86.22</v>
      </c>
      <c r="J34" s="7">
        <f>SUM(D34:I34)</f>
        <v>173.8</v>
      </c>
      <c r="K34" s="5"/>
      <c r="L34" s="27"/>
    </row>
    <row r="35" spans="1:13" hidden="1" outlineLevel="1" x14ac:dyDescent="0.25">
      <c r="A35" s="16"/>
      <c r="B35" s="5" t="s">
        <v>24</v>
      </c>
      <c r="C35" s="5">
        <v>80</v>
      </c>
      <c r="D35" s="6">
        <v>68.989999999999995</v>
      </c>
      <c r="E35" s="6">
        <v>0</v>
      </c>
      <c r="F35" s="6">
        <v>11.73</v>
      </c>
      <c r="G35" s="6">
        <v>0</v>
      </c>
      <c r="H35" s="9">
        <v>16.95</v>
      </c>
      <c r="I35" s="9">
        <v>0</v>
      </c>
      <c r="J35" s="7">
        <f>SUM(D35:I35)</f>
        <v>97.67</v>
      </c>
      <c r="K35" s="5"/>
      <c r="L35" s="27"/>
    </row>
    <row r="36" spans="1:13" collapsed="1" x14ac:dyDescent="0.25">
      <c r="A36" s="13">
        <v>3690000</v>
      </c>
      <c r="B36" s="10" t="s">
        <v>22</v>
      </c>
      <c r="C36" s="5"/>
      <c r="D36" s="6">
        <f>SUM(D34:D35)</f>
        <v>75.05</v>
      </c>
      <c r="E36" s="6">
        <f t="shared" ref="E36:J36" si="5">SUM(E34:E35)</f>
        <v>37.44</v>
      </c>
      <c r="F36" s="6">
        <f t="shared" si="5"/>
        <v>24.240000000000002</v>
      </c>
      <c r="G36" s="6">
        <f t="shared" si="5"/>
        <v>30.08</v>
      </c>
      <c r="H36" s="6">
        <f t="shared" si="5"/>
        <v>18.439999999999998</v>
      </c>
      <c r="I36" s="6">
        <f t="shared" si="5"/>
        <v>86.22</v>
      </c>
      <c r="J36" s="7">
        <f t="shared" si="5"/>
        <v>271.47000000000003</v>
      </c>
      <c r="K36" s="29">
        <f>J36/J$43</f>
        <v>6.7912492025967192E-2</v>
      </c>
      <c r="L36" s="27">
        <v>33</v>
      </c>
    </row>
    <row r="37" spans="1:13" x14ac:dyDescent="0.25">
      <c r="A37" s="16"/>
      <c r="B37" s="5"/>
      <c r="C37" s="5"/>
      <c r="D37" s="5"/>
      <c r="E37" s="5"/>
      <c r="F37" s="5"/>
      <c r="H37" s="5"/>
      <c r="I37" s="5"/>
      <c r="J37" s="5"/>
      <c r="K37" s="5"/>
      <c r="L37" s="27"/>
    </row>
    <row r="38" spans="1:13" hidden="1" outlineLevel="1" x14ac:dyDescent="0.25">
      <c r="A38" s="16"/>
      <c r="B38" s="5"/>
      <c r="C38" s="5"/>
      <c r="D38" s="5"/>
      <c r="E38" s="5"/>
      <c r="F38" s="5"/>
      <c r="H38" s="5"/>
      <c r="I38" s="5"/>
      <c r="J38" s="5"/>
      <c r="K38" s="5"/>
      <c r="L38" s="27"/>
    </row>
    <row r="39" spans="1:13" hidden="1" outlineLevel="1" x14ac:dyDescent="0.25">
      <c r="A39" s="13">
        <v>5860000</v>
      </c>
      <c r="B39" s="10" t="s">
        <v>25</v>
      </c>
      <c r="C39" s="5"/>
      <c r="D39" s="35"/>
      <c r="E39" s="5"/>
      <c r="F39" s="5"/>
      <c r="H39" s="5"/>
      <c r="I39" s="5"/>
      <c r="J39" s="5"/>
      <c r="K39" s="5"/>
      <c r="L39" s="27"/>
    </row>
    <row r="40" spans="1:13" hidden="1" outlineLevel="1" x14ac:dyDescent="0.25">
      <c r="A40" s="16"/>
      <c r="B40" s="5" t="s">
        <v>26</v>
      </c>
      <c r="C40" s="5">
        <v>1</v>
      </c>
      <c r="D40" s="6">
        <v>58.5</v>
      </c>
      <c r="E40" s="6">
        <v>5.04</v>
      </c>
      <c r="F40" s="6">
        <v>11.49</v>
      </c>
      <c r="G40" s="6">
        <v>4.05</v>
      </c>
      <c r="H40" s="9">
        <v>14.37</v>
      </c>
      <c r="I40" s="9">
        <v>11.61</v>
      </c>
      <c r="J40" s="7">
        <f>SUM(D40:I40)</f>
        <v>105.06</v>
      </c>
      <c r="K40" s="5"/>
      <c r="L40" s="27"/>
    </row>
    <row r="41" spans="1:13" collapsed="1" x14ac:dyDescent="0.25">
      <c r="A41" s="43">
        <v>5860000</v>
      </c>
      <c r="B41" s="44" t="s">
        <v>25</v>
      </c>
      <c r="C41" s="45"/>
      <c r="D41" s="46"/>
      <c r="E41" s="46"/>
      <c r="F41" s="46"/>
      <c r="G41" s="46"/>
      <c r="H41" s="46"/>
      <c r="I41" s="46"/>
      <c r="J41" s="47">
        <f>J40</f>
        <v>105.06</v>
      </c>
      <c r="K41" s="48">
        <f>J41/J43</f>
        <v>2.6282412098014931E-2</v>
      </c>
      <c r="L41" s="49">
        <v>25</v>
      </c>
      <c r="M41" s="12"/>
    </row>
    <row r="42" spans="1:13" ht="5.25" customHeight="1" x14ac:dyDescent="0.25">
      <c r="A42" s="16"/>
      <c r="B42" s="5"/>
      <c r="C42" s="5"/>
      <c r="D42" s="5"/>
      <c r="E42" s="5"/>
      <c r="F42" s="5"/>
      <c r="H42" s="5"/>
      <c r="I42" s="5"/>
      <c r="J42" s="5"/>
      <c r="K42" s="5"/>
      <c r="L42" s="27"/>
    </row>
    <row r="43" spans="1:13" ht="16.5" thickBot="1" x14ac:dyDescent="0.3">
      <c r="A43" s="53" t="s">
        <v>27</v>
      </c>
      <c r="B43" s="54"/>
      <c r="C43" s="36"/>
      <c r="D43" s="36"/>
      <c r="E43" s="36"/>
      <c r="F43" s="36"/>
      <c r="G43" s="36"/>
      <c r="H43" s="36"/>
      <c r="I43" s="36"/>
      <c r="J43" s="37">
        <f>SUM(J15,J25,J31,J36,J41)</f>
        <v>3997.3500000000008</v>
      </c>
      <c r="K43" s="38"/>
      <c r="L43" s="39"/>
    </row>
    <row r="44" spans="1:13" x14ac:dyDescent="0.25">
      <c r="A44" s="11"/>
      <c r="B44" s="11"/>
      <c r="J44" s="21"/>
    </row>
    <row r="45" spans="1:13" x14ac:dyDescent="0.25">
      <c r="A45" s="11"/>
      <c r="B45" s="11"/>
      <c r="J45" s="21"/>
    </row>
    <row r="46" spans="1:13" ht="16.5" thickBot="1" x14ac:dyDescent="0.3">
      <c r="A46" s="11"/>
      <c r="B46" s="11"/>
      <c r="J46" s="21"/>
    </row>
    <row r="47" spans="1:13" ht="16.5" thickBot="1" x14ac:dyDescent="0.3">
      <c r="A47" s="51" t="s">
        <v>35</v>
      </c>
      <c r="B47" s="52"/>
      <c r="J47" s="4"/>
    </row>
    <row r="48" spans="1:13" x14ac:dyDescent="0.25">
      <c r="A48" s="13" t="s">
        <v>34</v>
      </c>
      <c r="B48" s="19">
        <f>((K15*L15)+(K25*L25)+(K31*L31)+(K36*L36))+(K41*L41)</f>
        <v>33.390328592692654</v>
      </c>
      <c r="J48" s="4"/>
    </row>
    <row r="49" spans="1:3" ht="31.5" x14ac:dyDescent="0.25">
      <c r="A49" s="14" t="s">
        <v>46</v>
      </c>
      <c r="B49" s="50">
        <v>0.12429999999999999</v>
      </c>
    </row>
    <row r="50" spans="1:3" x14ac:dyDescent="0.25">
      <c r="A50" s="13" t="s">
        <v>36</v>
      </c>
      <c r="B50" s="15">
        <f>J43</f>
        <v>3997.3500000000008</v>
      </c>
    </row>
    <row r="51" spans="1:3" x14ac:dyDescent="0.25">
      <c r="A51" s="13" t="s">
        <v>37</v>
      </c>
      <c r="B51" s="15">
        <f>(B50*B49)/12</f>
        <v>41.405883750000008</v>
      </c>
    </row>
    <row r="52" spans="1:3" ht="12.75" customHeight="1" x14ac:dyDescent="0.25">
      <c r="A52" s="16"/>
      <c r="B52" s="15"/>
    </row>
    <row r="53" spans="1:3" ht="39" thickBot="1" x14ac:dyDescent="0.4">
      <c r="A53" s="17" t="s">
        <v>38</v>
      </c>
      <c r="B53" s="18">
        <f>B51</f>
        <v>41.405883750000008</v>
      </c>
    </row>
    <row r="54" spans="1:3" ht="7.5" customHeight="1" x14ac:dyDescent="0.25"/>
    <row r="55" spans="1:3" x14ac:dyDescent="0.25">
      <c r="C55" s="20">
        <v>155.69860279441099</v>
      </c>
    </row>
    <row r="56" spans="1:3" x14ac:dyDescent="0.25">
      <c r="B56" s="12"/>
    </row>
    <row r="57" spans="1:3" x14ac:dyDescent="0.25">
      <c r="A57" s="4"/>
      <c r="B57" s="12"/>
    </row>
  </sheetData>
  <mergeCells count="3">
    <mergeCell ref="A47:B47"/>
    <mergeCell ref="A43:B43"/>
    <mergeCell ref="A4:L4"/>
  </mergeCells>
  <pageMargins left="0.7" right="0.7" top="0.75" bottom="0.75" header="0.3" footer="0.3"/>
  <pageSetup orientation="landscape" r:id="rId1"/>
  <headerFooter>
    <oddHeader xml:space="preserve">&amp;R&amp;14Exhibit AEV 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MCC Study</vt:lpstr>
      <vt:lpstr>Sheet2</vt:lpstr>
      <vt:lpstr>Sheet3</vt:lpstr>
      <vt:lpstr>'MCC Study'!Print_Area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2014-07-29T13:33:30Z</cp:lastPrinted>
  <dcterms:created xsi:type="dcterms:W3CDTF">2014-02-03T15:43:26Z</dcterms:created>
  <dcterms:modified xsi:type="dcterms:W3CDTF">2015-02-03T16:23:28Z</dcterms:modified>
</cp:coreProperties>
</file>