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19176" windowHeight="6492" activeTab="1"/>
  </bookViews>
  <sheets>
    <sheet name="Cover" sheetId="1" r:id="rId1"/>
    <sheet name="Narrative" sheetId="2" r:id="rId2"/>
    <sheet name="Net Salvage" sheetId="3" r:id="rId3"/>
    <sheet name="Removal" sheetId="4" r:id="rId4"/>
    <sheet name="Salvage" sheetId="5" r:id="rId5"/>
    <sheet name="Salvg and Remove 2000 to 2013" sheetId="6" r:id="rId6"/>
  </sheets>
  <definedNames>
    <definedName name="_xlnm.Print_Titles" localSheetId="1">'Narrative'!$1:$8</definedName>
  </definedNames>
  <calcPr fullCalcOnLoad="1"/>
</workbook>
</file>

<file path=xl/sharedStrings.xml><?xml version="1.0" encoding="utf-8"?>
<sst xmlns="http://schemas.openxmlformats.org/spreadsheetml/2006/main" count="68" uniqueCount="49">
  <si>
    <t xml:space="preserve">KENTUCKY POWER COMPANY         </t>
  </si>
  <si>
    <t>Year</t>
  </si>
  <si>
    <t>Total</t>
  </si>
  <si>
    <t>TOTAL</t>
  </si>
  <si>
    <t>Original Cost Retired by Plant Account</t>
  </si>
  <si>
    <t>Removal</t>
  </si>
  <si>
    <t>Gross Removal, %</t>
  </si>
  <si>
    <t>Salvage</t>
  </si>
  <si>
    <t>Account</t>
  </si>
  <si>
    <t>Kentucky Power Company</t>
  </si>
  <si>
    <t>From CPR Transaction Archive</t>
  </si>
  <si>
    <t>Gross Salvage %</t>
  </si>
  <si>
    <t>Net Salvage %</t>
  </si>
  <si>
    <t>EVALUATION BASED ON 2000 - 2012 RESERVE ACTIVITY</t>
  </si>
  <si>
    <t>Salvage Amount</t>
  </si>
  <si>
    <t>Total Removal</t>
  </si>
  <si>
    <t>Net Salvage Amount</t>
  </si>
  <si>
    <t>Total Retirements</t>
  </si>
  <si>
    <t>Use Net Salvage %</t>
  </si>
  <si>
    <t>Use Gross Salvage %</t>
  </si>
  <si>
    <t>Use Gross Removal %</t>
  </si>
  <si>
    <t>KENTUCKY POWER COMPANY</t>
  </si>
  <si>
    <t>TRANSMISSION SALVAGE AND REMOVAL ANALYSIS - NARRATIVE DISCUSSION</t>
  </si>
  <si>
    <t>Transmission Plant Net Salvage Test</t>
  </si>
  <si>
    <t>Transmission Plant Removal Cost</t>
  </si>
  <si>
    <t>Transmission Plant Gross Salvage</t>
  </si>
  <si>
    <t>Transmission Removal and Salvage by Account</t>
  </si>
  <si>
    <t>Account 350.1</t>
  </si>
  <si>
    <t>Account 352</t>
  </si>
  <si>
    <t>Account 353</t>
  </si>
  <si>
    <t>Account 354</t>
  </si>
  <si>
    <t>Account 355</t>
  </si>
  <si>
    <t>Account 356</t>
  </si>
  <si>
    <t>Account 358</t>
  </si>
  <si>
    <r>
      <t xml:space="preserve">Retirement data is not available for this account, so no analysis was performed.  The net salvage rate currently embedded in Account 350.1 Land Rights from Case No. 91-066 is 0%, recommend that we continue to use </t>
    </r>
    <r>
      <rPr>
        <b/>
        <sz val="12"/>
        <rFont val="Arial"/>
        <family val="2"/>
      </rPr>
      <t>a 0% net salvage rate</t>
    </r>
    <r>
      <rPr>
        <sz val="12"/>
        <rFont val="Arial"/>
        <family val="0"/>
      </rPr>
      <t>.</t>
    </r>
  </si>
  <si>
    <t>TRANSMISSION PLANT</t>
  </si>
  <si>
    <t>SALVAGE AND REMOVAL ANALYSIS</t>
  </si>
  <si>
    <t>Account 357</t>
  </si>
  <si>
    <r>
      <t xml:space="preserve">Retirement data is not available for this account, so no analysis was performed.  The net salvage rate currently embedded in Account 357 Underground Conduit from Case No. 91-066 is 0%, recommend that we continue to use </t>
    </r>
    <r>
      <rPr>
        <b/>
        <sz val="12"/>
        <rFont val="Arial"/>
        <family val="2"/>
      </rPr>
      <t>a 0% net salvage rate</t>
    </r>
    <r>
      <rPr>
        <sz val="12"/>
        <rFont val="Arial"/>
        <family val="0"/>
      </rPr>
      <t>.</t>
    </r>
  </si>
  <si>
    <r>
      <t xml:space="preserve">Retirement data is not available for this account, so no analysis was performed.  The net salvage rate currently embedded in Account 358 Underground Conductor &amp; Devices from Case No. 91-066 is 0%, recommend that we continue to use </t>
    </r>
    <r>
      <rPr>
        <b/>
        <sz val="12"/>
        <rFont val="Arial"/>
        <family val="2"/>
      </rPr>
      <t>a 0% net salvage rate</t>
    </r>
    <r>
      <rPr>
        <sz val="12"/>
        <rFont val="Arial"/>
        <family val="0"/>
      </rPr>
      <t>.</t>
    </r>
  </si>
  <si>
    <r>
      <t xml:space="preserve">Historical salvage, removal and related retirements for Account 354 Transmission Towers &amp; Fixtures for Kentucky from 2000 to 2012 were used to calculate a 3% gross salvage rate and a 13% gross removal rate, yielding a </t>
    </r>
    <r>
      <rPr>
        <b/>
        <sz val="12"/>
        <rFont val="Arial"/>
        <family val="2"/>
      </rPr>
      <t>-10% net salvage rate</t>
    </r>
    <r>
      <rPr>
        <sz val="12"/>
        <rFont val="Arial"/>
        <family val="0"/>
      </rPr>
      <t>.</t>
    </r>
  </si>
  <si>
    <t>Years 2000 to 2013</t>
  </si>
  <si>
    <t>Net Salvage</t>
  </si>
  <si>
    <t xml:space="preserve">Note: The amounts for 2000 to 2013 were taken from the PowerPlant software continuing property records and the transaction archive providing a 14 year summary of Retirements, Salvage and Removal by plant account.  </t>
  </si>
  <si>
    <r>
      <t>For the period reviewed from 2000 to 2013 there were $94,295 in Retirements for Account 352 Transmission Structures &amp; Improvements.  Recent account history indicates a gross removal percentage of 32% with a gross salvage of 0% which would yield a -32% net salvage.  Since the recent historical retirements are low and since the amount currently embedded in rates is 0% net salvage</t>
    </r>
    <r>
      <rPr>
        <b/>
        <sz val="12"/>
        <rFont val="Arial"/>
        <family val="2"/>
      </rPr>
      <t xml:space="preserve"> </t>
    </r>
    <r>
      <rPr>
        <sz val="12"/>
        <rFont val="Arial"/>
        <family val="0"/>
      </rPr>
      <t xml:space="preserve">from Case No. 91-066, I recommend a conservative change to use a gross removal rate of 10% with a 0% gross salvage rate, yielding a </t>
    </r>
    <r>
      <rPr>
        <b/>
        <sz val="12"/>
        <rFont val="Arial"/>
        <family val="2"/>
      </rPr>
      <t>-10% net salvage rate</t>
    </r>
    <r>
      <rPr>
        <sz val="12"/>
        <rFont val="Arial"/>
        <family val="0"/>
      </rPr>
      <t>.</t>
    </r>
  </si>
  <si>
    <r>
      <t xml:space="preserve">Historical salvage, removal and related retirements for Account 353 Transmission Station Equipment for Kentucky from 2000 to 2013 were used to calculate a 8% gross salvage rate and 11% gross removal rate, yielding a </t>
    </r>
    <r>
      <rPr>
        <b/>
        <sz val="12"/>
        <rFont val="Arial"/>
        <family val="2"/>
      </rPr>
      <t>-3% net salvage rate.</t>
    </r>
  </si>
  <si>
    <r>
      <t>Historical salvage, removal and related retirements for Account 355 Transmission Poles &amp; Fixtures for Kentucky from 2000 to 2013 were used to calculate a 2% gross salvage rate and a 63% gross removal rate, yielding a -</t>
    </r>
    <r>
      <rPr>
        <b/>
        <sz val="12"/>
        <rFont val="Arial"/>
        <family val="2"/>
      </rPr>
      <t>61% net salvage rate</t>
    </r>
    <r>
      <rPr>
        <sz val="12"/>
        <rFont val="Arial"/>
        <family val="0"/>
      </rPr>
      <t>.</t>
    </r>
  </si>
  <si>
    <t>DEPRECIATION STUDY AT DECEMBER 31, 2013</t>
  </si>
  <si>
    <r>
      <t>Historical salvage, removal and related retirements for Account 356 Transmission Overhead Conductor &amp; Devices for Kentucky from 2000 to 2013 were used to calculate a 6% gross salvage rate and a 33% gross removal rate, yielding a</t>
    </r>
    <r>
      <rPr>
        <b/>
        <sz val="12"/>
        <rFont val="Arial"/>
        <family val="2"/>
      </rPr>
      <t xml:space="preserve"> -27% net salvage rate</t>
    </r>
    <r>
      <rPr>
        <sz val="12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</si>
</sst>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Arial"/>
      <family val="2"/>
    </font>
    <font>
      <u val="double"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fill"/>
    </xf>
    <xf numFmtId="0" fontId="0" fillId="0" borderId="0" xfId="0" applyFont="1" applyAlignment="1">
      <alignment horizontal="fill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9" fontId="0" fillId="0" borderId="0" xfId="0" applyNumberFormat="1" applyAlignment="1">
      <alignment/>
    </xf>
    <xf numFmtId="3" fontId="0" fillId="0" borderId="0" xfId="0" applyNumberFormat="1" applyFont="1" applyAlignment="1">
      <alignment horizontal="fill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3" fontId="9" fillId="0" borderId="0" xfId="0" applyNumberFormat="1" applyFont="1" applyAlignment="1">
      <alignment/>
    </xf>
    <xf numFmtId="9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9" fontId="9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164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H16"/>
  <sheetViews>
    <sheetView zoomScalePageLayoutView="0" workbookViewId="0" topLeftCell="A1">
      <selection activeCell="B20" sqref="B20"/>
    </sheetView>
  </sheetViews>
  <sheetFormatPr defaultColWidth="8.88671875" defaultRowHeight="15"/>
  <sheetData>
    <row r="9" spans="1:8" ht="22.5">
      <c r="A9" s="32" t="s">
        <v>21</v>
      </c>
      <c r="B9" s="32"/>
      <c r="C9" s="32"/>
      <c r="D9" s="32"/>
      <c r="E9" s="32"/>
      <c r="F9" s="32"/>
      <c r="G9" s="32"/>
      <c r="H9" s="32"/>
    </row>
    <row r="11" spans="1:8" ht="22.5">
      <c r="A11" s="32" t="s">
        <v>47</v>
      </c>
      <c r="B11" s="32"/>
      <c r="C11" s="32"/>
      <c r="D11" s="32"/>
      <c r="E11" s="32"/>
      <c r="F11" s="32"/>
      <c r="G11" s="32"/>
      <c r="H11" s="32"/>
    </row>
    <row r="13" spans="1:8" ht="22.5">
      <c r="A13" s="32" t="s">
        <v>35</v>
      </c>
      <c r="B13" s="32"/>
      <c r="C13" s="32"/>
      <c r="D13" s="32"/>
      <c r="E13" s="32"/>
      <c r="F13" s="32"/>
      <c r="G13" s="32"/>
      <c r="H13" s="32"/>
    </row>
    <row r="14" spans="1:8" ht="22.5">
      <c r="A14" s="31"/>
      <c r="B14" s="31"/>
      <c r="C14" s="31"/>
      <c r="D14" s="31"/>
      <c r="E14" s="31"/>
      <c r="F14" s="31"/>
      <c r="G14" s="31"/>
      <c r="H14" s="31"/>
    </row>
    <row r="16" spans="1:8" ht="22.5">
      <c r="A16" s="32" t="s">
        <v>36</v>
      </c>
      <c r="B16" s="32"/>
      <c r="C16" s="32"/>
      <c r="D16" s="32"/>
      <c r="E16" s="32"/>
      <c r="F16" s="32"/>
      <c r="G16" s="32"/>
      <c r="H16" s="32"/>
    </row>
  </sheetData>
  <sheetProtection/>
  <mergeCells count="4">
    <mergeCell ref="A9:H9"/>
    <mergeCell ref="A11:H11"/>
    <mergeCell ref="A13:H13"/>
    <mergeCell ref="A16:H16"/>
  </mergeCells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85" zoomScaleNormal="85" zoomScalePageLayoutView="0" workbookViewId="0" topLeftCell="A1">
      <pane ySplit="5" topLeftCell="A13" activePane="bottomLeft" state="frozen"/>
      <selection pane="topLeft" activeCell="A1" sqref="A1"/>
      <selection pane="bottomLeft" activeCell="B14" sqref="B14:L14"/>
    </sheetView>
  </sheetViews>
  <sheetFormatPr defaultColWidth="8.88671875" defaultRowHeight="15"/>
  <cols>
    <col min="1" max="1" width="14.5546875" style="0" customWidth="1"/>
  </cols>
  <sheetData>
    <row r="1" spans="1:12" ht="18" customHeight="1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" customHeight="1">
      <c r="A3" s="35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8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24" customHeight="1">
      <c r="A5" s="35" t="s">
        <v>47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24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4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9" spans="1:12" ht="60" customHeight="1">
      <c r="A9" s="26" t="s">
        <v>27</v>
      </c>
      <c r="B9" s="33" t="s">
        <v>34</v>
      </c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96" customHeight="1">
      <c r="A10" s="26" t="s">
        <v>28</v>
      </c>
      <c r="B10" s="36" t="s">
        <v>44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57" customHeight="1">
      <c r="A11" s="26" t="s">
        <v>29</v>
      </c>
      <c r="B11" s="36" t="s">
        <v>45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63" customHeight="1">
      <c r="A12" s="26" t="s">
        <v>30</v>
      </c>
      <c r="B12" s="36" t="s">
        <v>40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54.75" customHeight="1">
      <c r="A13" s="26" t="s">
        <v>31</v>
      </c>
      <c r="B13" s="36" t="s">
        <v>46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61.5" customHeight="1">
      <c r="A14" s="26" t="s">
        <v>32</v>
      </c>
      <c r="B14" s="36" t="s">
        <v>48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57" customHeight="1">
      <c r="A15" s="26" t="s">
        <v>37</v>
      </c>
      <c r="B15" s="33" t="s">
        <v>38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46.5" customHeight="1">
      <c r="A16" s="26" t="s">
        <v>33</v>
      </c>
      <c r="B16" s="33" t="s">
        <v>39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8" spans="1:12" ht="49.5" customHeight="1">
      <c r="A18" s="26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</sheetData>
  <sheetProtection/>
  <mergeCells count="12">
    <mergeCell ref="B10:L10"/>
    <mergeCell ref="B11:L11"/>
    <mergeCell ref="B15:L15"/>
    <mergeCell ref="B16:L16"/>
    <mergeCell ref="B18:L18"/>
    <mergeCell ref="A1:L1"/>
    <mergeCell ref="A5:L5"/>
    <mergeCell ref="B13:L13"/>
    <mergeCell ref="B14:L14"/>
    <mergeCell ref="A3:L3"/>
    <mergeCell ref="B12:L12"/>
    <mergeCell ref="B9:L9"/>
  </mergeCells>
  <printOptions horizontalCentered="1"/>
  <pageMargins left="0.75" right="0.75" top="1" bottom="1" header="0.5" footer="0.5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="75" zoomScaleNormal="75" zoomScalePageLayoutView="0" workbookViewId="0" topLeftCell="A1">
      <pane ySplit="6" topLeftCell="A13" activePane="bottomLeft" state="frozen"/>
      <selection pane="topLeft" activeCell="D4" sqref="D4"/>
      <selection pane="bottomLeft" activeCell="D24" sqref="D24"/>
    </sheetView>
  </sheetViews>
  <sheetFormatPr defaultColWidth="9.77734375" defaultRowHeight="15"/>
  <cols>
    <col min="1" max="1" width="18.5546875" style="0" customWidth="1"/>
    <col min="2" max="2" width="13.6640625" style="0" customWidth="1"/>
    <col min="3" max="3" width="10.88671875" style="0" customWidth="1"/>
    <col min="4" max="4" width="11.77734375" style="0" customWidth="1"/>
    <col min="5" max="5" width="10.88671875" style="0" customWidth="1"/>
    <col min="6" max="7" width="9.77734375" style="0" customWidth="1"/>
    <col min="8" max="9" width="11.77734375" style="0" customWidth="1"/>
    <col min="10" max="10" width="12.77734375" style="0" customWidth="1"/>
  </cols>
  <sheetData>
    <row r="1" spans="1:10" ht="17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7.25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</row>
    <row r="4" spans="1:6" ht="15">
      <c r="A4" s="12" t="s">
        <v>4</v>
      </c>
      <c r="F4" s="2"/>
    </row>
    <row r="5" spans="2:9" ht="15">
      <c r="B5" s="4"/>
      <c r="C5" s="4"/>
      <c r="D5" s="4"/>
      <c r="E5" s="4"/>
      <c r="F5" s="4"/>
      <c r="G5" s="4"/>
      <c r="H5" s="4"/>
      <c r="I5" s="4"/>
    </row>
    <row r="6" spans="1:10" ht="15">
      <c r="A6" s="21" t="s">
        <v>1</v>
      </c>
      <c r="B6" s="21">
        <v>350</v>
      </c>
      <c r="C6" s="21">
        <v>352</v>
      </c>
      <c r="D6" s="21">
        <v>353</v>
      </c>
      <c r="E6" s="21">
        <v>354</v>
      </c>
      <c r="F6" s="21">
        <v>355</v>
      </c>
      <c r="G6" s="21">
        <v>356</v>
      </c>
      <c r="H6" s="21">
        <v>357</v>
      </c>
      <c r="I6" s="21">
        <v>358</v>
      </c>
      <c r="J6" s="21" t="s">
        <v>2</v>
      </c>
    </row>
    <row r="7" spans="2:10" ht="15">
      <c r="B7" s="1"/>
      <c r="C7" s="1"/>
      <c r="D7" s="1"/>
      <c r="E7" s="1"/>
      <c r="F7" s="1"/>
      <c r="J7" s="1"/>
    </row>
    <row r="8" spans="1:10" ht="15">
      <c r="A8" s="10">
        <v>2000</v>
      </c>
      <c r="B8" s="5">
        <v>0</v>
      </c>
      <c r="C8" s="5">
        <v>0</v>
      </c>
      <c r="D8" s="5">
        <v>286990.57</v>
      </c>
      <c r="E8" s="5">
        <v>0</v>
      </c>
      <c r="F8" s="5">
        <v>307215.07</v>
      </c>
      <c r="G8" s="5">
        <v>112147.88</v>
      </c>
      <c r="H8" s="5">
        <v>0</v>
      </c>
      <c r="I8" s="5">
        <v>0</v>
      </c>
      <c r="J8" s="5">
        <f aca="true" t="shared" si="0" ref="J8:J18">SUM(B8:I8)</f>
        <v>706353.52</v>
      </c>
    </row>
    <row r="9" spans="1:10" ht="15">
      <c r="A9" s="10">
        <v>2001</v>
      </c>
      <c r="B9" s="5">
        <v>0</v>
      </c>
      <c r="C9" s="5">
        <v>852.09</v>
      </c>
      <c r="D9" s="5">
        <v>104156.54000000001</v>
      </c>
      <c r="E9" s="5">
        <v>405.14</v>
      </c>
      <c r="F9" s="5">
        <v>129175.32</v>
      </c>
      <c r="G9" s="5">
        <v>8636.1</v>
      </c>
      <c r="H9" s="5">
        <v>0</v>
      </c>
      <c r="I9" s="5">
        <v>0</v>
      </c>
      <c r="J9" s="5">
        <f t="shared" si="0"/>
        <v>243225.19000000003</v>
      </c>
    </row>
    <row r="10" spans="1:10" ht="15">
      <c r="A10" s="10">
        <v>2002</v>
      </c>
      <c r="B10" s="5">
        <v>0</v>
      </c>
      <c r="C10" s="5">
        <v>351.91</v>
      </c>
      <c r="D10" s="5">
        <v>167185.02000000002</v>
      </c>
      <c r="E10" s="5">
        <v>4473.03</v>
      </c>
      <c r="F10" s="5">
        <v>169000.49</v>
      </c>
      <c r="G10" s="5">
        <v>107844.77</v>
      </c>
      <c r="H10" s="5">
        <v>0</v>
      </c>
      <c r="I10" s="5">
        <v>0</v>
      </c>
      <c r="J10" s="5">
        <f t="shared" si="0"/>
        <v>448855.22000000003</v>
      </c>
    </row>
    <row r="11" spans="1:10" ht="15">
      <c r="A11" s="10">
        <v>2003</v>
      </c>
      <c r="B11" s="5">
        <v>0</v>
      </c>
      <c r="C11" s="5">
        <v>0</v>
      </c>
      <c r="D11" s="5">
        <v>462373.72000000003</v>
      </c>
      <c r="E11" s="5">
        <v>2124.3</v>
      </c>
      <c r="F11" s="5">
        <v>23422.260000000002</v>
      </c>
      <c r="G11" s="5">
        <v>102595.29000000001</v>
      </c>
      <c r="H11" s="5">
        <v>0</v>
      </c>
      <c r="I11" s="5">
        <v>0</v>
      </c>
      <c r="J11" s="5">
        <f t="shared" si="0"/>
        <v>590515.5700000001</v>
      </c>
    </row>
    <row r="12" spans="1:10" ht="15">
      <c r="A12" s="10">
        <v>2004</v>
      </c>
      <c r="B12" s="5">
        <v>0</v>
      </c>
      <c r="C12" s="5">
        <v>0</v>
      </c>
      <c r="D12" s="5">
        <v>699507.3500000001</v>
      </c>
      <c r="E12" s="5"/>
      <c r="F12" s="5">
        <v>358450.88</v>
      </c>
      <c r="G12" s="5">
        <v>55179.26</v>
      </c>
      <c r="H12" s="5">
        <v>0</v>
      </c>
      <c r="I12" s="5">
        <v>0</v>
      </c>
      <c r="J12" s="8">
        <f t="shared" si="0"/>
        <v>1113137.49</v>
      </c>
    </row>
    <row r="13" spans="1:10" ht="15">
      <c r="A13" s="10">
        <v>2005</v>
      </c>
      <c r="B13" s="5">
        <v>1</v>
      </c>
      <c r="C13" s="5">
        <v>57775.85</v>
      </c>
      <c r="D13" s="5">
        <v>687088.7500000001</v>
      </c>
      <c r="E13" s="5">
        <v>36675.6</v>
      </c>
      <c r="F13" s="5">
        <v>45454.59</v>
      </c>
      <c r="G13" s="5">
        <v>35212.47</v>
      </c>
      <c r="H13" s="5">
        <v>0</v>
      </c>
      <c r="I13" s="5">
        <v>0</v>
      </c>
      <c r="J13" s="8">
        <f t="shared" si="0"/>
        <v>862208.26</v>
      </c>
    </row>
    <row r="14" spans="1:10" ht="15">
      <c r="A14" s="10">
        <v>2006</v>
      </c>
      <c r="B14" s="5">
        <v>0</v>
      </c>
      <c r="C14" s="5">
        <v>0</v>
      </c>
      <c r="D14" s="5">
        <v>783965.53</v>
      </c>
      <c r="E14" s="5">
        <v>20748.71</v>
      </c>
      <c r="F14" s="5">
        <v>267008.14</v>
      </c>
      <c r="G14" s="5">
        <v>126719.65</v>
      </c>
      <c r="H14" s="5">
        <v>0</v>
      </c>
      <c r="I14" s="5">
        <v>0</v>
      </c>
      <c r="J14" s="8">
        <f t="shared" si="0"/>
        <v>1198442.0299999998</v>
      </c>
    </row>
    <row r="15" spans="1:10" ht="15">
      <c r="A15" s="10">
        <v>2007</v>
      </c>
      <c r="B15" s="5">
        <v>0</v>
      </c>
      <c r="C15" s="5">
        <v>2382.04</v>
      </c>
      <c r="D15" s="5">
        <v>298345.07999999996</v>
      </c>
      <c r="E15" s="5">
        <v>0</v>
      </c>
      <c r="F15" s="5">
        <v>147838.50000000003</v>
      </c>
      <c r="G15" s="5">
        <v>2896.5899999999997</v>
      </c>
      <c r="H15" s="5">
        <v>0</v>
      </c>
      <c r="I15" s="5">
        <v>0</v>
      </c>
      <c r="J15" s="8">
        <f t="shared" si="0"/>
        <v>451462.21</v>
      </c>
    </row>
    <row r="16" spans="1:10" ht="15">
      <c r="A16" s="10">
        <v>2008</v>
      </c>
      <c r="B16" s="5">
        <v>0</v>
      </c>
      <c r="C16" s="5">
        <v>8548.060000000001</v>
      </c>
      <c r="D16" s="5">
        <v>1369350.24</v>
      </c>
      <c r="E16" s="5">
        <v>646</v>
      </c>
      <c r="F16" s="5">
        <v>331274.57</v>
      </c>
      <c r="G16" s="5">
        <v>149254.88</v>
      </c>
      <c r="H16" s="5">
        <v>0</v>
      </c>
      <c r="I16" s="5">
        <v>0</v>
      </c>
      <c r="J16" s="8">
        <f t="shared" si="0"/>
        <v>1859073.75</v>
      </c>
    </row>
    <row r="17" spans="1:10" ht="15">
      <c r="A17" s="10">
        <v>2009</v>
      </c>
      <c r="B17" s="5">
        <v>0</v>
      </c>
      <c r="C17" s="5">
        <v>4064.5499999999997</v>
      </c>
      <c r="D17" s="5">
        <v>538746.85</v>
      </c>
      <c r="E17" s="5">
        <v>99956.77</v>
      </c>
      <c r="F17" s="5">
        <v>192106.63999999998</v>
      </c>
      <c r="G17" s="5">
        <v>39790.34</v>
      </c>
      <c r="H17" s="5">
        <v>0</v>
      </c>
      <c r="I17" s="5">
        <v>0</v>
      </c>
      <c r="J17" s="8">
        <f t="shared" si="0"/>
        <v>874665.15</v>
      </c>
    </row>
    <row r="18" spans="1:10" ht="15">
      <c r="A18" s="10">
        <v>2010</v>
      </c>
      <c r="B18" s="5">
        <v>0</v>
      </c>
      <c r="C18" s="5">
        <v>8075.86</v>
      </c>
      <c r="D18" s="5">
        <v>2154456.42</v>
      </c>
      <c r="E18" s="5">
        <v>3942.79</v>
      </c>
      <c r="F18" s="5">
        <v>34441.58</v>
      </c>
      <c r="G18" s="5">
        <v>0</v>
      </c>
      <c r="H18" s="5">
        <v>0</v>
      </c>
      <c r="I18" s="5">
        <v>0</v>
      </c>
      <c r="J18" s="8">
        <f t="shared" si="0"/>
        <v>2200916.65</v>
      </c>
    </row>
    <row r="19" spans="1:10" ht="15">
      <c r="A19" s="10">
        <v>2011</v>
      </c>
      <c r="B19" s="5">
        <v>0</v>
      </c>
      <c r="C19" s="5">
        <v>6049.59</v>
      </c>
      <c r="D19" s="5">
        <v>1489874.98</v>
      </c>
      <c r="E19" s="5">
        <v>14360.69</v>
      </c>
      <c r="F19" s="5">
        <v>263022.51</v>
      </c>
      <c r="G19" s="5">
        <v>1055.15</v>
      </c>
      <c r="H19" s="5">
        <v>0</v>
      </c>
      <c r="I19" s="5">
        <v>0</v>
      </c>
      <c r="J19" s="8">
        <f>SUM(B19:I19)</f>
        <v>1774362.92</v>
      </c>
    </row>
    <row r="20" spans="1:10" ht="15">
      <c r="A20" s="10">
        <v>2012</v>
      </c>
      <c r="B20" s="5">
        <v>0</v>
      </c>
      <c r="C20" s="5">
        <v>0</v>
      </c>
      <c r="D20" s="5">
        <v>1197112.96</v>
      </c>
      <c r="E20" s="5">
        <v>675189.53</v>
      </c>
      <c r="F20" s="5">
        <v>553877.48</v>
      </c>
      <c r="G20" s="5">
        <v>313101.91000000003</v>
      </c>
      <c r="H20" s="5">
        <v>0</v>
      </c>
      <c r="I20" s="5">
        <v>0</v>
      </c>
      <c r="J20" s="8">
        <f>SUM(B20:I20)</f>
        <v>2739281.88</v>
      </c>
    </row>
    <row r="21" spans="1:10" ht="15">
      <c r="A21" s="10">
        <v>2013</v>
      </c>
      <c r="B21" s="6">
        <v>0</v>
      </c>
      <c r="C21" s="6">
        <v>6195</v>
      </c>
      <c r="D21" s="6">
        <v>4697632</v>
      </c>
      <c r="E21" s="6">
        <v>0</v>
      </c>
      <c r="F21" s="6">
        <v>52616</v>
      </c>
      <c r="G21" s="6">
        <v>6209</v>
      </c>
      <c r="H21" s="6">
        <v>0</v>
      </c>
      <c r="I21" s="6">
        <v>0</v>
      </c>
      <c r="J21" s="6">
        <f>SUM(B21:I21)</f>
        <v>4762652</v>
      </c>
    </row>
    <row r="22" spans="2:10" ht="15">
      <c r="B22" s="5"/>
      <c r="C22" s="5"/>
      <c r="D22" s="5"/>
      <c r="E22" s="5"/>
      <c r="F22" s="5"/>
      <c r="G22" s="5"/>
      <c r="H22" s="5"/>
      <c r="I22" s="5"/>
      <c r="J22" s="3"/>
    </row>
    <row r="23" spans="1:10" ht="15">
      <c r="A23" s="11" t="s">
        <v>3</v>
      </c>
      <c r="B23" s="7">
        <f aca="true" t="shared" si="1" ref="B23:J23">SUM(B8:B22)</f>
        <v>1</v>
      </c>
      <c r="C23" s="7">
        <f t="shared" si="1"/>
        <v>94294.95</v>
      </c>
      <c r="D23" s="7">
        <f t="shared" si="1"/>
        <v>14936786.010000002</v>
      </c>
      <c r="E23" s="7">
        <f t="shared" si="1"/>
        <v>858522.56</v>
      </c>
      <c r="F23" s="7">
        <f t="shared" si="1"/>
        <v>2874904.03</v>
      </c>
      <c r="G23" s="7">
        <f t="shared" si="1"/>
        <v>1060643.29</v>
      </c>
      <c r="H23" s="7">
        <f t="shared" si="1"/>
        <v>0</v>
      </c>
      <c r="I23" s="7">
        <f t="shared" si="1"/>
        <v>0</v>
      </c>
      <c r="J23" s="7">
        <f t="shared" si="1"/>
        <v>19825151.84</v>
      </c>
    </row>
    <row r="24" spans="2:10" ht="15">
      <c r="B24" s="5"/>
      <c r="C24" s="5"/>
      <c r="D24" s="5"/>
      <c r="E24" s="5"/>
      <c r="F24" s="5"/>
      <c r="G24" s="5"/>
      <c r="H24" s="5"/>
      <c r="I24" s="5"/>
      <c r="J24" s="3"/>
    </row>
    <row r="25" spans="2:10" ht="15">
      <c r="B25" s="5"/>
      <c r="C25" s="5"/>
      <c r="D25" s="5"/>
      <c r="E25" s="5"/>
      <c r="F25" s="5"/>
      <c r="G25" s="5"/>
      <c r="H25" s="5"/>
      <c r="I25" s="5"/>
      <c r="J25" s="5"/>
    </row>
    <row r="27" ht="15">
      <c r="A27" s="12" t="s">
        <v>13</v>
      </c>
    </row>
    <row r="29" spans="2:10" ht="15">
      <c r="B29" s="21">
        <v>350</v>
      </c>
      <c r="C29" s="21">
        <v>352</v>
      </c>
      <c r="D29" s="21">
        <v>353</v>
      </c>
      <c r="E29" s="21">
        <v>354</v>
      </c>
      <c r="F29" s="21">
        <v>355</v>
      </c>
      <c r="G29" s="21">
        <v>356</v>
      </c>
      <c r="H29" s="21">
        <v>357</v>
      </c>
      <c r="I29" s="21">
        <v>358</v>
      </c>
      <c r="J29" s="21" t="s">
        <v>2</v>
      </c>
    </row>
    <row r="31" spans="1:10" ht="15">
      <c r="A31" s="2" t="s">
        <v>17</v>
      </c>
      <c r="B31" s="5">
        <f aca="true" t="shared" si="2" ref="B31:I31">B23</f>
        <v>1</v>
      </c>
      <c r="C31" s="5">
        <f t="shared" si="2"/>
        <v>94294.95</v>
      </c>
      <c r="D31" s="5">
        <f t="shared" si="2"/>
        <v>14936786.010000002</v>
      </c>
      <c r="E31" s="5">
        <f t="shared" si="2"/>
        <v>858522.56</v>
      </c>
      <c r="F31" s="5">
        <f t="shared" si="2"/>
        <v>2874904.03</v>
      </c>
      <c r="G31" s="5">
        <f t="shared" si="2"/>
        <v>1060643.29</v>
      </c>
      <c r="H31" s="5">
        <f t="shared" si="2"/>
        <v>0</v>
      </c>
      <c r="I31" s="5">
        <f t="shared" si="2"/>
        <v>0</v>
      </c>
      <c r="J31" s="5">
        <f>SUM(B31:I31)</f>
        <v>19825151.84</v>
      </c>
    </row>
    <row r="33" spans="1:10" ht="15">
      <c r="A33" t="s">
        <v>16</v>
      </c>
      <c r="B33" s="13">
        <f>Salvage!B33-Removal!B33</f>
        <v>0</v>
      </c>
      <c r="C33" s="13">
        <f>Salvage!C33-Removal!C33</f>
        <v>-30392</v>
      </c>
      <c r="D33" s="13">
        <f>Salvage!D33-Removal!D33</f>
        <v>-515194</v>
      </c>
      <c r="E33" s="13">
        <f>Salvage!E33-Removal!E33</f>
        <v>-82443</v>
      </c>
      <c r="F33" s="13">
        <f>Salvage!F33-Removal!F33</f>
        <v>-1779760</v>
      </c>
      <c r="G33" s="13">
        <f>Salvage!G33-Removal!G33</f>
        <v>-293090</v>
      </c>
      <c r="H33" s="13">
        <f>Salvage!H33-Removal!H33</f>
        <v>0</v>
      </c>
      <c r="I33" s="13">
        <f>Salvage!I33-Removal!I33</f>
        <v>0</v>
      </c>
      <c r="J33" s="13">
        <f>SUM(B33:I33)</f>
        <v>-2700879</v>
      </c>
    </row>
    <row r="35" spans="1:10" ht="15">
      <c r="A35" s="25" t="s">
        <v>12</v>
      </c>
      <c r="B35" s="9">
        <f>ROUND(B33/B31,2)</f>
        <v>0</v>
      </c>
      <c r="C35" s="9">
        <f>ROUND(C33/C31,2)</f>
        <v>-0.32</v>
      </c>
      <c r="D35" s="9">
        <f>ROUND(D33/D31,2)</f>
        <v>-0.03</v>
      </c>
      <c r="E35" s="9">
        <f>ROUND(E33/E31,2)</f>
        <v>-0.1</v>
      </c>
      <c r="F35" s="9">
        <f>ROUND(F33/F31,4)</f>
        <v>-0.6191</v>
      </c>
      <c r="G35" s="9">
        <f>ROUND(G33/G31,2)</f>
        <v>-0.28</v>
      </c>
      <c r="H35" s="9">
        <v>0</v>
      </c>
      <c r="I35" s="9">
        <v>0</v>
      </c>
      <c r="J35" s="9">
        <f>ROUND(J33/J31,2)</f>
        <v>-0.14</v>
      </c>
    </row>
    <row r="36" ht="15">
      <c r="F36" s="9"/>
    </row>
    <row r="37" spans="1:10" ht="15">
      <c r="A37" s="23" t="s">
        <v>18</v>
      </c>
      <c r="B37" s="24">
        <f>Salvage!B37-Removal!B37</f>
        <v>0</v>
      </c>
      <c r="C37" s="24">
        <f>Salvage!C37-Removal!C37</f>
        <v>-0.1</v>
      </c>
      <c r="D37" s="24">
        <f>Salvage!D37-Removal!D37</f>
        <v>-0.03</v>
      </c>
      <c r="E37" s="24">
        <f>Salvage!E37-Removal!E37</f>
        <v>-0.1</v>
      </c>
      <c r="F37" s="24">
        <f>Salvage!F37-Removal!F37</f>
        <v>-0.61</v>
      </c>
      <c r="G37" s="24">
        <f>Salvage!G37-Removal!G37</f>
        <v>-0.27</v>
      </c>
      <c r="H37" s="24">
        <f>Salvage!H37-Removal!H37</f>
        <v>0</v>
      </c>
      <c r="I37" s="27">
        <v>0</v>
      </c>
      <c r="J37" s="27">
        <f>J35</f>
        <v>-0.14</v>
      </c>
    </row>
    <row r="39" spans="1:10" ht="30" customHeight="1">
      <c r="A39" s="38" t="s">
        <v>43</v>
      </c>
      <c r="B39" s="39"/>
      <c r="C39" s="39"/>
      <c r="D39" s="39"/>
      <c r="E39" s="39"/>
      <c r="F39" s="39"/>
      <c r="G39" s="39"/>
      <c r="H39" s="39"/>
      <c r="I39" s="39"/>
      <c r="J39" s="39"/>
    </row>
    <row r="40" spans="1:10" ht="17.2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ht="17.25" customHeight="1"/>
    <row r="42" ht="17.25" customHeight="1"/>
    <row r="44" ht="36.75" customHeight="1"/>
    <row r="46" ht="67.5" customHeight="1"/>
    <row r="48" ht="50.25" customHeight="1"/>
    <row r="50" ht="43.5" customHeight="1"/>
  </sheetData>
  <sheetProtection/>
  <mergeCells count="3">
    <mergeCell ref="A1:J1"/>
    <mergeCell ref="A2:J2"/>
    <mergeCell ref="A39:J39"/>
  </mergeCells>
  <printOptions horizontalCentered="1"/>
  <pageMargins left="0.5" right="1" top="0.75" bottom="1" header="0.5" footer="0.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OutlineSymbols="0" zoomScale="75" zoomScaleNormal="75" zoomScalePageLayoutView="0" workbookViewId="0" topLeftCell="A1">
      <pane ySplit="6" topLeftCell="A7" activePane="bottomLeft" state="frozen"/>
      <selection pane="topLeft" activeCell="D4" sqref="D4"/>
      <selection pane="bottomLeft" activeCell="C38" sqref="C38"/>
    </sheetView>
  </sheetViews>
  <sheetFormatPr defaultColWidth="9.77734375" defaultRowHeight="15"/>
  <cols>
    <col min="1" max="1" width="19.99609375" style="0" customWidth="1"/>
    <col min="2" max="2" width="13.4453125" style="0" customWidth="1"/>
    <col min="3" max="3" width="10.88671875" style="0" customWidth="1"/>
    <col min="4" max="4" width="11.77734375" style="0" customWidth="1"/>
    <col min="5" max="5" width="10.88671875" style="0" customWidth="1"/>
    <col min="6" max="7" width="9.77734375" style="0" customWidth="1"/>
    <col min="8" max="9" width="11.77734375" style="0" customWidth="1"/>
    <col min="10" max="10" width="12.77734375" style="0" customWidth="1"/>
  </cols>
  <sheetData>
    <row r="1" spans="1:10" ht="17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7.25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</row>
    <row r="4" spans="1:6" ht="15">
      <c r="A4" s="12" t="s">
        <v>4</v>
      </c>
      <c r="F4" s="2"/>
    </row>
    <row r="5" spans="2:9" ht="15">
      <c r="B5" s="4"/>
      <c r="C5" s="4"/>
      <c r="D5" s="4"/>
      <c r="E5" s="4"/>
      <c r="F5" s="4"/>
      <c r="G5" s="4"/>
      <c r="H5" s="4"/>
      <c r="I5" s="4"/>
    </row>
    <row r="6" spans="1:10" ht="15">
      <c r="A6" s="15" t="s">
        <v>1</v>
      </c>
      <c r="B6" s="21">
        <v>350</v>
      </c>
      <c r="C6" s="21">
        <v>352</v>
      </c>
      <c r="D6" s="21">
        <v>353</v>
      </c>
      <c r="E6" s="21">
        <v>354</v>
      </c>
      <c r="F6" s="21">
        <v>355</v>
      </c>
      <c r="G6" s="21">
        <v>356</v>
      </c>
      <c r="H6" s="21">
        <v>357</v>
      </c>
      <c r="I6" s="21">
        <v>358</v>
      </c>
      <c r="J6" s="21" t="s">
        <v>2</v>
      </c>
    </row>
    <row r="7" spans="2:10" ht="15">
      <c r="B7" s="1"/>
      <c r="C7" s="1"/>
      <c r="D7" s="1"/>
      <c r="E7" s="1"/>
      <c r="F7" s="1"/>
      <c r="J7" s="1"/>
    </row>
    <row r="8" spans="1:10" ht="15">
      <c r="A8" s="10">
        <v>2000</v>
      </c>
      <c r="B8" s="5">
        <f>'Net Salvage'!B8</f>
        <v>0</v>
      </c>
      <c r="C8" s="5">
        <f>'Net Salvage'!C8</f>
        <v>0</v>
      </c>
      <c r="D8" s="5">
        <f>'Net Salvage'!D8</f>
        <v>286990.57</v>
      </c>
      <c r="E8" s="5">
        <f>'Net Salvage'!E8</f>
        <v>0</v>
      </c>
      <c r="F8" s="5">
        <f>'Net Salvage'!F8</f>
        <v>307215.07</v>
      </c>
      <c r="G8" s="5">
        <f>'Net Salvage'!G8</f>
        <v>112147.88</v>
      </c>
      <c r="H8" s="5">
        <f>'Net Salvage'!H8</f>
        <v>0</v>
      </c>
      <c r="I8" s="5">
        <f>'Net Salvage'!I8</f>
        <v>0</v>
      </c>
      <c r="J8" s="5">
        <f>'Net Salvage'!J8</f>
        <v>706353.52</v>
      </c>
    </row>
    <row r="9" spans="1:10" ht="15">
      <c r="A9" s="10">
        <f aca="true" t="shared" si="0" ref="A9:A16">(A8)+1</f>
        <v>2001</v>
      </c>
      <c r="B9" s="5">
        <f>'Net Salvage'!B9</f>
        <v>0</v>
      </c>
      <c r="C9" s="5">
        <f>'Net Salvage'!C9</f>
        <v>852.09</v>
      </c>
      <c r="D9" s="5">
        <f>'Net Salvage'!D9</f>
        <v>104156.54000000001</v>
      </c>
      <c r="E9" s="5">
        <f>'Net Salvage'!E9</f>
        <v>405.14</v>
      </c>
      <c r="F9" s="5">
        <f>'Net Salvage'!F9</f>
        <v>129175.32</v>
      </c>
      <c r="G9" s="5">
        <f>'Net Salvage'!G9</f>
        <v>8636.1</v>
      </c>
      <c r="H9" s="5">
        <f>'Net Salvage'!H9</f>
        <v>0</v>
      </c>
      <c r="I9" s="5">
        <f>'Net Salvage'!I9</f>
        <v>0</v>
      </c>
      <c r="J9" s="5">
        <f>'Net Salvage'!J9</f>
        <v>243225.19000000003</v>
      </c>
    </row>
    <row r="10" spans="1:10" ht="15">
      <c r="A10" s="10">
        <f t="shared" si="0"/>
        <v>2002</v>
      </c>
      <c r="B10" s="5">
        <f>'Net Salvage'!B10</f>
        <v>0</v>
      </c>
      <c r="C10" s="5">
        <f>'Net Salvage'!C10</f>
        <v>351.91</v>
      </c>
      <c r="D10" s="5">
        <f>'Net Salvage'!D10</f>
        <v>167185.02000000002</v>
      </c>
      <c r="E10" s="5">
        <f>'Net Salvage'!E10</f>
        <v>4473.03</v>
      </c>
      <c r="F10" s="5">
        <f>'Net Salvage'!F10</f>
        <v>169000.49</v>
      </c>
      <c r="G10" s="5">
        <f>'Net Salvage'!G10</f>
        <v>107844.77</v>
      </c>
      <c r="H10" s="5">
        <f>'Net Salvage'!H10</f>
        <v>0</v>
      </c>
      <c r="I10" s="5">
        <f>'Net Salvage'!I10</f>
        <v>0</v>
      </c>
      <c r="J10" s="5">
        <f>'Net Salvage'!J10</f>
        <v>448855.22000000003</v>
      </c>
    </row>
    <row r="11" spans="1:10" ht="15">
      <c r="A11" s="10">
        <f t="shared" si="0"/>
        <v>2003</v>
      </c>
      <c r="B11" s="5">
        <f>'Net Salvage'!B11</f>
        <v>0</v>
      </c>
      <c r="C11" s="5">
        <f>'Net Salvage'!C11</f>
        <v>0</v>
      </c>
      <c r="D11" s="5">
        <f>'Net Salvage'!D11</f>
        <v>462373.72000000003</v>
      </c>
      <c r="E11" s="5">
        <f>'Net Salvage'!E11</f>
        <v>2124.3</v>
      </c>
      <c r="F11" s="5">
        <f>'Net Salvage'!F11</f>
        <v>23422.260000000002</v>
      </c>
      <c r="G11" s="5">
        <f>'Net Salvage'!G11</f>
        <v>102595.29000000001</v>
      </c>
      <c r="H11" s="5">
        <f>'Net Salvage'!H11</f>
        <v>0</v>
      </c>
      <c r="I11" s="5">
        <f>'Net Salvage'!I11</f>
        <v>0</v>
      </c>
      <c r="J11" s="5">
        <f>'Net Salvage'!J11</f>
        <v>590515.5700000001</v>
      </c>
    </row>
    <row r="12" spans="1:10" ht="15">
      <c r="A12" s="10">
        <f t="shared" si="0"/>
        <v>2004</v>
      </c>
      <c r="B12" s="5">
        <f>'Net Salvage'!B12</f>
        <v>0</v>
      </c>
      <c r="C12" s="5">
        <f>'Net Salvage'!C12</f>
        <v>0</v>
      </c>
      <c r="D12" s="5">
        <f>'Net Salvage'!D12</f>
        <v>699507.3500000001</v>
      </c>
      <c r="E12" s="5">
        <f>'Net Salvage'!E12</f>
        <v>0</v>
      </c>
      <c r="F12" s="5">
        <f>'Net Salvage'!F12</f>
        <v>358450.88</v>
      </c>
      <c r="G12" s="5">
        <f>'Net Salvage'!G12</f>
        <v>55179.26</v>
      </c>
      <c r="H12" s="5">
        <f>'Net Salvage'!H12</f>
        <v>0</v>
      </c>
      <c r="I12" s="5">
        <f>'Net Salvage'!I12</f>
        <v>0</v>
      </c>
      <c r="J12" s="5">
        <f>'Net Salvage'!J12</f>
        <v>1113137.49</v>
      </c>
    </row>
    <row r="13" spans="1:10" ht="15">
      <c r="A13" s="10">
        <f t="shared" si="0"/>
        <v>2005</v>
      </c>
      <c r="B13" s="5">
        <f>'Net Salvage'!B13</f>
        <v>1</v>
      </c>
      <c r="C13" s="5">
        <f>'Net Salvage'!C13</f>
        <v>57775.85</v>
      </c>
      <c r="D13" s="5">
        <f>'Net Salvage'!D13</f>
        <v>687088.7500000001</v>
      </c>
      <c r="E13" s="5">
        <f>'Net Salvage'!E13</f>
        <v>36675.6</v>
      </c>
      <c r="F13" s="5">
        <f>'Net Salvage'!F13</f>
        <v>45454.59</v>
      </c>
      <c r="G13" s="5">
        <f>'Net Salvage'!G13</f>
        <v>35212.47</v>
      </c>
      <c r="H13" s="5">
        <f>'Net Salvage'!H13</f>
        <v>0</v>
      </c>
      <c r="I13" s="5">
        <f>'Net Salvage'!I13</f>
        <v>0</v>
      </c>
      <c r="J13" s="5">
        <f>'Net Salvage'!J13</f>
        <v>862208.26</v>
      </c>
    </row>
    <row r="14" spans="1:10" ht="15">
      <c r="A14" s="10">
        <f t="shared" si="0"/>
        <v>2006</v>
      </c>
      <c r="B14" s="5">
        <f>'Net Salvage'!B14</f>
        <v>0</v>
      </c>
      <c r="C14" s="5">
        <f>'Net Salvage'!C14</f>
        <v>0</v>
      </c>
      <c r="D14" s="5">
        <f>'Net Salvage'!D14</f>
        <v>783965.53</v>
      </c>
      <c r="E14" s="5">
        <f>'Net Salvage'!E14</f>
        <v>20748.71</v>
      </c>
      <c r="F14" s="5">
        <f>'Net Salvage'!F14</f>
        <v>267008.14</v>
      </c>
      <c r="G14" s="5">
        <f>'Net Salvage'!G14</f>
        <v>126719.65</v>
      </c>
      <c r="H14" s="5">
        <f>'Net Salvage'!H14</f>
        <v>0</v>
      </c>
      <c r="I14" s="5">
        <f>'Net Salvage'!I14</f>
        <v>0</v>
      </c>
      <c r="J14" s="5">
        <f>'Net Salvage'!J14</f>
        <v>1198442.0299999998</v>
      </c>
    </row>
    <row r="15" spans="1:10" ht="15">
      <c r="A15" s="10">
        <f t="shared" si="0"/>
        <v>2007</v>
      </c>
      <c r="B15" s="5">
        <f>'Net Salvage'!B15</f>
        <v>0</v>
      </c>
      <c r="C15" s="5">
        <f>'Net Salvage'!C15</f>
        <v>2382.04</v>
      </c>
      <c r="D15" s="5">
        <f>'Net Salvage'!D15</f>
        <v>298345.07999999996</v>
      </c>
      <c r="E15" s="5">
        <f>'Net Salvage'!E15</f>
        <v>0</v>
      </c>
      <c r="F15" s="5">
        <f>'Net Salvage'!F15</f>
        <v>147838.50000000003</v>
      </c>
      <c r="G15" s="5">
        <f>'Net Salvage'!G15</f>
        <v>2896.5899999999997</v>
      </c>
      <c r="H15" s="5">
        <f>'Net Salvage'!H15</f>
        <v>0</v>
      </c>
      <c r="I15" s="5">
        <f>'Net Salvage'!I15</f>
        <v>0</v>
      </c>
      <c r="J15" s="5">
        <f>'Net Salvage'!J15</f>
        <v>451462.21</v>
      </c>
    </row>
    <row r="16" spans="1:10" ht="15">
      <c r="A16" s="10">
        <f t="shared" si="0"/>
        <v>2008</v>
      </c>
      <c r="B16" s="5">
        <f>'Net Salvage'!B16</f>
        <v>0</v>
      </c>
      <c r="C16" s="5">
        <f>'Net Salvage'!C16</f>
        <v>8548.060000000001</v>
      </c>
      <c r="D16" s="5">
        <f>'Net Salvage'!D16</f>
        <v>1369350.24</v>
      </c>
      <c r="E16" s="5">
        <f>'Net Salvage'!E16</f>
        <v>646</v>
      </c>
      <c r="F16" s="5">
        <f>'Net Salvage'!F16</f>
        <v>331274.57</v>
      </c>
      <c r="G16" s="5">
        <f>'Net Salvage'!G16</f>
        <v>149254.88</v>
      </c>
      <c r="H16" s="5">
        <f>'Net Salvage'!H16</f>
        <v>0</v>
      </c>
      <c r="I16" s="5">
        <f>'Net Salvage'!I16</f>
        <v>0</v>
      </c>
      <c r="J16" s="5">
        <f>'Net Salvage'!J16</f>
        <v>1859073.75</v>
      </c>
    </row>
    <row r="17" spans="1:10" ht="15">
      <c r="A17" s="10">
        <v>2009</v>
      </c>
      <c r="B17" s="5">
        <f>'Net Salvage'!B17</f>
        <v>0</v>
      </c>
      <c r="C17" s="5">
        <f>'Net Salvage'!C17</f>
        <v>4064.5499999999997</v>
      </c>
      <c r="D17" s="5">
        <f>'Net Salvage'!D17</f>
        <v>538746.85</v>
      </c>
      <c r="E17" s="5">
        <f>'Net Salvage'!E17</f>
        <v>99956.77</v>
      </c>
      <c r="F17" s="5">
        <f>'Net Salvage'!F17</f>
        <v>192106.63999999998</v>
      </c>
      <c r="G17" s="5">
        <f>'Net Salvage'!G17</f>
        <v>39790.34</v>
      </c>
      <c r="H17" s="5">
        <f>'Net Salvage'!H17</f>
        <v>0</v>
      </c>
      <c r="I17" s="5">
        <f>'Net Salvage'!I17</f>
        <v>0</v>
      </c>
      <c r="J17" s="5">
        <f>'Net Salvage'!J17</f>
        <v>874665.15</v>
      </c>
    </row>
    <row r="18" spans="1:10" ht="15">
      <c r="A18" s="10">
        <v>2010</v>
      </c>
      <c r="B18" s="5">
        <f>'Net Salvage'!B18</f>
        <v>0</v>
      </c>
      <c r="C18" s="5">
        <f>'Net Salvage'!C18</f>
        <v>8075.86</v>
      </c>
      <c r="D18" s="5">
        <f>'Net Salvage'!D18</f>
        <v>2154456.42</v>
      </c>
      <c r="E18" s="5">
        <f>'Net Salvage'!E18</f>
        <v>3942.79</v>
      </c>
      <c r="F18" s="5">
        <f>'Net Salvage'!F18</f>
        <v>34441.58</v>
      </c>
      <c r="G18" s="5">
        <f>'Net Salvage'!G18</f>
        <v>0</v>
      </c>
      <c r="H18" s="5">
        <f>'Net Salvage'!H18</f>
        <v>0</v>
      </c>
      <c r="I18" s="5">
        <f>'Net Salvage'!I18</f>
        <v>0</v>
      </c>
      <c r="J18" s="5">
        <f>'Net Salvage'!J18</f>
        <v>2200916.65</v>
      </c>
    </row>
    <row r="19" spans="1:10" ht="15">
      <c r="A19" s="10">
        <v>2011</v>
      </c>
      <c r="B19" s="5">
        <f>'Net Salvage'!B19</f>
        <v>0</v>
      </c>
      <c r="C19" s="5">
        <f>'Net Salvage'!C19</f>
        <v>6049.59</v>
      </c>
      <c r="D19" s="5">
        <f>'Net Salvage'!D19</f>
        <v>1489874.98</v>
      </c>
      <c r="E19" s="5">
        <f>'Net Salvage'!E19</f>
        <v>14360.69</v>
      </c>
      <c r="F19" s="5">
        <f>'Net Salvage'!F19</f>
        <v>263022.51</v>
      </c>
      <c r="G19" s="5">
        <f>'Net Salvage'!G19</f>
        <v>1055.15</v>
      </c>
      <c r="H19" s="5">
        <f>'Net Salvage'!H19</f>
        <v>0</v>
      </c>
      <c r="I19" s="5">
        <f>'Net Salvage'!I19</f>
        <v>0</v>
      </c>
      <c r="J19" s="5">
        <f>SUM(B19:I19)</f>
        <v>1774362.92</v>
      </c>
    </row>
    <row r="20" spans="1:10" ht="15">
      <c r="A20" s="10">
        <v>2012</v>
      </c>
      <c r="B20" s="5">
        <f>'Net Salvage'!B20</f>
        <v>0</v>
      </c>
      <c r="C20" s="5">
        <f>'Net Salvage'!C20</f>
        <v>0</v>
      </c>
      <c r="D20" s="5">
        <f>'Net Salvage'!D20</f>
        <v>1197112.96</v>
      </c>
      <c r="E20" s="5">
        <f>'Net Salvage'!E20</f>
        <v>675189.53</v>
      </c>
      <c r="F20" s="5">
        <f>'Net Salvage'!F20</f>
        <v>553877.48</v>
      </c>
      <c r="G20" s="5">
        <f>'Net Salvage'!G20</f>
        <v>313101.91000000003</v>
      </c>
      <c r="H20" s="5">
        <f>'Net Salvage'!H20</f>
        <v>0</v>
      </c>
      <c r="I20" s="5">
        <f>'Net Salvage'!I20</f>
        <v>0</v>
      </c>
      <c r="J20" s="5">
        <f>'Net Salvage'!J20</f>
        <v>2739281.88</v>
      </c>
    </row>
    <row r="21" spans="1:10" ht="15">
      <c r="A21" s="10">
        <v>2013</v>
      </c>
      <c r="B21" s="6">
        <f>'Net Salvage'!B21</f>
        <v>0</v>
      </c>
      <c r="C21" s="6">
        <f>'Net Salvage'!C21</f>
        <v>6195</v>
      </c>
      <c r="D21" s="6">
        <f>'Net Salvage'!D21</f>
        <v>4697632</v>
      </c>
      <c r="E21" s="6">
        <f>'Net Salvage'!E21</f>
        <v>0</v>
      </c>
      <c r="F21" s="6">
        <f>'Net Salvage'!F21</f>
        <v>52616</v>
      </c>
      <c r="G21" s="6">
        <f>'Net Salvage'!G21</f>
        <v>6209</v>
      </c>
      <c r="H21" s="6">
        <f>'Net Salvage'!H21</f>
        <v>0</v>
      </c>
      <c r="I21" s="6">
        <f>'Net Salvage'!I21</f>
        <v>0</v>
      </c>
      <c r="J21" s="6">
        <f>'Net Salvage'!J21</f>
        <v>4762652</v>
      </c>
    </row>
    <row r="22" spans="2:10" ht="15">
      <c r="B22" s="5"/>
      <c r="C22" s="5"/>
      <c r="D22" s="5"/>
      <c r="E22" s="5"/>
      <c r="F22" s="5"/>
      <c r="G22" s="5"/>
      <c r="H22" s="5"/>
      <c r="I22" s="5"/>
      <c r="J22" s="3"/>
    </row>
    <row r="23" spans="1:10" ht="15">
      <c r="A23" s="11" t="s">
        <v>3</v>
      </c>
      <c r="B23" s="7">
        <f aca="true" t="shared" si="1" ref="B23:J23">SUM(B8:B22)</f>
        <v>1</v>
      </c>
      <c r="C23" s="7">
        <f t="shared" si="1"/>
        <v>94294.95</v>
      </c>
      <c r="D23" s="7">
        <f t="shared" si="1"/>
        <v>14936786.010000002</v>
      </c>
      <c r="E23" s="7">
        <f t="shared" si="1"/>
        <v>858522.56</v>
      </c>
      <c r="F23" s="7">
        <f t="shared" si="1"/>
        <v>2874904.03</v>
      </c>
      <c r="G23" s="7">
        <f t="shared" si="1"/>
        <v>1060643.29</v>
      </c>
      <c r="H23" s="7">
        <f t="shared" si="1"/>
        <v>0</v>
      </c>
      <c r="I23" s="7">
        <f t="shared" si="1"/>
        <v>0</v>
      </c>
      <c r="J23" s="7">
        <f t="shared" si="1"/>
        <v>19825151.84</v>
      </c>
    </row>
    <row r="24" spans="2:10" ht="15">
      <c r="B24" s="5"/>
      <c r="C24" s="5"/>
      <c r="D24" s="5"/>
      <c r="E24" s="5"/>
      <c r="F24" s="5"/>
      <c r="G24" s="5"/>
      <c r="H24" s="5"/>
      <c r="I24" s="5"/>
      <c r="J24" s="3"/>
    </row>
    <row r="25" spans="2:10" ht="15">
      <c r="B25" s="5"/>
      <c r="C25" s="5"/>
      <c r="D25" s="5"/>
      <c r="E25" s="5"/>
      <c r="F25" s="5"/>
      <c r="G25" s="5"/>
      <c r="H25" s="5"/>
      <c r="I25" s="5"/>
      <c r="J25" s="5"/>
    </row>
    <row r="27" ht="15">
      <c r="A27" s="12" t="s">
        <v>13</v>
      </c>
    </row>
    <row r="29" spans="2:10" ht="15">
      <c r="B29" s="21">
        <v>350</v>
      </c>
      <c r="C29" s="21">
        <v>352</v>
      </c>
      <c r="D29" s="21">
        <v>353</v>
      </c>
      <c r="E29" s="21">
        <v>354</v>
      </c>
      <c r="F29" s="21">
        <v>355</v>
      </c>
      <c r="G29" s="21">
        <v>356</v>
      </c>
      <c r="H29" s="21">
        <v>357</v>
      </c>
      <c r="I29" s="21">
        <v>358</v>
      </c>
      <c r="J29" s="21" t="s">
        <v>2</v>
      </c>
    </row>
    <row r="31" spans="1:10" ht="15">
      <c r="A31" s="2" t="s">
        <v>17</v>
      </c>
      <c r="B31" s="5">
        <f aca="true" t="shared" si="2" ref="B31:I31">B23</f>
        <v>1</v>
      </c>
      <c r="C31" s="5">
        <f t="shared" si="2"/>
        <v>94294.95</v>
      </c>
      <c r="D31" s="5">
        <f t="shared" si="2"/>
        <v>14936786.010000002</v>
      </c>
      <c r="E31" s="5">
        <f t="shared" si="2"/>
        <v>858522.56</v>
      </c>
      <c r="F31" s="5">
        <f t="shared" si="2"/>
        <v>2874904.03</v>
      </c>
      <c r="G31" s="5">
        <f t="shared" si="2"/>
        <v>1060643.29</v>
      </c>
      <c r="H31" s="5">
        <f t="shared" si="2"/>
        <v>0</v>
      </c>
      <c r="I31" s="5">
        <f t="shared" si="2"/>
        <v>0</v>
      </c>
      <c r="J31" s="5">
        <f>SUM(B31:I31)</f>
        <v>19825151.84</v>
      </c>
    </row>
    <row r="33" spans="1:10" ht="15">
      <c r="A33" t="s">
        <v>15</v>
      </c>
      <c r="B33" s="5">
        <f>'Salvg and Remove 2000 to 2013'!B8</f>
        <v>0</v>
      </c>
      <c r="C33" s="5">
        <f>'Salvg and Remove 2000 to 2013'!B9</f>
        <v>30425</v>
      </c>
      <c r="D33" s="5">
        <f>'Salvg and Remove 2000 to 2013'!B10</f>
        <v>1639800</v>
      </c>
      <c r="E33" s="5">
        <f>'Salvg and Remove 2000 to 2013'!B11</f>
        <v>109202</v>
      </c>
      <c r="F33" s="5">
        <f>'Salvg and Remove 2000 to 2013'!B12</f>
        <v>1824991</v>
      </c>
      <c r="G33" s="5">
        <f>'Salvg and Remove 2000 to 2013'!B13</f>
        <v>352885</v>
      </c>
      <c r="H33" s="5">
        <f>'Salvg and Remove 2000 to 2013'!B14</f>
        <v>0</v>
      </c>
      <c r="I33" s="5">
        <f>'Salvg and Remove 2000 to 2013'!B15</f>
        <v>0</v>
      </c>
      <c r="J33" s="5">
        <f>SUM(B33:I33)</f>
        <v>3957303</v>
      </c>
    </row>
    <row r="35" spans="1:10" ht="15">
      <c r="A35" s="25" t="s">
        <v>6</v>
      </c>
      <c r="B35" s="9">
        <f aca="true" t="shared" si="3" ref="B35:G35">ROUND(B33/B31,2)</f>
        <v>0</v>
      </c>
      <c r="C35" s="9">
        <f t="shared" si="3"/>
        <v>0.32</v>
      </c>
      <c r="D35" s="9">
        <f t="shared" si="3"/>
        <v>0.11</v>
      </c>
      <c r="E35" s="9">
        <f t="shared" si="3"/>
        <v>0.13</v>
      </c>
      <c r="F35" s="9">
        <f t="shared" si="3"/>
        <v>0.63</v>
      </c>
      <c r="G35" s="9">
        <f t="shared" si="3"/>
        <v>0.33</v>
      </c>
      <c r="H35" s="9">
        <v>0</v>
      </c>
      <c r="I35" s="9">
        <v>0</v>
      </c>
      <c r="J35" s="9">
        <f>ROUND(J33/J31,2)</f>
        <v>0.2</v>
      </c>
    </row>
    <row r="37" spans="1:10" ht="15">
      <c r="A37" s="23" t="s">
        <v>20</v>
      </c>
      <c r="B37" s="24">
        <v>0</v>
      </c>
      <c r="C37" s="24">
        <v>0.1</v>
      </c>
      <c r="D37" s="24">
        <f>D35</f>
        <v>0.11</v>
      </c>
      <c r="E37" s="24">
        <f>E35</f>
        <v>0.13</v>
      </c>
      <c r="F37" s="24">
        <f>ROUND(F33/F31,2)</f>
        <v>0.63</v>
      </c>
      <c r="G37" s="24">
        <f>G35</f>
        <v>0.33</v>
      </c>
      <c r="H37" s="24">
        <f>H35</f>
        <v>0</v>
      </c>
      <c r="I37" s="24">
        <v>0</v>
      </c>
      <c r="J37" s="24">
        <f>ROUND(J33/J31,2)</f>
        <v>0.2</v>
      </c>
    </row>
    <row r="38" ht="15">
      <c r="B38" s="13"/>
    </row>
    <row r="39" spans="1:10" ht="33" customHeight="1">
      <c r="A39" s="39" t="str">
        <f>'Net Salvage'!A39:J39</f>
        <v>Note: The amounts for 2000 to 2013 were taken from the PowerPlant software continuing property records and the transaction archive providing a 14 year summary of Retirements, Salvage and Removal by plant account.  </v>
      </c>
      <c r="B39" s="39"/>
      <c r="C39" s="39"/>
      <c r="D39" s="39"/>
      <c r="E39" s="39"/>
      <c r="F39" s="39"/>
      <c r="G39" s="39"/>
      <c r="H39" s="39"/>
      <c r="I39" s="39"/>
      <c r="J39" s="39"/>
    </row>
  </sheetData>
  <sheetProtection/>
  <mergeCells count="3">
    <mergeCell ref="A39:J39"/>
    <mergeCell ref="A1:J1"/>
    <mergeCell ref="A2:J2"/>
  </mergeCells>
  <printOptions horizontalCentered="1"/>
  <pageMargins left="0.5" right="0.75" top="0.5" bottom="0.5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zoomScalePageLayoutView="0" workbookViewId="0" topLeftCell="A1">
      <pane ySplit="6" topLeftCell="A7" activePane="bottomLeft" state="frozen"/>
      <selection pane="topLeft" activeCell="D4" sqref="D4"/>
      <selection pane="bottomLeft" activeCell="C37" sqref="C37"/>
    </sheetView>
  </sheetViews>
  <sheetFormatPr defaultColWidth="9.5546875" defaultRowHeight="15"/>
  <cols>
    <col min="1" max="1" width="19.5546875" style="0" customWidth="1"/>
    <col min="2" max="2" width="13.10546875" style="0" customWidth="1"/>
    <col min="3" max="3" width="11.77734375" style="0" customWidth="1"/>
    <col min="4" max="4" width="12.3359375" style="0" customWidth="1"/>
    <col min="5" max="5" width="11.10546875" style="0" customWidth="1"/>
    <col min="6" max="7" width="9.5546875" style="0" customWidth="1"/>
    <col min="8" max="9" width="12.4453125" style="0" customWidth="1"/>
    <col min="10" max="10" width="12.5546875" style="0" customWidth="1"/>
  </cols>
  <sheetData>
    <row r="1" spans="1:10" ht="17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7.25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</row>
    <row r="4" spans="1:6" ht="15">
      <c r="A4" s="12" t="s">
        <v>4</v>
      </c>
      <c r="F4" s="17"/>
    </row>
    <row r="5" spans="2:9" ht="15">
      <c r="B5" s="18"/>
      <c r="C5" s="18"/>
      <c r="D5" s="18"/>
      <c r="E5" s="18"/>
      <c r="F5" s="18"/>
      <c r="G5" s="18"/>
      <c r="H5" s="18"/>
      <c r="I5" s="18"/>
    </row>
    <row r="6" spans="1:10" ht="15">
      <c r="A6" s="15" t="s">
        <v>1</v>
      </c>
      <c r="B6" s="21">
        <v>350</v>
      </c>
      <c r="C6" s="21">
        <v>352</v>
      </c>
      <c r="D6" s="21">
        <v>353</v>
      </c>
      <c r="E6" s="21">
        <v>354</v>
      </c>
      <c r="F6" s="21">
        <v>355</v>
      </c>
      <c r="G6" s="21">
        <v>356</v>
      </c>
      <c r="H6" s="21">
        <v>357</v>
      </c>
      <c r="I6" s="21">
        <v>358</v>
      </c>
      <c r="J6" s="21" t="s">
        <v>2</v>
      </c>
    </row>
    <row r="7" spans="2:10" ht="15">
      <c r="B7" s="1"/>
      <c r="C7" s="1"/>
      <c r="D7" s="1"/>
      <c r="E7" s="1"/>
      <c r="F7" s="1"/>
      <c r="J7" s="1"/>
    </row>
    <row r="8" spans="1:10" ht="15">
      <c r="A8" s="10">
        <v>2000</v>
      </c>
      <c r="B8" s="5">
        <f>'Net Salvage'!B8</f>
        <v>0</v>
      </c>
      <c r="C8" s="5">
        <f>'Net Salvage'!C8</f>
        <v>0</v>
      </c>
      <c r="D8" s="5">
        <f>'Net Salvage'!D8</f>
        <v>286990.57</v>
      </c>
      <c r="E8" s="5">
        <f>'Net Salvage'!E8</f>
        <v>0</v>
      </c>
      <c r="F8" s="5">
        <f>'Net Salvage'!F8</f>
        <v>307215.07</v>
      </c>
      <c r="G8" s="5">
        <f>'Net Salvage'!G8</f>
        <v>112147.88</v>
      </c>
      <c r="H8" s="5">
        <f>'Net Salvage'!H8</f>
        <v>0</v>
      </c>
      <c r="I8" s="5">
        <f>'Net Salvage'!I8</f>
        <v>0</v>
      </c>
      <c r="J8" s="5">
        <f>'Net Salvage'!J8</f>
        <v>706353.52</v>
      </c>
    </row>
    <row r="9" spans="1:10" ht="15">
      <c r="A9" s="10">
        <v>2001</v>
      </c>
      <c r="B9" s="5">
        <f>'Net Salvage'!B9</f>
        <v>0</v>
      </c>
      <c r="C9" s="5">
        <f>'Net Salvage'!C9</f>
        <v>852.09</v>
      </c>
      <c r="D9" s="5">
        <f>'Net Salvage'!D9</f>
        <v>104156.54000000001</v>
      </c>
      <c r="E9" s="5">
        <f>'Net Salvage'!E9</f>
        <v>405.14</v>
      </c>
      <c r="F9" s="5">
        <f>'Net Salvage'!F9</f>
        <v>129175.32</v>
      </c>
      <c r="G9" s="5">
        <f>'Net Salvage'!G9</f>
        <v>8636.1</v>
      </c>
      <c r="H9" s="5">
        <f>'Net Salvage'!H9</f>
        <v>0</v>
      </c>
      <c r="I9" s="5">
        <f>'Net Salvage'!I9</f>
        <v>0</v>
      </c>
      <c r="J9" s="5">
        <f>'Net Salvage'!J9</f>
        <v>243225.19000000003</v>
      </c>
    </row>
    <row r="10" spans="1:10" ht="15">
      <c r="A10" s="10">
        <v>2002</v>
      </c>
      <c r="B10" s="5">
        <f>'Net Salvage'!B10</f>
        <v>0</v>
      </c>
      <c r="C10" s="5">
        <f>'Net Salvage'!C10</f>
        <v>351.91</v>
      </c>
      <c r="D10" s="5">
        <f>'Net Salvage'!D10</f>
        <v>167185.02000000002</v>
      </c>
      <c r="E10" s="5">
        <f>'Net Salvage'!E10</f>
        <v>4473.03</v>
      </c>
      <c r="F10" s="5">
        <f>'Net Salvage'!F10</f>
        <v>169000.49</v>
      </c>
      <c r="G10" s="5">
        <f>'Net Salvage'!G10</f>
        <v>107844.77</v>
      </c>
      <c r="H10" s="5">
        <f>'Net Salvage'!H10</f>
        <v>0</v>
      </c>
      <c r="I10" s="5">
        <f>'Net Salvage'!I10</f>
        <v>0</v>
      </c>
      <c r="J10" s="5">
        <f>'Net Salvage'!J10</f>
        <v>448855.22000000003</v>
      </c>
    </row>
    <row r="11" spans="1:10" ht="15">
      <c r="A11" s="10">
        <v>2003</v>
      </c>
      <c r="B11" s="5">
        <f>'Net Salvage'!B11</f>
        <v>0</v>
      </c>
      <c r="C11" s="5">
        <f>'Net Salvage'!C11</f>
        <v>0</v>
      </c>
      <c r="D11" s="5">
        <f>'Net Salvage'!D11</f>
        <v>462373.72000000003</v>
      </c>
      <c r="E11" s="5">
        <f>'Net Salvage'!E11</f>
        <v>2124.3</v>
      </c>
      <c r="F11" s="5">
        <f>'Net Salvage'!F11</f>
        <v>23422.260000000002</v>
      </c>
      <c r="G11" s="5">
        <f>'Net Salvage'!G11</f>
        <v>102595.29000000001</v>
      </c>
      <c r="H11" s="5">
        <f>'Net Salvage'!H11</f>
        <v>0</v>
      </c>
      <c r="I11" s="5">
        <f>'Net Salvage'!I11</f>
        <v>0</v>
      </c>
      <c r="J11" s="5">
        <f>'Net Salvage'!J11</f>
        <v>590515.5700000001</v>
      </c>
    </row>
    <row r="12" spans="1:10" ht="15">
      <c r="A12" s="10">
        <v>2004</v>
      </c>
      <c r="B12" s="5">
        <f>'Net Salvage'!B12</f>
        <v>0</v>
      </c>
      <c r="C12" s="5">
        <f>'Net Salvage'!C12</f>
        <v>0</v>
      </c>
      <c r="D12" s="5">
        <f>'Net Salvage'!D12</f>
        <v>699507.3500000001</v>
      </c>
      <c r="E12" s="5">
        <f>'Net Salvage'!E12</f>
        <v>0</v>
      </c>
      <c r="F12" s="5">
        <f>'Net Salvage'!F12</f>
        <v>358450.88</v>
      </c>
      <c r="G12" s="5">
        <f>'Net Salvage'!G12</f>
        <v>55179.26</v>
      </c>
      <c r="H12" s="5">
        <f>'Net Salvage'!H12</f>
        <v>0</v>
      </c>
      <c r="I12" s="5">
        <f>'Net Salvage'!I12</f>
        <v>0</v>
      </c>
      <c r="J12" s="5">
        <f>'Net Salvage'!J12</f>
        <v>1113137.49</v>
      </c>
    </row>
    <row r="13" spans="1:10" ht="15">
      <c r="A13" s="10">
        <v>2005</v>
      </c>
      <c r="B13" s="5">
        <f>'Net Salvage'!B13</f>
        <v>1</v>
      </c>
      <c r="C13" s="5">
        <f>'Net Salvage'!C13</f>
        <v>57775.85</v>
      </c>
      <c r="D13" s="5">
        <f>'Net Salvage'!D13</f>
        <v>687088.7500000001</v>
      </c>
      <c r="E13" s="5">
        <f>'Net Salvage'!E13</f>
        <v>36675.6</v>
      </c>
      <c r="F13" s="5">
        <f>'Net Salvage'!F13</f>
        <v>45454.59</v>
      </c>
      <c r="G13" s="5">
        <f>'Net Salvage'!G13</f>
        <v>35212.47</v>
      </c>
      <c r="H13" s="5">
        <f>'Net Salvage'!H13</f>
        <v>0</v>
      </c>
      <c r="I13" s="5">
        <f>'Net Salvage'!I13</f>
        <v>0</v>
      </c>
      <c r="J13" s="5">
        <f>'Net Salvage'!J13</f>
        <v>862208.26</v>
      </c>
    </row>
    <row r="14" spans="1:10" ht="15">
      <c r="A14" s="10">
        <v>2006</v>
      </c>
      <c r="B14" s="5">
        <f>'Net Salvage'!B14</f>
        <v>0</v>
      </c>
      <c r="C14" s="5">
        <f>'Net Salvage'!C14</f>
        <v>0</v>
      </c>
      <c r="D14" s="5">
        <f>'Net Salvage'!D14</f>
        <v>783965.53</v>
      </c>
      <c r="E14" s="5">
        <f>'Net Salvage'!E14</f>
        <v>20748.71</v>
      </c>
      <c r="F14" s="5">
        <f>'Net Salvage'!F14</f>
        <v>267008.14</v>
      </c>
      <c r="G14" s="5">
        <f>'Net Salvage'!G14</f>
        <v>126719.65</v>
      </c>
      <c r="H14" s="5">
        <f>'Net Salvage'!H14</f>
        <v>0</v>
      </c>
      <c r="I14" s="5">
        <f>'Net Salvage'!I14</f>
        <v>0</v>
      </c>
      <c r="J14" s="5">
        <f>'Net Salvage'!J14</f>
        <v>1198442.0299999998</v>
      </c>
    </row>
    <row r="15" spans="1:10" ht="15">
      <c r="A15" s="10">
        <v>2007</v>
      </c>
      <c r="B15" s="5">
        <f>'Net Salvage'!B15</f>
        <v>0</v>
      </c>
      <c r="C15" s="5">
        <f>'Net Salvage'!C15</f>
        <v>2382.04</v>
      </c>
      <c r="D15" s="5">
        <f>'Net Salvage'!D15</f>
        <v>298345.07999999996</v>
      </c>
      <c r="E15" s="5">
        <f>'Net Salvage'!E15</f>
        <v>0</v>
      </c>
      <c r="F15" s="5">
        <f>'Net Salvage'!F15</f>
        <v>147838.50000000003</v>
      </c>
      <c r="G15" s="5">
        <f>'Net Salvage'!G15</f>
        <v>2896.5899999999997</v>
      </c>
      <c r="H15" s="5">
        <f>'Net Salvage'!H15</f>
        <v>0</v>
      </c>
      <c r="I15" s="5">
        <f>'Net Salvage'!I15</f>
        <v>0</v>
      </c>
      <c r="J15" s="5">
        <f>'Net Salvage'!J15</f>
        <v>451462.21</v>
      </c>
    </row>
    <row r="16" spans="1:10" ht="15">
      <c r="A16" s="10">
        <v>2008</v>
      </c>
      <c r="B16" s="5">
        <f>'Net Salvage'!B16</f>
        <v>0</v>
      </c>
      <c r="C16" s="5">
        <f>'Net Salvage'!C16</f>
        <v>8548.060000000001</v>
      </c>
      <c r="D16" s="5">
        <f>'Net Salvage'!D16</f>
        <v>1369350.24</v>
      </c>
      <c r="E16" s="5">
        <f>'Net Salvage'!E16</f>
        <v>646</v>
      </c>
      <c r="F16" s="5">
        <f>'Net Salvage'!F16</f>
        <v>331274.57</v>
      </c>
      <c r="G16" s="5">
        <f>'Net Salvage'!G16</f>
        <v>149254.88</v>
      </c>
      <c r="H16" s="5">
        <f>'Net Salvage'!H16</f>
        <v>0</v>
      </c>
      <c r="I16" s="5">
        <f>'Net Salvage'!I16</f>
        <v>0</v>
      </c>
      <c r="J16" s="5">
        <f>'Net Salvage'!J16</f>
        <v>1859073.75</v>
      </c>
    </row>
    <row r="17" spans="1:10" ht="15">
      <c r="A17" s="10">
        <v>2009</v>
      </c>
      <c r="B17" s="5">
        <f>'Net Salvage'!B17</f>
        <v>0</v>
      </c>
      <c r="C17" s="5">
        <f>'Net Salvage'!C17</f>
        <v>4064.5499999999997</v>
      </c>
      <c r="D17" s="5">
        <f>'Net Salvage'!D17</f>
        <v>538746.85</v>
      </c>
      <c r="E17" s="5">
        <f>'Net Salvage'!E17</f>
        <v>99956.77</v>
      </c>
      <c r="F17" s="5">
        <f>'Net Salvage'!F17</f>
        <v>192106.63999999998</v>
      </c>
      <c r="G17" s="5">
        <f>'Net Salvage'!G17</f>
        <v>39790.34</v>
      </c>
      <c r="H17" s="5">
        <f>'Net Salvage'!H17</f>
        <v>0</v>
      </c>
      <c r="I17" s="5">
        <f>'Net Salvage'!I17</f>
        <v>0</v>
      </c>
      <c r="J17" s="5">
        <f>'Net Salvage'!J17</f>
        <v>874665.15</v>
      </c>
    </row>
    <row r="18" spans="1:10" ht="15">
      <c r="A18" s="10">
        <v>2010</v>
      </c>
      <c r="B18" s="5">
        <f>'Net Salvage'!B18</f>
        <v>0</v>
      </c>
      <c r="C18" s="5">
        <f>'Net Salvage'!C18</f>
        <v>8075.86</v>
      </c>
      <c r="D18" s="5">
        <f>'Net Salvage'!D18</f>
        <v>2154456.42</v>
      </c>
      <c r="E18" s="5">
        <f>'Net Salvage'!E18</f>
        <v>3942.79</v>
      </c>
      <c r="F18" s="5">
        <f>'Net Salvage'!F18</f>
        <v>34441.58</v>
      </c>
      <c r="G18" s="5">
        <f>'Net Salvage'!G18</f>
        <v>0</v>
      </c>
      <c r="H18" s="5">
        <f>'Net Salvage'!H18</f>
        <v>0</v>
      </c>
      <c r="I18" s="5">
        <f>'Net Salvage'!I18</f>
        <v>0</v>
      </c>
      <c r="J18" s="5">
        <f>'Net Salvage'!J18</f>
        <v>2200916.65</v>
      </c>
    </row>
    <row r="19" spans="1:10" ht="15">
      <c r="A19" s="10">
        <v>2011</v>
      </c>
      <c r="B19" s="5">
        <f>'Net Salvage'!B19</f>
        <v>0</v>
      </c>
      <c r="C19" s="5">
        <f>'Net Salvage'!C19</f>
        <v>6049.59</v>
      </c>
      <c r="D19" s="5">
        <f>'Net Salvage'!D19</f>
        <v>1489874.98</v>
      </c>
      <c r="E19" s="5">
        <f>'Net Salvage'!E19</f>
        <v>14360.69</v>
      </c>
      <c r="F19" s="5">
        <f>'Net Salvage'!F19</f>
        <v>263022.51</v>
      </c>
      <c r="G19" s="5">
        <f>'Net Salvage'!G19</f>
        <v>1055.15</v>
      </c>
      <c r="H19" s="5">
        <f>'Net Salvage'!H19</f>
        <v>0</v>
      </c>
      <c r="I19" s="5">
        <f>'Net Salvage'!I19</f>
        <v>0</v>
      </c>
      <c r="J19" s="5">
        <f>SUM(B19:I19)</f>
        <v>1774362.92</v>
      </c>
    </row>
    <row r="20" spans="1:10" ht="15">
      <c r="A20" s="10">
        <v>2012</v>
      </c>
      <c r="B20" s="5">
        <f>'Net Salvage'!B20</f>
        <v>0</v>
      </c>
      <c r="C20" s="5">
        <f>'Net Salvage'!C20</f>
        <v>0</v>
      </c>
      <c r="D20" s="5">
        <f>'Net Salvage'!D20</f>
        <v>1197112.96</v>
      </c>
      <c r="E20" s="5">
        <f>'Net Salvage'!E20</f>
        <v>675189.53</v>
      </c>
      <c r="F20" s="5">
        <f>'Net Salvage'!F20</f>
        <v>553877.48</v>
      </c>
      <c r="G20" s="5">
        <f>'Net Salvage'!G20</f>
        <v>313101.91000000003</v>
      </c>
      <c r="H20" s="5">
        <f>'Net Salvage'!H20</f>
        <v>0</v>
      </c>
      <c r="I20" s="5">
        <f>'Net Salvage'!I20</f>
        <v>0</v>
      </c>
      <c r="J20" s="5">
        <f>SUM(B20:I20)</f>
        <v>2739281.88</v>
      </c>
    </row>
    <row r="21" spans="1:10" ht="15">
      <c r="A21" s="10">
        <v>2013</v>
      </c>
      <c r="B21" s="6">
        <f>'Net Salvage'!B21</f>
        <v>0</v>
      </c>
      <c r="C21" s="6">
        <f>'Net Salvage'!C21</f>
        <v>6195</v>
      </c>
      <c r="D21" s="6">
        <f>'Net Salvage'!D21</f>
        <v>4697632</v>
      </c>
      <c r="E21" s="6">
        <f>'Net Salvage'!E21</f>
        <v>0</v>
      </c>
      <c r="F21" s="6">
        <f>'Net Salvage'!F21</f>
        <v>52616</v>
      </c>
      <c r="G21" s="6">
        <f>'Net Salvage'!G21</f>
        <v>6209</v>
      </c>
      <c r="H21" s="6">
        <f>'Net Salvage'!H21</f>
        <v>0</v>
      </c>
      <c r="I21" s="6">
        <f>'Net Salvage'!I21</f>
        <v>0</v>
      </c>
      <c r="J21" s="6">
        <f>SUM(B21:I21)</f>
        <v>4762652</v>
      </c>
    </row>
    <row r="22" spans="1:10" ht="15">
      <c r="A22" s="10"/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1" t="s">
        <v>3</v>
      </c>
      <c r="B23" s="7">
        <f aca="true" t="shared" si="0" ref="B23:J23">SUM(B8:B22)</f>
        <v>1</v>
      </c>
      <c r="C23" s="7">
        <f t="shared" si="0"/>
        <v>94294.95</v>
      </c>
      <c r="D23" s="7">
        <f t="shared" si="0"/>
        <v>14936786.010000002</v>
      </c>
      <c r="E23" s="7">
        <f t="shared" si="0"/>
        <v>858522.56</v>
      </c>
      <c r="F23" s="7">
        <f t="shared" si="0"/>
        <v>2874904.03</v>
      </c>
      <c r="G23" s="7">
        <f t="shared" si="0"/>
        <v>1060643.29</v>
      </c>
      <c r="H23" s="7">
        <f t="shared" si="0"/>
        <v>0</v>
      </c>
      <c r="I23" s="7">
        <f t="shared" si="0"/>
        <v>0</v>
      </c>
      <c r="J23" s="7">
        <f t="shared" si="0"/>
        <v>19825151.84</v>
      </c>
    </row>
    <row r="24" spans="2:10" ht="15">
      <c r="B24" s="5"/>
      <c r="C24" s="5"/>
      <c r="D24" s="5"/>
      <c r="E24" s="5"/>
      <c r="F24" s="5"/>
      <c r="G24" s="5"/>
      <c r="H24" s="5"/>
      <c r="I24" s="5"/>
      <c r="J24" s="20"/>
    </row>
    <row r="25" spans="2:10" ht="15">
      <c r="B25" s="5"/>
      <c r="C25" s="5"/>
      <c r="D25" s="5"/>
      <c r="E25" s="5"/>
      <c r="F25" s="5"/>
      <c r="G25" s="5"/>
      <c r="H25" s="5"/>
      <c r="I25" s="5"/>
      <c r="J25" s="5"/>
    </row>
    <row r="27" ht="15">
      <c r="A27" s="12" t="s">
        <v>13</v>
      </c>
    </row>
    <row r="29" spans="2:10" ht="15">
      <c r="B29" s="21">
        <v>350</v>
      </c>
      <c r="C29" s="21">
        <v>352</v>
      </c>
      <c r="D29" s="21">
        <v>353</v>
      </c>
      <c r="E29" s="21">
        <v>354</v>
      </c>
      <c r="F29" s="21">
        <v>355</v>
      </c>
      <c r="G29" s="21">
        <v>356</v>
      </c>
      <c r="H29" s="21">
        <v>357</v>
      </c>
      <c r="I29" s="21">
        <v>358</v>
      </c>
      <c r="J29" s="15" t="s">
        <v>2</v>
      </c>
    </row>
    <row r="31" spans="1:10" ht="15">
      <c r="A31" s="2" t="s">
        <v>17</v>
      </c>
      <c r="B31" s="5">
        <f aca="true" t="shared" si="1" ref="B31:I31">B23</f>
        <v>1</v>
      </c>
      <c r="C31" s="5">
        <f t="shared" si="1"/>
        <v>94294.95</v>
      </c>
      <c r="D31" s="5">
        <f t="shared" si="1"/>
        <v>14936786.010000002</v>
      </c>
      <c r="E31" s="5">
        <f t="shared" si="1"/>
        <v>858522.56</v>
      </c>
      <c r="F31" s="5">
        <f t="shared" si="1"/>
        <v>2874904.03</v>
      </c>
      <c r="G31" s="5">
        <f t="shared" si="1"/>
        <v>1060643.29</v>
      </c>
      <c r="H31" s="5">
        <f t="shared" si="1"/>
        <v>0</v>
      </c>
      <c r="I31" s="5">
        <f t="shared" si="1"/>
        <v>0</v>
      </c>
      <c r="J31" s="5">
        <f>SUM(B31:I31)</f>
        <v>19825151.84</v>
      </c>
    </row>
    <row r="33" spans="1:10" ht="15">
      <c r="A33" t="s">
        <v>14</v>
      </c>
      <c r="B33" s="5">
        <f>'Salvg and Remove 2000 to 2013'!D8</f>
        <v>0</v>
      </c>
      <c r="C33" s="5">
        <f>'Salvg and Remove 2000 to 2013'!D9</f>
        <v>33</v>
      </c>
      <c r="D33" s="5">
        <f>'Salvg and Remove 2000 to 2013'!D10</f>
        <v>1124606</v>
      </c>
      <c r="E33" s="5">
        <f>'Salvg and Remove 2000 to 2013'!D11</f>
        <v>26759</v>
      </c>
      <c r="F33" s="5">
        <f>'Salvg and Remove 2000 to 2013'!D12</f>
        <v>45231</v>
      </c>
      <c r="G33" s="5">
        <f>'Salvg and Remove 2000 to 2013'!D13</f>
        <v>59795</v>
      </c>
      <c r="H33" s="5">
        <f>'Salvg and Remove 2000 to 2013'!D14</f>
        <v>0</v>
      </c>
      <c r="I33" s="5">
        <f>'Salvg and Remove 2000 to 2013'!D15</f>
        <v>0</v>
      </c>
      <c r="J33" s="5">
        <f>SUM(B33:I33)</f>
        <v>1256424</v>
      </c>
    </row>
    <row r="35" spans="1:10" ht="15">
      <c r="A35" s="25" t="s">
        <v>11</v>
      </c>
      <c r="B35" s="19">
        <f aca="true" t="shared" si="2" ref="B35:G35">ROUND(B33/B31,2)</f>
        <v>0</v>
      </c>
      <c r="C35" s="19">
        <f t="shared" si="2"/>
        <v>0</v>
      </c>
      <c r="D35" s="19">
        <f t="shared" si="2"/>
        <v>0.08</v>
      </c>
      <c r="E35" s="19">
        <f t="shared" si="2"/>
        <v>0.03</v>
      </c>
      <c r="F35" s="19">
        <f t="shared" si="2"/>
        <v>0.02</v>
      </c>
      <c r="G35" s="19">
        <f t="shared" si="2"/>
        <v>0.06</v>
      </c>
      <c r="H35" s="19">
        <v>0</v>
      </c>
      <c r="I35" s="19">
        <v>0</v>
      </c>
      <c r="J35" s="19">
        <f>ROUND(J33/J31,2)</f>
        <v>0.06</v>
      </c>
    </row>
    <row r="37" spans="1:10" ht="15">
      <c r="A37" s="23" t="s">
        <v>19</v>
      </c>
      <c r="B37" s="27">
        <v>0</v>
      </c>
      <c r="C37" s="27">
        <f>C35</f>
        <v>0</v>
      </c>
      <c r="D37" s="27">
        <f>D35</f>
        <v>0.08</v>
      </c>
      <c r="E37" s="24">
        <f>E35</f>
        <v>0.03</v>
      </c>
      <c r="F37" s="27">
        <f>ROUND(F33/F31,2)</f>
        <v>0.02</v>
      </c>
      <c r="G37" s="24">
        <f>G35</f>
        <v>0.06</v>
      </c>
      <c r="H37" s="24">
        <f>H35</f>
        <v>0</v>
      </c>
      <c r="I37" s="27">
        <f>I35</f>
        <v>0</v>
      </c>
      <c r="J37" s="27">
        <f>J35</f>
        <v>0.06</v>
      </c>
    </row>
    <row r="39" spans="1:10" ht="33" customHeight="1">
      <c r="A39" s="39" t="str">
        <f>'Net Salvage'!A39:J39</f>
        <v>Note: The amounts for 2000 to 2013 were taken from the PowerPlant software continuing property records and the transaction archive providing a 14 year summary of Retirements, Salvage and Removal by plant account.  </v>
      </c>
      <c r="B39" s="39"/>
      <c r="C39" s="39"/>
      <c r="D39" s="39"/>
      <c r="E39" s="39"/>
      <c r="F39" s="39"/>
      <c r="G39" s="39"/>
      <c r="H39" s="39"/>
      <c r="I39" s="39"/>
      <c r="J39" s="39"/>
    </row>
  </sheetData>
  <sheetProtection/>
  <mergeCells count="3">
    <mergeCell ref="A1:J1"/>
    <mergeCell ref="A2:J2"/>
    <mergeCell ref="A39:J39"/>
  </mergeCells>
  <printOptions horizontalCentered="1"/>
  <pageMargins left="0.5" right="1" top="0.75" bottom="1" header="0.5" footer="0.5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="90" zoomScaleNormal="90" zoomScalePageLayoutView="0" workbookViewId="0" topLeftCell="A1">
      <selection activeCell="A4" sqref="A4:E4"/>
    </sheetView>
  </sheetViews>
  <sheetFormatPr defaultColWidth="8.88671875" defaultRowHeight="15"/>
  <cols>
    <col min="2" max="2" width="13.5546875" style="0" customWidth="1"/>
    <col min="3" max="3" width="3.3359375" style="0" customWidth="1"/>
    <col min="4" max="4" width="12.88671875" style="0" customWidth="1"/>
    <col min="5" max="5" width="14.6640625" style="0" customWidth="1"/>
  </cols>
  <sheetData>
    <row r="1" spans="1:5" ht="15">
      <c r="A1" s="40" t="s">
        <v>9</v>
      </c>
      <c r="B1" s="40"/>
      <c r="C1" s="40"/>
      <c r="D1" s="40"/>
      <c r="E1" s="40"/>
    </row>
    <row r="2" spans="1:5" ht="17.25" customHeight="1">
      <c r="A2" s="40" t="s">
        <v>26</v>
      </c>
      <c r="B2" s="40"/>
      <c r="C2" s="40"/>
      <c r="D2" s="40"/>
      <c r="E2" s="40"/>
    </row>
    <row r="3" spans="1:5" ht="15">
      <c r="A3" s="40" t="s">
        <v>10</v>
      </c>
      <c r="B3" s="40"/>
      <c r="C3" s="40"/>
      <c r="D3" s="40"/>
      <c r="E3" s="40"/>
    </row>
    <row r="4" spans="1:5" ht="15">
      <c r="A4" s="40" t="s">
        <v>41</v>
      </c>
      <c r="B4" s="40"/>
      <c r="C4" s="40"/>
      <c r="D4" s="40"/>
      <c r="E4" s="40"/>
    </row>
    <row r="5" spans="1:4" ht="15">
      <c r="A5" s="15"/>
      <c r="B5" s="15"/>
      <c r="C5" s="15"/>
      <c r="D5" s="15"/>
    </row>
    <row r="7" spans="1:5" ht="15">
      <c r="A7" s="15" t="s">
        <v>8</v>
      </c>
      <c r="B7" s="15" t="s">
        <v>5</v>
      </c>
      <c r="C7" s="16"/>
      <c r="D7" s="15" t="s">
        <v>7</v>
      </c>
      <c r="E7" s="15" t="s">
        <v>42</v>
      </c>
    </row>
    <row r="8" spans="1:5" ht="15">
      <c r="A8" s="10">
        <v>350</v>
      </c>
      <c r="B8" s="14">
        <v>0</v>
      </c>
      <c r="C8" s="9"/>
      <c r="D8" s="14">
        <v>0</v>
      </c>
      <c r="E8" s="14">
        <f aca="true" t="shared" si="0" ref="E8:E15">D8-B8</f>
        <v>0</v>
      </c>
    </row>
    <row r="9" spans="1:5" ht="15">
      <c r="A9" s="10">
        <v>352</v>
      </c>
      <c r="B9" s="14">
        <v>30425</v>
      </c>
      <c r="C9" s="9"/>
      <c r="D9" s="14">
        <v>33</v>
      </c>
      <c r="E9" s="14">
        <f t="shared" si="0"/>
        <v>-30392</v>
      </c>
    </row>
    <row r="10" spans="1:5" ht="15">
      <c r="A10" s="10">
        <v>353</v>
      </c>
      <c r="B10" s="14">
        <v>1639800</v>
      </c>
      <c r="C10" s="9"/>
      <c r="D10" s="14">
        <v>1124606</v>
      </c>
      <c r="E10" s="14">
        <f t="shared" si="0"/>
        <v>-515194</v>
      </c>
    </row>
    <row r="11" spans="1:5" ht="15">
      <c r="A11" s="10">
        <v>354</v>
      </c>
      <c r="B11" s="14">
        <v>109202</v>
      </c>
      <c r="C11" s="9"/>
      <c r="D11" s="14">
        <v>26759</v>
      </c>
      <c r="E11" s="14">
        <f t="shared" si="0"/>
        <v>-82443</v>
      </c>
    </row>
    <row r="12" spans="1:5" ht="15">
      <c r="A12" s="10">
        <v>355</v>
      </c>
      <c r="B12" s="14">
        <v>1824991</v>
      </c>
      <c r="C12" s="9"/>
      <c r="D12" s="14">
        <v>45231</v>
      </c>
      <c r="E12" s="14">
        <f t="shared" si="0"/>
        <v>-1779760</v>
      </c>
    </row>
    <row r="13" spans="1:5" ht="15">
      <c r="A13" s="10">
        <v>356</v>
      </c>
      <c r="B13" s="14">
        <v>352885</v>
      </c>
      <c r="C13" s="9"/>
      <c r="D13" s="14">
        <v>59795</v>
      </c>
      <c r="E13" s="14">
        <f t="shared" si="0"/>
        <v>-293090</v>
      </c>
    </row>
    <row r="14" spans="1:5" ht="15">
      <c r="A14" s="10">
        <v>357</v>
      </c>
      <c r="B14" s="14">
        <v>0</v>
      </c>
      <c r="C14" s="9"/>
      <c r="D14" s="14">
        <v>0</v>
      </c>
      <c r="E14" s="14">
        <f t="shared" si="0"/>
        <v>0</v>
      </c>
    </row>
    <row r="15" spans="1:5" ht="15">
      <c r="A15" s="10">
        <v>358</v>
      </c>
      <c r="B15" s="29">
        <v>0</v>
      </c>
      <c r="C15" s="30"/>
      <c r="D15" s="29">
        <v>0</v>
      </c>
      <c r="E15" s="29">
        <f t="shared" si="0"/>
        <v>0</v>
      </c>
    </row>
    <row r="16" spans="2:5" ht="15">
      <c r="B16" s="14">
        <f>SUM(B8:B15)</f>
        <v>3957303</v>
      </c>
      <c r="C16" s="14"/>
      <c r="D16" s="14">
        <f>SUM(D8:D15)</f>
        <v>1256424</v>
      </c>
      <c r="E16" s="14">
        <f>D16-B16</f>
        <v>-2700879</v>
      </c>
    </row>
    <row r="17" spans="2:4" ht="15">
      <c r="B17" s="14"/>
      <c r="C17" s="14"/>
      <c r="D17" s="14"/>
    </row>
    <row r="18" spans="2:4" ht="15">
      <c r="B18" s="14"/>
      <c r="C18" s="14"/>
      <c r="D18" s="14"/>
    </row>
  </sheetData>
  <sheetProtection/>
  <mergeCells count="4">
    <mergeCell ref="A1:E1"/>
    <mergeCell ref="A2:E2"/>
    <mergeCell ref="A3:E3"/>
    <mergeCell ref="A4:E4"/>
  </mergeCells>
  <printOptions horizontalCentered="1"/>
  <pageMargins left="0.75" right="0.75" top="1.25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Hummel</dc:creator>
  <cp:keywords/>
  <dc:description/>
  <cp:lastModifiedBy>David A Davis</cp:lastModifiedBy>
  <cp:lastPrinted>2014-06-20T15:28:34Z</cp:lastPrinted>
  <dcterms:created xsi:type="dcterms:W3CDTF">2009-10-21T14:55:53Z</dcterms:created>
  <dcterms:modified xsi:type="dcterms:W3CDTF">2014-06-20T15:44:30Z</dcterms:modified>
  <cp:category/>
  <cp:version/>
  <cp:contentType/>
  <cp:contentStatus/>
</cp:coreProperties>
</file>