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576" windowHeight="10668" activeTab="5"/>
  </bookViews>
  <sheets>
    <sheet name="Cover" sheetId="1" r:id="rId1"/>
    <sheet name="31100" sheetId="2" r:id="rId2"/>
    <sheet name="31200" sheetId="3" r:id="rId3"/>
    <sheet name="31400" sheetId="4" r:id="rId4"/>
    <sheet name="31500" sheetId="5" r:id="rId5"/>
    <sheet name="31600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<sst xmlns="http://schemas.openxmlformats.org/spreadsheetml/2006/main" count="90" uniqueCount="23">
  <si>
    <t>YEAR</t>
  </si>
  <si>
    <t>(YEARS)</t>
  </si>
  <si>
    <t xml:space="preserve">DOLLAR </t>
  </si>
  <si>
    <t>YEARS</t>
  </si>
  <si>
    <t>CALCULATION OF AVERAGE REMAINING LIFE</t>
  </si>
  <si>
    <t>ANNUAL INTERIM RETIREMENT RATE =</t>
  </si>
  <si>
    <t>AMOUNT</t>
  </si>
  <si>
    <t>REM LIFE</t>
  </si>
  <si>
    <t>AVERAGE</t>
  </si>
  <si>
    <t>RETIRED</t>
  </si>
  <si>
    <t>TOTALS</t>
  </si>
  <si>
    <t>Interim Retirement Amount</t>
  </si>
  <si>
    <t>KENTUCKY POWER COMPANY</t>
  </si>
  <si>
    <t>MITCHELL GENERATING PLANT - Account 311, 50% of Cost</t>
  </si>
  <si>
    <t>RETIREMENT YEAR 2040</t>
  </si>
  <si>
    <t>MITCHELL GENERATING PLANT - Account 316, 50% of Cost</t>
  </si>
  <si>
    <t>MITCHELL GENERATING PLANT - Account 315, 50% of Cost</t>
  </si>
  <si>
    <t>MITCHELL GENERATING PLANT - Account 314, 50% of Cost</t>
  </si>
  <si>
    <t>MITCHELL GENERATING PLANT - Account 312, 50% of Cost</t>
  </si>
  <si>
    <t>MITCHELL PLANT</t>
  </si>
  <si>
    <t>AVERAGE REMAING LIFE</t>
  </si>
  <si>
    <t>DEPRECIATION STUDY AS OF DECEMBER 31, 2013</t>
  </si>
  <si>
    <t>Note:  Excludes SCR Catalyst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</si>
</sst>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0.00000"/>
    <numFmt numFmtId="175" formatCode="0.0000"/>
  </numFmts>
  <fonts count="4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I19"/>
  <sheetViews>
    <sheetView zoomScalePageLayoutView="0" workbookViewId="0" topLeftCell="A1">
      <selection activeCell="A5" sqref="C5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4" width="10.7109375" style="0" customWidth="1"/>
    <col min="5" max="5" width="11.57421875" style="0" customWidth="1"/>
    <col min="6" max="6" width="11.8515625" style="0" customWidth="1"/>
    <col min="7" max="7" width="11.7109375" style="0" customWidth="1"/>
    <col min="8" max="8" width="13.7109375" style="0" customWidth="1"/>
    <col min="9" max="9" width="14.8515625" style="0" customWidth="1"/>
  </cols>
  <sheetData>
    <row r="13" spans="1:9" ht="21">
      <c r="A13" s="17" t="s">
        <v>12</v>
      </c>
      <c r="B13" s="17"/>
      <c r="C13" s="17"/>
      <c r="D13" s="17"/>
      <c r="E13" s="17"/>
      <c r="F13" s="17"/>
      <c r="G13" s="17"/>
      <c r="H13" s="17"/>
      <c r="I13" s="17"/>
    </row>
    <row r="14" spans="1:9" ht="2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1">
      <c r="A15" s="17" t="s">
        <v>21</v>
      </c>
      <c r="B15" s="17"/>
      <c r="C15" s="17"/>
      <c r="D15" s="17"/>
      <c r="E15" s="17"/>
      <c r="F15" s="17"/>
      <c r="G15" s="17"/>
      <c r="H15" s="17"/>
      <c r="I15" s="17"/>
    </row>
    <row r="16" ht="21">
      <c r="A16" s="16"/>
    </row>
    <row r="17" spans="1:9" ht="21">
      <c r="A17" s="17" t="s">
        <v>19</v>
      </c>
      <c r="B17" s="17"/>
      <c r="C17" s="17"/>
      <c r="D17" s="17"/>
      <c r="E17" s="17"/>
      <c r="F17" s="17"/>
      <c r="G17" s="17"/>
      <c r="H17" s="17"/>
      <c r="I17" s="17"/>
    </row>
    <row r="19" spans="1:9" ht="21">
      <c r="A19" s="17" t="s">
        <v>20</v>
      </c>
      <c r="B19" s="17"/>
      <c r="C19" s="17"/>
      <c r="D19" s="17"/>
      <c r="E19" s="17"/>
      <c r="F19" s="17"/>
      <c r="G19" s="17"/>
      <c r="H19" s="17"/>
      <c r="I19" s="17"/>
    </row>
  </sheetData>
  <sheetProtection/>
  <mergeCells count="4">
    <mergeCell ref="A13:I13"/>
    <mergeCell ref="A15:I15"/>
    <mergeCell ref="A17:I17"/>
    <mergeCell ref="A19:I19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="80" zoomScaleNormal="80" zoomScalePageLayoutView="0" workbookViewId="0" topLeftCell="A1">
      <pane ySplit="9" topLeftCell="A10" activePane="bottomLeft" state="frozen"/>
      <selection pane="topLeft" activeCell="A5" sqref="C5"/>
      <selection pane="bottomLeft" activeCell="A5" sqref="A5:E5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">
      <c r="A1" s="18" t="s">
        <v>12</v>
      </c>
      <c r="B1" s="18"/>
      <c r="C1" s="18"/>
      <c r="D1" s="18"/>
      <c r="E1" s="18"/>
    </row>
    <row r="2" spans="1:5" ht="1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">
      <c r="A4" s="18" t="s">
        <v>13</v>
      </c>
      <c r="B4" s="18"/>
      <c r="C4" s="18"/>
      <c r="D4" s="18"/>
      <c r="E4" s="18"/>
    </row>
    <row r="5" spans="1:5" ht="15">
      <c r="A5" s="18" t="s">
        <v>14</v>
      </c>
      <c r="B5" s="18"/>
      <c r="C5" s="18"/>
      <c r="D5" s="18"/>
      <c r="E5" s="18"/>
    </row>
    <row r="6" spans="1:5" ht="15">
      <c r="A6" s="19" t="s">
        <v>5</v>
      </c>
      <c r="B6" s="19"/>
      <c r="C6" s="19"/>
      <c r="D6" s="19"/>
      <c r="E6" s="13">
        <v>0.00425</v>
      </c>
    </row>
    <row r="7" spans="1:5" ht="15">
      <c r="A7" s="2"/>
      <c r="B7" s="2"/>
      <c r="C7" s="2"/>
      <c r="D7" s="2"/>
      <c r="E7" s="2"/>
    </row>
    <row r="8" spans="1:5" ht="15">
      <c r="A8" s="10"/>
      <c r="B8" s="8" t="s">
        <v>6</v>
      </c>
      <c r="C8" s="8" t="s">
        <v>7</v>
      </c>
      <c r="D8" s="8" t="s">
        <v>2</v>
      </c>
      <c r="E8" s="8" t="s">
        <v>8</v>
      </c>
    </row>
    <row r="9" spans="1:5" ht="15">
      <c r="A9" s="11" t="s">
        <v>0</v>
      </c>
      <c r="B9" s="11" t="s">
        <v>9</v>
      </c>
      <c r="C9" s="11" t="s">
        <v>1</v>
      </c>
      <c r="D9" s="11" t="s">
        <v>3</v>
      </c>
      <c r="E9" s="11" t="s">
        <v>7</v>
      </c>
    </row>
    <row r="10" spans="1:4" ht="15">
      <c r="A10" s="3">
        <v>2014</v>
      </c>
      <c r="B10" s="1">
        <f aca="true" t="shared" si="0" ref="B10:B35">ROUND($E$6*$B$37,0)</f>
        <v>178501</v>
      </c>
      <c r="C10" s="2">
        <v>0.5</v>
      </c>
      <c r="D10" s="1">
        <f aca="true" t="shared" si="1" ref="D10:D19">ROUND(B10*C10,2)</f>
        <v>89250.5</v>
      </c>
    </row>
    <row r="11" spans="1:4" ht="15">
      <c r="A11" s="3">
        <v>2015</v>
      </c>
      <c r="B11" s="1">
        <f t="shared" si="0"/>
        <v>178501</v>
      </c>
      <c r="C11" s="2">
        <f>C10+1</f>
        <v>1.5</v>
      </c>
      <c r="D11" s="1">
        <f t="shared" si="1"/>
        <v>267751.5</v>
      </c>
    </row>
    <row r="12" spans="1:4" ht="15">
      <c r="A12" s="3">
        <v>2016</v>
      </c>
      <c r="B12" s="1">
        <f t="shared" si="0"/>
        <v>178501</v>
      </c>
      <c r="C12" s="2">
        <f aca="true" t="shared" si="2" ref="C12:C36">C11+1</f>
        <v>2.5</v>
      </c>
      <c r="D12" s="1">
        <f t="shared" si="1"/>
        <v>446252.5</v>
      </c>
    </row>
    <row r="13" spans="1:4" ht="15">
      <c r="A13" s="3">
        <v>2017</v>
      </c>
      <c r="B13" s="1">
        <f t="shared" si="0"/>
        <v>178501</v>
      </c>
      <c r="C13" s="2">
        <f t="shared" si="2"/>
        <v>3.5</v>
      </c>
      <c r="D13" s="1">
        <f t="shared" si="1"/>
        <v>624753.5</v>
      </c>
    </row>
    <row r="14" spans="1:4" ht="15">
      <c r="A14" s="3">
        <v>2018</v>
      </c>
      <c r="B14" s="1">
        <f t="shared" si="0"/>
        <v>178501</v>
      </c>
      <c r="C14" s="2">
        <f t="shared" si="2"/>
        <v>4.5</v>
      </c>
      <c r="D14" s="1">
        <f t="shared" si="1"/>
        <v>803254.5</v>
      </c>
    </row>
    <row r="15" spans="1:4" ht="15">
      <c r="A15" s="3">
        <v>2019</v>
      </c>
      <c r="B15" s="1">
        <f t="shared" si="0"/>
        <v>178501</v>
      </c>
      <c r="C15" s="2">
        <f t="shared" si="2"/>
        <v>5.5</v>
      </c>
      <c r="D15" s="1">
        <f t="shared" si="1"/>
        <v>981755.5</v>
      </c>
    </row>
    <row r="16" spans="1:4" ht="15">
      <c r="A16" s="3">
        <v>2020</v>
      </c>
      <c r="B16" s="1">
        <f t="shared" si="0"/>
        <v>178501</v>
      </c>
      <c r="C16" s="2">
        <f t="shared" si="2"/>
        <v>6.5</v>
      </c>
      <c r="D16" s="1">
        <f t="shared" si="1"/>
        <v>1160256.5</v>
      </c>
    </row>
    <row r="17" spans="1:4" ht="15">
      <c r="A17" s="3">
        <v>2021</v>
      </c>
      <c r="B17" s="1">
        <f t="shared" si="0"/>
        <v>178501</v>
      </c>
      <c r="C17" s="2">
        <f t="shared" si="2"/>
        <v>7.5</v>
      </c>
      <c r="D17" s="1">
        <f t="shared" si="1"/>
        <v>1338757.5</v>
      </c>
    </row>
    <row r="18" spans="1:4" ht="15">
      <c r="A18" s="3">
        <v>2022</v>
      </c>
      <c r="B18" s="1">
        <f t="shared" si="0"/>
        <v>178501</v>
      </c>
      <c r="C18" s="2">
        <f t="shared" si="2"/>
        <v>8.5</v>
      </c>
      <c r="D18" s="1">
        <f t="shared" si="1"/>
        <v>1517258.5</v>
      </c>
    </row>
    <row r="19" spans="1:5" ht="15">
      <c r="A19" s="3">
        <v>2023</v>
      </c>
      <c r="B19" s="1">
        <f t="shared" si="0"/>
        <v>178501</v>
      </c>
      <c r="C19" s="2">
        <f t="shared" si="2"/>
        <v>9.5</v>
      </c>
      <c r="D19" s="1">
        <f t="shared" si="1"/>
        <v>1695759.5</v>
      </c>
      <c r="E19" s="4"/>
    </row>
    <row r="20" spans="1:4" ht="15">
      <c r="A20" s="3">
        <v>2024</v>
      </c>
      <c r="B20" s="1">
        <f t="shared" si="0"/>
        <v>178501</v>
      </c>
      <c r="C20" s="2">
        <f t="shared" si="2"/>
        <v>10.5</v>
      </c>
      <c r="D20" s="1">
        <f aca="true" t="shared" si="3" ref="D20:D35">ROUND(B20*C20,2)</f>
        <v>1874260.5</v>
      </c>
    </row>
    <row r="21" spans="1:4" ht="15">
      <c r="A21" s="3">
        <v>2025</v>
      </c>
      <c r="B21" s="1">
        <f t="shared" si="0"/>
        <v>178501</v>
      </c>
      <c r="C21" s="2">
        <f t="shared" si="2"/>
        <v>11.5</v>
      </c>
      <c r="D21" s="1">
        <f t="shared" si="3"/>
        <v>2052761.5</v>
      </c>
    </row>
    <row r="22" spans="1:4" ht="15">
      <c r="A22" s="3">
        <v>2026</v>
      </c>
      <c r="B22" s="1">
        <f t="shared" si="0"/>
        <v>178501</v>
      </c>
      <c r="C22" s="2">
        <f t="shared" si="2"/>
        <v>12.5</v>
      </c>
      <c r="D22" s="1">
        <f t="shared" si="3"/>
        <v>2231262.5</v>
      </c>
    </row>
    <row r="23" spans="1:4" ht="15">
      <c r="A23" s="3">
        <v>2027</v>
      </c>
      <c r="B23" s="1">
        <f t="shared" si="0"/>
        <v>178501</v>
      </c>
      <c r="C23" s="2">
        <f t="shared" si="2"/>
        <v>13.5</v>
      </c>
      <c r="D23" s="1">
        <f t="shared" si="3"/>
        <v>2409763.5</v>
      </c>
    </row>
    <row r="24" spans="1:4" ht="15">
      <c r="A24" s="3">
        <v>2028</v>
      </c>
      <c r="B24" s="1">
        <f t="shared" si="0"/>
        <v>178501</v>
      </c>
      <c r="C24" s="2">
        <f t="shared" si="2"/>
        <v>14.5</v>
      </c>
      <c r="D24" s="1">
        <f t="shared" si="3"/>
        <v>2588264.5</v>
      </c>
    </row>
    <row r="25" spans="1:4" ht="15">
      <c r="A25" s="3">
        <v>2029</v>
      </c>
      <c r="B25" s="1">
        <f t="shared" si="0"/>
        <v>178501</v>
      </c>
      <c r="C25" s="2">
        <f t="shared" si="2"/>
        <v>15.5</v>
      </c>
      <c r="D25" s="1">
        <f t="shared" si="3"/>
        <v>2766765.5</v>
      </c>
    </row>
    <row r="26" spans="1:4" ht="15">
      <c r="A26" s="3">
        <v>2030</v>
      </c>
      <c r="B26" s="1">
        <f t="shared" si="0"/>
        <v>178501</v>
      </c>
      <c r="C26" s="2">
        <f t="shared" si="2"/>
        <v>16.5</v>
      </c>
      <c r="D26" s="1">
        <f t="shared" si="3"/>
        <v>2945266.5</v>
      </c>
    </row>
    <row r="27" spans="1:4" ht="15">
      <c r="A27" s="3">
        <v>2031</v>
      </c>
      <c r="B27" s="1">
        <f t="shared" si="0"/>
        <v>178501</v>
      </c>
      <c r="C27" s="2">
        <f t="shared" si="2"/>
        <v>17.5</v>
      </c>
      <c r="D27" s="1">
        <f t="shared" si="3"/>
        <v>3123767.5</v>
      </c>
    </row>
    <row r="28" spans="1:4" ht="15">
      <c r="A28" s="3">
        <v>2032</v>
      </c>
      <c r="B28" s="1">
        <f t="shared" si="0"/>
        <v>178501</v>
      </c>
      <c r="C28" s="2">
        <f t="shared" si="2"/>
        <v>18.5</v>
      </c>
      <c r="D28" s="1">
        <f t="shared" si="3"/>
        <v>3302268.5</v>
      </c>
    </row>
    <row r="29" spans="1:4" ht="15">
      <c r="A29" s="3">
        <v>2033</v>
      </c>
      <c r="B29" s="1">
        <f t="shared" si="0"/>
        <v>178501</v>
      </c>
      <c r="C29" s="2">
        <f t="shared" si="2"/>
        <v>19.5</v>
      </c>
      <c r="D29" s="1">
        <f t="shared" si="3"/>
        <v>3480769.5</v>
      </c>
    </row>
    <row r="30" spans="1:4" ht="15">
      <c r="A30" s="3">
        <v>2034</v>
      </c>
      <c r="B30" s="1">
        <f t="shared" si="0"/>
        <v>178501</v>
      </c>
      <c r="C30" s="2">
        <f t="shared" si="2"/>
        <v>20.5</v>
      </c>
      <c r="D30" s="1">
        <f t="shared" si="3"/>
        <v>3659270.5</v>
      </c>
    </row>
    <row r="31" spans="1:4" ht="15">
      <c r="A31" s="3">
        <v>2035</v>
      </c>
      <c r="B31" s="1">
        <f t="shared" si="0"/>
        <v>178501</v>
      </c>
      <c r="C31" s="2">
        <f t="shared" si="2"/>
        <v>21.5</v>
      </c>
      <c r="D31" s="1">
        <f t="shared" si="3"/>
        <v>3837771.5</v>
      </c>
    </row>
    <row r="32" spans="1:4" ht="15">
      <c r="A32" s="3">
        <v>2036</v>
      </c>
      <c r="B32" s="1">
        <f t="shared" si="0"/>
        <v>178501</v>
      </c>
      <c r="C32" s="2">
        <f t="shared" si="2"/>
        <v>22.5</v>
      </c>
      <c r="D32" s="1">
        <f t="shared" si="3"/>
        <v>4016272.5</v>
      </c>
    </row>
    <row r="33" spans="1:4" ht="15">
      <c r="A33" s="3">
        <v>2037</v>
      </c>
      <c r="B33" s="1">
        <f t="shared" si="0"/>
        <v>178501</v>
      </c>
      <c r="C33" s="2">
        <f t="shared" si="2"/>
        <v>23.5</v>
      </c>
      <c r="D33" s="1">
        <f t="shared" si="3"/>
        <v>4194773.5</v>
      </c>
    </row>
    <row r="34" spans="1:4" ht="15">
      <c r="A34" s="3">
        <v>2038</v>
      </c>
      <c r="B34" s="1">
        <f t="shared" si="0"/>
        <v>178501</v>
      </c>
      <c r="C34" s="2">
        <f t="shared" si="2"/>
        <v>24.5</v>
      </c>
      <c r="D34" s="1">
        <f t="shared" si="3"/>
        <v>4373274.5</v>
      </c>
    </row>
    <row r="35" spans="1:4" ht="15">
      <c r="A35" s="3">
        <v>2039</v>
      </c>
      <c r="B35" s="1">
        <f t="shared" si="0"/>
        <v>178501</v>
      </c>
      <c r="C35" s="2">
        <f t="shared" si="2"/>
        <v>25.5</v>
      </c>
      <c r="D35" s="1">
        <f t="shared" si="3"/>
        <v>4551775.5</v>
      </c>
    </row>
    <row r="36" spans="1:4" ht="15">
      <c r="A36" s="3">
        <v>2040</v>
      </c>
      <c r="B36" s="5">
        <f>B37-SUM(B7:B35)</f>
        <v>37359171</v>
      </c>
      <c r="C36" s="2">
        <f t="shared" si="2"/>
        <v>26.5</v>
      </c>
      <c r="D36" s="5">
        <f>ROUND(B36*C36,2)</f>
        <v>990018031.5</v>
      </c>
    </row>
    <row r="37" spans="1:5" ht="15">
      <c r="A37" s="12" t="s">
        <v>10</v>
      </c>
      <c r="B37" s="1">
        <v>42000197</v>
      </c>
      <c r="D37" s="1">
        <f>SUM(D7:D36)</f>
        <v>1050351369.5</v>
      </c>
      <c r="E37" s="7">
        <f>ROUND(D37/B37,2)</f>
        <v>25.01</v>
      </c>
    </row>
    <row r="38" spans="1:4" ht="15">
      <c r="A38" s="3"/>
      <c r="B38" s="1"/>
      <c r="C38" s="2"/>
      <c r="D38" s="1"/>
    </row>
    <row r="39" spans="1:4" ht="15">
      <c r="A39" s="14" t="s">
        <v>11</v>
      </c>
      <c r="B39" s="5"/>
      <c r="C39" s="1">
        <f>SUM(B10:B35)</f>
        <v>4641026</v>
      </c>
      <c r="D39" s="5"/>
    </row>
    <row r="40" spans="1:5" ht="15">
      <c r="A40" s="12"/>
      <c r="B40" s="1"/>
      <c r="D40" s="1"/>
      <c r="E40" s="7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.25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80" zoomScaleNormal="80" zoomScalePageLayoutView="0" workbookViewId="0" topLeftCell="A1">
      <pane ySplit="9" topLeftCell="A10" activePane="bottomLeft" state="frozen"/>
      <selection pane="topLeft" activeCell="C5" sqref="C5"/>
      <selection pane="bottomLeft" activeCell="B24" sqref="B24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6.140625" style="0" customWidth="1"/>
    <col min="4" max="4" width="21.140625" style="0" customWidth="1"/>
    <col min="5" max="5" width="19.00390625" style="0" customWidth="1"/>
  </cols>
  <sheetData>
    <row r="1" spans="1:5" ht="15">
      <c r="A1" s="18" t="s">
        <v>12</v>
      </c>
      <c r="B1" s="18"/>
      <c r="C1" s="18"/>
      <c r="D1" s="18"/>
      <c r="E1" s="18"/>
    </row>
    <row r="2" spans="1:5" ht="1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">
      <c r="A4" s="18" t="s">
        <v>18</v>
      </c>
      <c r="B4" s="18"/>
      <c r="C4" s="18"/>
      <c r="D4" s="18"/>
      <c r="E4" s="18"/>
    </row>
    <row r="5" spans="1:5" ht="15">
      <c r="A5" s="18" t="s">
        <v>14</v>
      </c>
      <c r="B5" s="18"/>
      <c r="C5" s="18"/>
      <c r="D5" s="18"/>
      <c r="E5" s="18"/>
    </row>
    <row r="6" spans="1:5" ht="15">
      <c r="A6" s="19" t="s">
        <v>5</v>
      </c>
      <c r="B6" s="19"/>
      <c r="C6" s="19"/>
      <c r="D6" s="19"/>
      <c r="E6" s="13">
        <v>0.0064</v>
      </c>
    </row>
    <row r="7" spans="1:5" ht="15">
      <c r="A7" s="2"/>
      <c r="B7" s="2"/>
      <c r="C7" s="2"/>
      <c r="D7" s="2"/>
      <c r="E7" s="2"/>
    </row>
    <row r="8" spans="1:5" ht="15">
      <c r="A8" s="10"/>
      <c r="B8" s="8" t="s">
        <v>6</v>
      </c>
      <c r="C8" s="8" t="s">
        <v>7</v>
      </c>
      <c r="D8" s="8" t="s">
        <v>2</v>
      </c>
      <c r="E8" s="8" t="s">
        <v>8</v>
      </c>
    </row>
    <row r="9" spans="1:5" ht="15">
      <c r="A9" s="11" t="s">
        <v>0</v>
      </c>
      <c r="B9" s="11" t="s">
        <v>9</v>
      </c>
      <c r="C9" s="11" t="s">
        <v>1</v>
      </c>
      <c r="D9" s="11" t="s">
        <v>3</v>
      </c>
      <c r="E9" s="11" t="s">
        <v>7</v>
      </c>
    </row>
    <row r="10" spans="1:5" ht="15">
      <c r="A10" s="3">
        <v>2014</v>
      </c>
      <c r="B10" s="1">
        <f aca="true" t="shared" si="0" ref="B10:B35">ROUND($E$6*$B$37,0)</f>
        <v>4900128</v>
      </c>
      <c r="C10" s="2">
        <v>0.5</v>
      </c>
      <c r="D10" s="1">
        <f aca="true" t="shared" si="1" ref="D10:D19">ROUND(B10*C10,0)</f>
        <v>2450064</v>
      </c>
      <c r="E10" s="2"/>
    </row>
    <row r="11" spans="1:5" ht="15">
      <c r="A11" s="3">
        <v>2015</v>
      </c>
      <c r="B11" s="1">
        <f t="shared" si="0"/>
        <v>4900128</v>
      </c>
      <c r="C11" s="2">
        <f>C10+1</f>
        <v>1.5</v>
      </c>
      <c r="D11" s="1">
        <f t="shared" si="1"/>
        <v>7350192</v>
      </c>
      <c r="E11" s="2"/>
    </row>
    <row r="12" spans="1:5" ht="15">
      <c r="A12" s="3">
        <v>2016</v>
      </c>
      <c r="B12" s="1">
        <f t="shared" si="0"/>
        <v>4900128</v>
      </c>
      <c r="C12" s="2">
        <f aca="true" t="shared" si="2" ref="C12:C36">C11+1</f>
        <v>2.5</v>
      </c>
      <c r="D12" s="1">
        <f t="shared" si="1"/>
        <v>12250320</v>
      </c>
      <c r="E12" s="2"/>
    </row>
    <row r="13" spans="1:5" ht="15">
      <c r="A13" s="3">
        <v>2017</v>
      </c>
      <c r="B13" s="1">
        <f t="shared" si="0"/>
        <v>4900128</v>
      </c>
      <c r="C13" s="2">
        <f t="shared" si="2"/>
        <v>3.5</v>
      </c>
      <c r="D13" s="1">
        <f t="shared" si="1"/>
        <v>17150448</v>
      </c>
      <c r="E13" s="2"/>
    </row>
    <row r="14" spans="1:5" ht="15">
      <c r="A14" s="3">
        <v>2018</v>
      </c>
      <c r="B14" s="1">
        <f t="shared" si="0"/>
        <v>4900128</v>
      </c>
      <c r="C14" s="2">
        <f t="shared" si="2"/>
        <v>4.5</v>
      </c>
      <c r="D14" s="1">
        <f t="shared" si="1"/>
        <v>22050576</v>
      </c>
      <c r="E14" s="2"/>
    </row>
    <row r="15" spans="1:5" ht="15">
      <c r="A15" s="3">
        <v>2019</v>
      </c>
      <c r="B15" s="1">
        <f t="shared" si="0"/>
        <v>4900128</v>
      </c>
      <c r="C15" s="2">
        <f t="shared" si="2"/>
        <v>5.5</v>
      </c>
      <c r="D15" s="1">
        <f t="shared" si="1"/>
        <v>26950704</v>
      </c>
      <c r="E15" s="2"/>
    </row>
    <row r="16" spans="1:5" ht="15">
      <c r="A16" s="3">
        <v>2020</v>
      </c>
      <c r="B16" s="1">
        <f t="shared" si="0"/>
        <v>4900128</v>
      </c>
      <c r="C16" s="2">
        <f t="shared" si="2"/>
        <v>6.5</v>
      </c>
      <c r="D16" s="1">
        <f t="shared" si="1"/>
        <v>31850832</v>
      </c>
      <c r="E16" s="2"/>
    </row>
    <row r="17" spans="1:5" ht="15">
      <c r="A17" s="3">
        <v>2021</v>
      </c>
      <c r="B17" s="1">
        <f t="shared" si="0"/>
        <v>4900128</v>
      </c>
      <c r="C17" s="2">
        <f t="shared" si="2"/>
        <v>7.5</v>
      </c>
      <c r="D17" s="1">
        <f t="shared" si="1"/>
        <v>36750960</v>
      </c>
      <c r="E17" s="2"/>
    </row>
    <row r="18" spans="1:5" ht="15">
      <c r="A18" s="3">
        <v>2022</v>
      </c>
      <c r="B18" s="1">
        <f t="shared" si="0"/>
        <v>4900128</v>
      </c>
      <c r="C18" s="2">
        <f t="shared" si="2"/>
        <v>8.5</v>
      </c>
      <c r="D18" s="1">
        <f t="shared" si="1"/>
        <v>41651088</v>
      </c>
      <c r="E18" s="2"/>
    </row>
    <row r="19" spans="1:5" ht="15">
      <c r="A19" s="3">
        <v>2023</v>
      </c>
      <c r="B19" s="1">
        <f t="shared" si="0"/>
        <v>4900128</v>
      </c>
      <c r="C19" s="2">
        <f t="shared" si="2"/>
        <v>9.5</v>
      </c>
      <c r="D19" s="1">
        <f t="shared" si="1"/>
        <v>46551216</v>
      </c>
      <c r="E19" s="2"/>
    </row>
    <row r="20" spans="1:5" ht="15">
      <c r="A20" s="3">
        <v>2024</v>
      </c>
      <c r="B20" s="1">
        <f t="shared" si="0"/>
        <v>4900128</v>
      </c>
      <c r="C20" s="2">
        <f t="shared" si="2"/>
        <v>10.5</v>
      </c>
      <c r="D20" s="1">
        <f aca="true" t="shared" si="3" ref="D20:D35">ROUND(B20*C20,0)</f>
        <v>51451344</v>
      </c>
      <c r="E20" s="2"/>
    </row>
    <row r="21" spans="1:5" ht="15">
      <c r="A21" s="3">
        <v>2025</v>
      </c>
      <c r="B21" s="1">
        <f t="shared" si="0"/>
        <v>4900128</v>
      </c>
      <c r="C21" s="2">
        <f t="shared" si="2"/>
        <v>11.5</v>
      </c>
      <c r="D21" s="1">
        <f t="shared" si="3"/>
        <v>56351472</v>
      </c>
      <c r="E21" s="2"/>
    </row>
    <row r="22" spans="1:5" ht="15">
      <c r="A22" s="3">
        <v>2026</v>
      </c>
      <c r="B22" s="1">
        <f t="shared" si="0"/>
        <v>4900128</v>
      </c>
      <c r="C22" s="2">
        <f t="shared" si="2"/>
        <v>12.5</v>
      </c>
      <c r="D22" s="1">
        <f t="shared" si="3"/>
        <v>61251600</v>
      </c>
      <c r="E22" s="2"/>
    </row>
    <row r="23" spans="1:5" ht="15">
      <c r="A23" s="3">
        <v>2027</v>
      </c>
      <c r="B23" s="1">
        <f t="shared" si="0"/>
        <v>4900128</v>
      </c>
      <c r="C23" s="2">
        <f t="shared" si="2"/>
        <v>13.5</v>
      </c>
      <c r="D23" s="1">
        <f t="shared" si="3"/>
        <v>66151728</v>
      </c>
      <c r="E23" s="2"/>
    </row>
    <row r="24" spans="1:5" ht="15">
      <c r="A24" s="3">
        <v>2028</v>
      </c>
      <c r="B24" s="1">
        <f t="shared" si="0"/>
        <v>4900128</v>
      </c>
      <c r="C24" s="2">
        <f t="shared" si="2"/>
        <v>14.5</v>
      </c>
      <c r="D24" s="1">
        <f t="shared" si="3"/>
        <v>71051856</v>
      </c>
      <c r="E24" s="2"/>
    </row>
    <row r="25" spans="1:5" ht="15">
      <c r="A25" s="3">
        <v>2029</v>
      </c>
      <c r="B25" s="1">
        <f t="shared" si="0"/>
        <v>4900128</v>
      </c>
      <c r="C25" s="2">
        <f t="shared" si="2"/>
        <v>15.5</v>
      </c>
      <c r="D25" s="1">
        <f t="shared" si="3"/>
        <v>75951984</v>
      </c>
      <c r="E25" s="2"/>
    </row>
    <row r="26" spans="1:5" ht="15">
      <c r="A26" s="3">
        <v>2030</v>
      </c>
      <c r="B26" s="1">
        <f t="shared" si="0"/>
        <v>4900128</v>
      </c>
      <c r="C26" s="2">
        <f t="shared" si="2"/>
        <v>16.5</v>
      </c>
      <c r="D26" s="1">
        <f t="shared" si="3"/>
        <v>80852112</v>
      </c>
      <c r="E26" s="2"/>
    </row>
    <row r="27" spans="1:5" ht="15">
      <c r="A27" s="3">
        <v>2031</v>
      </c>
      <c r="B27" s="1">
        <f t="shared" si="0"/>
        <v>4900128</v>
      </c>
      <c r="C27" s="2">
        <f t="shared" si="2"/>
        <v>17.5</v>
      </c>
      <c r="D27" s="1">
        <f t="shared" si="3"/>
        <v>85752240</v>
      </c>
      <c r="E27" s="2"/>
    </row>
    <row r="28" spans="1:5" ht="15">
      <c r="A28" s="3">
        <v>2032</v>
      </c>
      <c r="B28" s="1">
        <f t="shared" si="0"/>
        <v>4900128</v>
      </c>
      <c r="C28" s="2">
        <f t="shared" si="2"/>
        <v>18.5</v>
      </c>
      <c r="D28" s="1">
        <f t="shared" si="3"/>
        <v>90652368</v>
      </c>
      <c r="E28" s="2"/>
    </row>
    <row r="29" spans="1:5" ht="15">
      <c r="A29" s="3">
        <v>2033</v>
      </c>
      <c r="B29" s="1">
        <f t="shared" si="0"/>
        <v>4900128</v>
      </c>
      <c r="C29" s="2">
        <f t="shared" si="2"/>
        <v>19.5</v>
      </c>
      <c r="D29" s="1">
        <f t="shared" si="3"/>
        <v>95552496</v>
      </c>
      <c r="E29" s="2"/>
    </row>
    <row r="30" spans="1:5" ht="15">
      <c r="A30" s="3">
        <v>2034</v>
      </c>
      <c r="B30" s="1">
        <f t="shared" si="0"/>
        <v>4900128</v>
      </c>
      <c r="C30" s="2">
        <f t="shared" si="2"/>
        <v>20.5</v>
      </c>
      <c r="D30" s="1">
        <f t="shared" si="3"/>
        <v>100452624</v>
      </c>
      <c r="E30" s="2"/>
    </row>
    <row r="31" spans="1:5" ht="15">
      <c r="A31" s="3">
        <v>2035</v>
      </c>
      <c r="B31" s="1">
        <f t="shared" si="0"/>
        <v>4900128</v>
      </c>
      <c r="C31" s="2">
        <f t="shared" si="2"/>
        <v>21.5</v>
      </c>
      <c r="D31" s="1">
        <f t="shared" si="3"/>
        <v>105352752</v>
      </c>
      <c r="E31" s="2"/>
    </row>
    <row r="32" spans="1:5" ht="15">
      <c r="A32" s="3">
        <v>2036</v>
      </c>
      <c r="B32" s="1">
        <f t="shared" si="0"/>
        <v>4900128</v>
      </c>
      <c r="C32" s="2">
        <f t="shared" si="2"/>
        <v>22.5</v>
      </c>
      <c r="D32" s="1">
        <f t="shared" si="3"/>
        <v>110252880</v>
      </c>
      <c r="E32" s="2"/>
    </row>
    <row r="33" spans="1:5" ht="15">
      <c r="A33" s="3">
        <v>2037</v>
      </c>
      <c r="B33" s="1">
        <f t="shared" si="0"/>
        <v>4900128</v>
      </c>
      <c r="C33" s="2">
        <f t="shared" si="2"/>
        <v>23.5</v>
      </c>
      <c r="D33" s="1">
        <f t="shared" si="3"/>
        <v>115153008</v>
      </c>
      <c r="E33" s="2"/>
    </row>
    <row r="34" spans="1:5" ht="15">
      <c r="A34" s="3">
        <v>2038</v>
      </c>
      <c r="B34" s="1">
        <f t="shared" si="0"/>
        <v>4900128</v>
      </c>
      <c r="C34" s="2">
        <f t="shared" si="2"/>
        <v>24.5</v>
      </c>
      <c r="D34" s="1">
        <f t="shared" si="3"/>
        <v>120053136</v>
      </c>
      <c r="E34" s="2"/>
    </row>
    <row r="35" spans="1:5" ht="15">
      <c r="A35" s="3">
        <v>2039</v>
      </c>
      <c r="B35" s="1">
        <f t="shared" si="0"/>
        <v>4900128</v>
      </c>
      <c r="C35" s="2">
        <f t="shared" si="2"/>
        <v>25.5</v>
      </c>
      <c r="D35" s="1">
        <f t="shared" si="3"/>
        <v>124953264</v>
      </c>
      <c r="E35" s="2"/>
    </row>
    <row r="36" spans="1:5" ht="15">
      <c r="A36" s="3">
        <v>2040</v>
      </c>
      <c r="B36" s="5">
        <f>B37-SUM(B7:B35)</f>
        <v>638241656</v>
      </c>
      <c r="C36" s="2">
        <f t="shared" si="2"/>
        <v>26.5</v>
      </c>
      <c r="D36" s="5">
        <f>ROUND(B36*C36,0)</f>
        <v>16913403884</v>
      </c>
      <c r="E36" s="2"/>
    </row>
    <row r="37" spans="1:5" ht="15">
      <c r="A37" s="12" t="s">
        <v>10</v>
      </c>
      <c r="B37" s="1">
        <v>765644984</v>
      </c>
      <c r="C37" s="2"/>
      <c r="D37" s="1">
        <f>SUM(D7:D36)</f>
        <v>18569647148</v>
      </c>
      <c r="E37" s="6">
        <f>ROUND(D37/B37,2)</f>
        <v>24.25</v>
      </c>
    </row>
    <row r="38" spans="1:5" ht="15">
      <c r="A38" s="3"/>
      <c r="B38" s="1"/>
      <c r="C38" s="2"/>
      <c r="D38" s="1"/>
      <c r="E38" s="2"/>
    </row>
    <row r="39" spans="1:5" ht="15">
      <c r="A39" s="14" t="s">
        <v>11</v>
      </c>
      <c r="B39" s="5"/>
      <c r="C39" s="1">
        <f>SUM(B10:B35)</f>
        <v>127403328</v>
      </c>
      <c r="D39" s="5"/>
      <c r="E39" s="2"/>
    </row>
    <row r="40" spans="1:5" ht="15">
      <c r="A40" s="12"/>
      <c r="B40" s="1"/>
      <c r="C40" s="2"/>
      <c r="D40" s="1"/>
      <c r="E40" s="7"/>
    </row>
    <row r="41" ht="15">
      <c r="A41" s="2" t="s">
        <v>22</v>
      </c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.25" bottom="0.7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zoomScale="80" zoomScaleNormal="80" zoomScalePageLayoutView="0" workbookViewId="0" topLeftCell="A1">
      <pane ySplit="9" topLeftCell="A10" activePane="bottomLeft" state="frozen"/>
      <selection pane="topLeft" activeCell="A5" sqref="C5"/>
      <selection pane="bottomLeft" activeCell="A12" sqref="A12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3.8515625" style="0" customWidth="1"/>
    <col min="4" max="4" width="21.140625" style="0" customWidth="1"/>
    <col min="5" max="5" width="20.140625" style="0" customWidth="1"/>
  </cols>
  <sheetData>
    <row r="1" spans="1:5" ht="15">
      <c r="A1" s="18" t="s">
        <v>12</v>
      </c>
      <c r="B1" s="18"/>
      <c r="C1" s="18"/>
      <c r="D1" s="18"/>
      <c r="E1" s="18"/>
    </row>
    <row r="2" spans="1:5" ht="1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">
      <c r="A4" s="18" t="s">
        <v>17</v>
      </c>
      <c r="B4" s="18"/>
      <c r="C4" s="18"/>
      <c r="D4" s="18"/>
      <c r="E4" s="18"/>
    </row>
    <row r="5" spans="1:5" ht="15">
      <c r="A5" s="18" t="s">
        <v>14</v>
      </c>
      <c r="B5" s="18"/>
      <c r="C5" s="18"/>
      <c r="D5" s="18"/>
      <c r="E5" s="18"/>
    </row>
    <row r="6" spans="1:5" ht="15">
      <c r="A6" s="19" t="s">
        <v>5</v>
      </c>
      <c r="B6" s="19"/>
      <c r="C6" s="19"/>
      <c r="D6" s="19"/>
      <c r="E6" s="9">
        <v>0.00759</v>
      </c>
    </row>
    <row r="7" spans="1:5" ht="15">
      <c r="A7" s="2"/>
      <c r="B7" s="2"/>
      <c r="C7" s="2"/>
      <c r="D7" s="2"/>
      <c r="E7" s="2"/>
    </row>
    <row r="8" spans="1:5" ht="15">
      <c r="A8" s="10"/>
      <c r="B8" s="8" t="s">
        <v>6</v>
      </c>
      <c r="C8" s="8" t="s">
        <v>7</v>
      </c>
      <c r="D8" s="8" t="s">
        <v>2</v>
      </c>
      <c r="E8" s="8" t="s">
        <v>8</v>
      </c>
    </row>
    <row r="9" spans="1:5" ht="15">
      <c r="A9" s="11" t="s">
        <v>0</v>
      </c>
      <c r="B9" s="11" t="s">
        <v>9</v>
      </c>
      <c r="C9" s="11" t="s">
        <v>1</v>
      </c>
      <c r="D9" s="11" t="s">
        <v>3</v>
      </c>
      <c r="E9" s="11" t="s">
        <v>7</v>
      </c>
    </row>
    <row r="10" spans="1:4" ht="15">
      <c r="A10" s="3">
        <v>2014</v>
      </c>
      <c r="B10" s="1">
        <f aca="true" t="shared" si="0" ref="B10:B35">ROUND($E$6*$B$37,0)</f>
        <v>404514</v>
      </c>
      <c r="C10" s="2">
        <v>0.5</v>
      </c>
      <c r="D10" s="1">
        <f aca="true" t="shared" si="1" ref="D10:D19">ROUND(B10*C10,2)</f>
        <v>202257</v>
      </c>
    </row>
    <row r="11" spans="1:4" ht="15">
      <c r="A11" s="3">
        <v>2015</v>
      </c>
      <c r="B11" s="1">
        <f t="shared" si="0"/>
        <v>404514</v>
      </c>
      <c r="C11" s="2">
        <f>C10+1</f>
        <v>1.5</v>
      </c>
      <c r="D11" s="1">
        <f t="shared" si="1"/>
        <v>606771</v>
      </c>
    </row>
    <row r="12" spans="1:4" ht="15">
      <c r="A12" s="3">
        <v>2016</v>
      </c>
      <c r="B12" s="1">
        <f t="shared" si="0"/>
        <v>404514</v>
      </c>
      <c r="C12" s="2">
        <f aca="true" t="shared" si="2" ref="C12:C36">C11+1</f>
        <v>2.5</v>
      </c>
      <c r="D12" s="1">
        <f t="shared" si="1"/>
        <v>1011285</v>
      </c>
    </row>
    <row r="13" spans="1:4" ht="15">
      <c r="A13" s="3">
        <v>2017</v>
      </c>
      <c r="B13" s="1">
        <f t="shared" si="0"/>
        <v>404514</v>
      </c>
      <c r="C13" s="2">
        <f t="shared" si="2"/>
        <v>3.5</v>
      </c>
      <c r="D13" s="1">
        <f t="shared" si="1"/>
        <v>1415799</v>
      </c>
    </row>
    <row r="14" spans="1:4" ht="15">
      <c r="A14" s="3">
        <v>2018</v>
      </c>
      <c r="B14" s="1">
        <f t="shared" si="0"/>
        <v>404514</v>
      </c>
      <c r="C14" s="2">
        <f t="shared" si="2"/>
        <v>4.5</v>
      </c>
      <c r="D14" s="1">
        <f t="shared" si="1"/>
        <v>1820313</v>
      </c>
    </row>
    <row r="15" spans="1:4" ht="15">
      <c r="A15" s="3">
        <v>2019</v>
      </c>
      <c r="B15" s="1">
        <f t="shared" si="0"/>
        <v>404514</v>
      </c>
      <c r="C15" s="2">
        <f t="shared" si="2"/>
        <v>5.5</v>
      </c>
      <c r="D15" s="1">
        <f t="shared" si="1"/>
        <v>2224827</v>
      </c>
    </row>
    <row r="16" spans="1:5" ht="15">
      <c r="A16" s="3">
        <v>2020</v>
      </c>
      <c r="B16" s="1">
        <f t="shared" si="0"/>
        <v>404514</v>
      </c>
      <c r="C16" s="2">
        <f t="shared" si="2"/>
        <v>6.5</v>
      </c>
      <c r="D16" s="1">
        <f t="shared" si="1"/>
        <v>2629341</v>
      </c>
      <c r="E16" s="7"/>
    </row>
    <row r="17" spans="1:4" ht="15">
      <c r="A17" s="3">
        <v>2021</v>
      </c>
      <c r="B17" s="1">
        <f t="shared" si="0"/>
        <v>404514</v>
      </c>
      <c r="C17" s="2">
        <f t="shared" si="2"/>
        <v>7.5</v>
      </c>
      <c r="D17" s="1">
        <f t="shared" si="1"/>
        <v>3033855</v>
      </c>
    </row>
    <row r="18" spans="1:5" ht="15">
      <c r="A18" s="3">
        <v>2022</v>
      </c>
      <c r="B18" s="1">
        <f t="shared" si="0"/>
        <v>404514</v>
      </c>
      <c r="C18" s="2">
        <f t="shared" si="2"/>
        <v>8.5</v>
      </c>
      <c r="D18" s="1">
        <f t="shared" si="1"/>
        <v>3438369</v>
      </c>
      <c r="E18" s="6"/>
    </row>
    <row r="19" spans="1:4" ht="15">
      <c r="A19" s="3">
        <v>2023</v>
      </c>
      <c r="B19" s="1">
        <f t="shared" si="0"/>
        <v>404514</v>
      </c>
      <c r="C19" s="2">
        <f t="shared" si="2"/>
        <v>9.5</v>
      </c>
      <c r="D19" s="1">
        <f t="shared" si="1"/>
        <v>3842883</v>
      </c>
    </row>
    <row r="20" spans="1:4" ht="15">
      <c r="A20" s="3">
        <v>2024</v>
      </c>
      <c r="B20" s="1">
        <f t="shared" si="0"/>
        <v>404514</v>
      </c>
      <c r="C20" s="2">
        <f t="shared" si="2"/>
        <v>10.5</v>
      </c>
      <c r="D20" s="1">
        <f aca="true" t="shared" si="3" ref="D20:D35">ROUND(B20*C20,2)</f>
        <v>4247397</v>
      </c>
    </row>
    <row r="21" spans="1:4" ht="15">
      <c r="A21" s="3">
        <v>2025</v>
      </c>
      <c r="B21" s="1">
        <f t="shared" si="0"/>
        <v>404514</v>
      </c>
      <c r="C21" s="2">
        <f t="shared" si="2"/>
        <v>11.5</v>
      </c>
      <c r="D21" s="1">
        <f t="shared" si="3"/>
        <v>4651911</v>
      </c>
    </row>
    <row r="22" spans="1:4" ht="15">
      <c r="A22" s="3">
        <v>2026</v>
      </c>
      <c r="B22" s="1">
        <f t="shared" si="0"/>
        <v>404514</v>
      </c>
      <c r="C22" s="2">
        <f t="shared" si="2"/>
        <v>12.5</v>
      </c>
      <c r="D22" s="1">
        <f t="shared" si="3"/>
        <v>5056425</v>
      </c>
    </row>
    <row r="23" spans="1:4" ht="15">
      <c r="A23" s="3">
        <v>2027</v>
      </c>
      <c r="B23" s="1">
        <f t="shared" si="0"/>
        <v>404514</v>
      </c>
      <c r="C23" s="2">
        <f t="shared" si="2"/>
        <v>13.5</v>
      </c>
      <c r="D23" s="1">
        <f t="shared" si="3"/>
        <v>5460939</v>
      </c>
    </row>
    <row r="24" spans="1:4" ht="15">
      <c r="A24" s="3">
        <v>2028</v>
      </c>
      <c r="B24" s="1">
        <f t="shared" si="0"/>
        <v>404514</v>
      </c>
      <c r="C24" s="2">
        <f t="shared" si="2"/>
        <v>14.5</v>
      </c>
      <c r="D24" s="1">
        <f t="shared" si="3"/>
        <v>5865453</v>
      </c>
    </row>
    <row r="25" spans="1:4" ht="15">
      <c r="A25" s="3">
        <v>2029</v>
      </c>
      <c r="B25" s="1">
        <f t="shared" si="0"/>
        <v>404514</v>
      </c>
      <c r="C25" s="2">
        <f t="shared" si="2"/>
        <v>15.5</v>
      </c>
      <c r="D25" s="1">
        <f t="shared" si="3"/>
        <v>6269967</v>
      </c>
    </row>
    <row r="26" spans="1:4" ht="15">
      <c r="A26" s="3">
        <v>2030</v>
      </c>
      <c r="B26" s="1">
        <f t="shared" si="0"/>
        <v>404514</v>
      </c>
      <c r="C26" s="2">
        <f t="shared" si="2"/>
        <v>16.5</v>
      </c>
      <c r="D26" s="1">
        <f t="shared" si="3"/>
        <v>6674481</v>
      </c>
    </row>
    <row r="27" spans="1:4" ht="15">
      <c r="A27" s="3">
        <v>2031</v>
      </c>
      <c r="B27" s="1">
        <f t="shared" si="0"/>
        <v>404514</v>
      </c>
      <c r="C27" s="2">
        <f t="shared" si="2"/>
        <v>17.5</v>
      </c>
      <c r="D27" s="1">
        <f t="shared" si="3"/>
        <v>7078995</v>
      </c>
    </row>
    <row r="28" spans="1:4" ht="15">
      <c r="A28" s="3">
        <v>2032</v>
      </c>
      <c r="B28" s="1">
        <f t="shared" si="0"/>
        <v>404514</v>
      </c>
      <c r="C28" s="2">
        <f t="shared" si="2"/>
        <v>18.5</v>
      </c>
      <c r="D28" s="1">
        <f t="shared" si="3"/>
        <v>7483509</v>
      </c>
    </row>
    <row r="29" spans="1:4" ht="15">
      <c r="A29" s="3">
        <v>2033</v>
      </c>
      <c r="B29" s="1">
        <f t="shared" si="0"/>
        <v>404514</v>
      </c>
      <c r="C29" s="2">
        <f t="shared" si="2"/>
        <v>19.5</v>
      </c>
      <c r="D29" s="1">
        <f t="shared" si="3"/>
        <v>7888023</v>
      </c>
    </row>
    <row r="30" spans="1:4" ht="15">
      <c r="A30" s="3">
        <v>2034</v>
      </c>
      <c r="B30" s="1">
        <f t="shared" si="0"/>
        <v>404514</v>
      </c>
      <c r="C30" s="2">
        <f t="shared" si="2"/>
        <v>20.5</v>
      </c>
      <c r="D30" s="1">
        <f t="shared" si="3"/>
        <v>8292537</v>
      </c>
    </row>
    <row r="31" spans="1:4" ht="15">
      <c r="A31" s="3">
        <v>2035</v>
      </c>
      <c r="B31" s="1">
        <f t="shared" si="0"/>
        <v>404514</v>
      </c>
      <c r="C31" s="2">
        <f t="shared" si="2"/>
        <v>21.5</v>
      </c>
      <c r="D31" s="1">
        <f t="shared" si="3"/>
        <v>8697051</v>
      </c>
    </row>
    <row r="32" spans="1:4" ht="15">
      <c r="A32" s="3">
        <v>2036</v>
      </c>
      <c r="B32" s="1">
        <f t="shared" si="0"/>
        <v>404514</v>
      </c>
      <c r="C32" s="2">
        <f t="shared" si="2"/>
        <v>22.5</v>
      </c>
      <c r="D32" s="1">
        <f t="shared" si="3"/>
        <v>9101565</v>
      </c>
    </row>
    <row r="33" spans="1:4" ht="15">
      <c r="A33" s="3">
        <v>2037</v>
      </c>
      <c r="B33" s="1">
        <f t="shared" si="0"/>
        <v>404514</v>
      </c>
      <c r="C33" s="2">
        <f t="shared" si="2"/>
        <v>23.5</v>
      </c>
      <c r="D33" s="1">
        <f t="shared" si="3"/>
        <v>9506079</v>
      </c>
    </row>
    <row r="34" spans="1:4" ht="15">
      <c r="A34" s="3">
        <v>2038</v>
      </c>
      <c r="B34" s="1">
        <f t="shared" si="0"/>
        <v>404514</v>
      </c>
      <c r="C34" s="2">
        <f t="shared" si="2"/>
        <v>24.5</v>
      </c>
      <c r="D34" s="1">
        <f t="shared" si="3"/>
        <v>9910593</v>
      </c>
    </row>
    <row r="35" spans="1:4" ht="15">
      <c r="A35" s="3">
        <v>2039</v>
      </c>
      <c r="B35" s="1">
        <f t="shared" si="0"/>
        <v>404514</v>
      </c>
      <c r="C35" s="2">
        <f t="shared" si="2"/>
        <v>25.5</v>
      </c>
      <c r="D35" s="1">
        <f t="shared" si="3"/>
        <v>10315107</v>
      </c>
    </row>
    <row r="36" spans="1:4" ht="15">
      <c r="A36" s="3">
        <v>2040</v>
      </c>
      <c r="B36" s="5">
        <f>B37-SUM(B7:B35)</f>
        <v>42778333</v>
      </c>
      <c r="C36" s="2">
        <f t="shared" si="2"/>
        <v>26.5</v>
      </c>
      <c r="D36" s="5">
        <f>ROUND(B36*C36,2)</f>
        <v>1133625824.5</v>
      </c>
    </row>
    <row r="37" spans="1:5" ht="15">
      <c r="A37" s="12" t="s">
        <v>10</v>
      </c>
      <c r="B37" s="1">
        <v>53295697</v>
      </c>
      <c r="D37" s="1">
        <f>SUM(D7:D36)</f>
        <v>1270351556.5</v>
      </c>
      <c r="E37" s="6">
        <f>ROUND(D37/B37,2)</f>
        <v>23.84</v>
      </c>
    </row>
    <row r="38" spans="1:4" ht="15">
      <c r="A38" s="3"/>
      <c r="B38" s="1"/>
      <c r="C38" s="2"/>
      <c r="D38" s="1"/>
    </row>
    <row r="39" spans="1:4" ht="15">
      <c r="A39" s="14" t="s">
        <v>11</v>
      </c>
      <c r="B39" s="5"/>
      <c r="C39" s="1">
        <f>SUM(B10:B35)</f>
        <v>10517364</v>
      </c>
      <c r="D39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.2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="80" zoomScaleNormal="80" zoomScalePageLayoutView="0" workbookViewId="0" topLeftCell="A1">
      <pane ySplit="9" topLeftCell="A16" activePane="bottomLeft" state="frozen"/>
      <selection pane="topLeft" activeCell="A5" sqref="C5"/>
      <selection pane="bottomLeft" activeCell="A5" sqref="A5:E5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2.57421875" style="0" customWidth="1"/>
    <col min="4" max="4" width="21.140625" style="0" customWidth="1"/>
    <col min="5" max="5" width="19.28125" style="0" customWidth="1"/>
    <col min="8" max="8" width="11.140625" style="0" bestFit="1" customWidth="1"/>
  </cols>
  <sheetData>
    <row r="1" spans="1:5" ht="15">
      <c r="A1" s="18" t="s">
        <v>12</v>
      </c>
      <c r="B1" s="18"/>
      <c r="C1" s="18"/>
      <c r="D1" s="18"/>
      <c r="E1" s="18"/>
    </row>
    <row r="2" spans="1:5" ht="1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">
      <c r="A4" s="18" t="s">
        <v>16</v>
      </c>
      <c r="B4" s="18"/>
      <c r="C4" s="18"/>
      <c r="D4" s="18"/>
      <c r="E4" s="18"/>
    </row>
    <row r="5" spans="1:5" ht="15">
      <c r="A5" s="18" t="s">
        <v>14</v>
      </c>
      <c r="B5" s="18"/>
      <c r="C5" s="18"/>
      <c r="D5" s="18"/>
      <c r="E5" s="18"/>
    </row>
    <row r="6" spans="1:5" ht="15">
      <c r="A6" s="19" t="s">
        <v>5</v>
      </c>
      <c r="B6" s="19"/>
      <c r="C6" s="19"/>
      <c r="D6" s="19"/>
      <c r="E6" s="9">
        <v>0.00196</v>
      </c>
    </row>
    <row r="7" spans="1:5" ht="15">
      <c r="A7" s="2"/>
      <c r="B7" s="2"/>
      <c r="C7" s="2"/>
      <c r="D7" s="2"/>
      <c r="E7" s="2"/>
    </row>
    <row r="8" spans="1:5" ht="15">
      <c r="A8" s="10"/>
      <c r="B8" s="8" t="s">
        <v>6</v>
      </c>
      <c r="C8" s="8" t="s">
        <v>7</v>
      </c>
      <c r="D8" s="8" t="s">
        <v>2</v>
      </c>
      <c r="E8" s="8" t="s">
        <v>8</v>
      </c>
    </row>
    <row r="9" spans="1:5" ht="15">
      <c r="A9" s="11" t="s">
        <v>0</v>
      </c>
      <c r="B9" s="11" t="s">
        <v>9</v>
      </c>
      <c r="C9" s="11" t="s">
        <v>1</v>
      </c>
      <c r="D9" s="11" t="s">
        <v>3</v>
      </c>
      <c r="E9" s="11" t="s">
        <v>7</v>
      </c>
    </row>
    <row r="10" spans="1:4" ht="15">
      <c r="A10" s="3">
        <v>2014</v>
      </c>
      <c r="B10" s="1">
        <f aca="true" t="shared" si="0" ref="B10:B35">ROUND($E$6*$B$37,0)</f>
        <v>33478</v>
      </c>
      <c r="C10" s="2">
        <v>0.5</v>
      </c>
      <c r="D10" s="1">
        <f aca="true" t="shared" si="1" ref="D10:D19">ROUND(B10*C10,2)</f>
        <v>16739</v>
      </c>
    </row>
    <row r="11" spans="1:4" ht="15">
      <c r="A11" s="3">
        <v>2015</v>
      </c>
      <c r="B11" s="1">
        <f t="shared" si="0"/>
        <v>33478</v>
      </c>
      <c r="C11" s="2">
        <f>C10+1</f>
        <v>1.5</v>
      </c>
      <c r="D11" s="1">
        <f t="shared" si="1"/>
        <v>50217</v>
      </c>
    </row>
    <row r="12" spans="1:4" ht="15">
      <c r="A12" s="3">
        <v>2016</v>
      </c>
      <c r="B12" s="1">
        <f t="shared" si="0"/>
        <v>33478</v>
      </c>
      <c r="C12" s="2">
        <f aca="true" t="shared" si="2" ref="C12:C36">C11+1</f>
        <v>2.5</v>
      </c>
      <c r="D12" s="1">
        <f t="shared" si="1"/>
        <v>83695</v>
      </c>
    </row>
    <row r="13" spans="1:4" ht="15">
      <c r="A13" s="3">
        <v>2017</v>
      </c>
      <c r="B13" s="1">
        <f t="shared" si="0"/>
        <v>33478</v>
      </c>
      <c r="C13" s="2">
        <f t="shared" si="2"/>
        <v>3.5</v>
      </c>
      <c r="D13" s="1">
        <f t="shared" si="1"/>
        <v>117173</v>
      </c>
    </row>
    <row r="14" spans="1:4" ht="15">
      <c r="A14" s="3">
        <v>2018</v>
      </c>
      <c r="B14" s="1">
        <f t="shared" si="0"/>
        <v>33478</v>
      </c>
      <c r="C14" s="2">
        <f t="shared" si="2"/>
        <v>4.5</v>
      </c>
      <c r="D14" s="1">
        <f t="shared" si="1"/>
        <v>150651</v>
      </c>
    </row>
    <row r="15" spans="1:5" ht="15">
      <c r="A15" s="3">
        <v>2019</v>
      </c>
      <c r="B15" s="1">
        <f t="shared" si="0"/>
        <v>33478</v>
      </c>
      <c r="C15" s="2">
        <f t="shared" si="2"/>
        <v>5.5</v>
      </c>
      <c r="D15" s="1">
        <f t="shared" si="1"/>
        <v>184129</v>
      </c>
      <c r="E15" s="6"/>
    </row>
    <row r="16" spans="1:4" ht="15">
      <c r="A16" s="3">
        <v>2020</v>
      </c>
      <c r="B16" s="1">
        <f t="shared" si="0"/>
        <v>33478</v>
      </c>
      <c r="C16" s="2">
        <f t="shared" si="2"/>
        <v>6.5</v>
      </c>
      <c r="D16" s="1">
        <f t="shared" si="1"/>
        <v>217607</v>
      </c>
    </row>
    <row r="17" spans="1:4" ht="15">
      <c r="A17" s="3">
        <v>2021</v>
      </c>
      <c r="B17" s="1">
        <f t="shared" si="0"/>
        <v>33478</v>
      </c>
      <c r="C17" s="2">
        <f t="shared" si="2"/>
        <v>7.5</v>
      </c>
      <c r="D17" s="1">
        <f t="shared" si="1"/>
        <v>251085</v>
      </c>
    </row>
    <row r="18" spans="1:4" ht="15">
      <c r="A18" s="3">
        <v>2022</v>
      </c>
      <c r="B18" s="1">
        <f t="shared" si="0"/>
        <v>33478</v>
      </c>
      <c r="C18" s="2">
        <f t="shared" si="2"/>
        <v>8.5</v>
      </c>
      <c r="D18" s="1">
        <f t="shared" si="1"/>
        <v>284563</v>
      </c>
    </row>
    <row r="19" spans="1:4" ht="15">
      <c r="A19" s="3">
        <v>2023</v>
      </c>
      <c r="B19" s="1">
        <f t="shared" si="0"/>
        <v>33478</v>
      </c>
      <c r="C19" s="2">
        <f t="shared" si="2"/>
        <v>9.5</v>
      </c>
      <c r="D19" s="1">
        <f t="shared" si="1"/>
        <v>318041</v>
      </c>
    </row>
    <row r="20" spans="1:4" ht="15">
      <c r="A20" s="3">
        <v>2024</v>
      </c>
      <c r="B20" s="1">
        <f t="shared" si="0"/>
        <v>33478</v>
      </c>
      <c r="C20" s="2">
        <f t="shared" si="2"/>
        <v>10.5</v>
      </c>
      <c r="D20" s="1">
        <f aca="true" t="shared" si="3" ref="D20:D35">ROUND(B20*C20,2)</f>
        <v>351519</v>
      </c>
    </row>
    <row r="21" spans="1:4" ht="15">
      <c r="A21" s="3">
        <v>2025</v>
      </c>
      <c r="B21" s="1">
        <f t="shared" si="0"/>
        <v>33478</v>
      </c>
      <c r="C21" s="2">
        <f t="shared" si="2"/>
        <v>11.5</v>
      </c>
      <c r="D21" s="1">
        <f t="shared" si="3"/>
        <v>384997</v>
      </c>
    </row>
    <row r="22" spans="1:4" ht="15">
      <c r="A22" s="3">
        <v>2026</v>
      </c>
      <c r="B22" s="1">
        <f t="shared" si="0"/>
        <v>33478</v>
      </c>
      <c r="C22" s="2">
        <f t="shared" si="2"/>
        <v>12.5</v>
      </c>
      <c r="D22" s="1">
        <f t="shared" si="3"/>
        <v>418475</v>
      </c>
    </row>
    <row r="23" spans="1:4" ht="15">
      <c r="A23" s="3">
        <v>2027</v>
      </c>
      <c r="B23" s="1">
        <f t="shared" si="0"/>
        <v>33478</v>
      </c>
      <c r="C23" s="2">
        <f t="shared" si="2"/>
        <v>13.5</v>
      </c>
      <c r="D23" s="1">
        <f t="shared" si="3"/>
        <v>451953</v>
      </c>
    </row>
    <row r="24" spans="1:4" ht="15">
      <c r="A24" s="3">
        <v>2028</v>
      </c>
      <c r="B24" s="1">
        <f t="shared" si="0"/>
        <v>33478</v>
      </c>
      <c r="C24" s="2">
        <f t="shared" si="2"/>
        <v>14.5</v>
      </c>
      <c r="D24" s="1">
        <f t="shared" si="3"/>
        <v>485431</v>
      </c>
    </row>
    <row r="25" spans="1:4" ht="15">
      <c r="A25" s="3">
        <v>2029</v>
      </c>
      <c r="B25" s="1">
        <f t="shared" si="0"/>
        <v>33478</v>
      </c>
      <c r="C25" s="2">
        <f t="shared" si="2"/>
        <v>15.5</v>
      </c>
      <c r="D25" s="1">
        <f t="shared" si="3"/>
        <v>518909</v>
      </c>
    </row>
    <row r="26" spans="1:4" ht="15">
      <c r="A26" s="3">
        <v>2030</v>
      </c>
      <c r="B26" s="1">
        <f t="shared" si="0"/>
        <v>33478</v>
      </c>
      <c r="C26" s="2">
        <f t="shared" si="2"/>
        <v>16.5</v>
      </c>
      <c r="D26" s="1">
        <f t="shared" si="3"/>
        <v>552387</v>
      </c>
    </row>
    <row r="27" spans="1:4" ht="15">
      <c r="A27" s="3">
        <v>2031</v>
      </c>
      <c r="B27" s="1">
        <f t="shared" si="0"/>
        <v>33478</v>
      </c>
      <c r="C27" s="2">
        <f t="shared" si="2"/>
        <v>17.5</v>
      </c>
      <c r="D27" s="1">
        <f t="shared" si="3"/>
        <v>585865</v>
      </c>
    </row>
    <row r="28" spans="1:4" ht="15">
      <c r="A28" s="3">
        <v>2032</v>
      </c>
      <c r="B28" s="1">
        <f t="shared" si="0"/>
        <v>33478</v>
      </c>
      <c r="C28" s="2">
        <f t="shared" si="2"/>
        <v>18.5</v>
      </c>
      <c r="D28" s="1">
        <f t="shared" si="3"/>
        <v>619343</v>
      </c>
    </row>
    <row r="29" spans="1:4" ht="15">
      <c r="A29" s="3">
        <v>2033</v>
      </c>
      <c r="B29" s="1">
        <f t="shared" si="0"/>
        <v>33478</v>
      </c>
      <c r="C29" s="2">
        <f t="shared" si="2"/>
        <v>19.5</v>
      </c>
      <c r="D29" s="1">
        <f t="shared" si="3"/>
        <v>652821</v>
      </c>
    </row>
    <row r="30" spans="1:4" ht="15">
      <c r="A30" s="3">
        <v>2034</v>
      </c>
      <c r="B30" s="1">
        <f t="shared" si="0"/>
        <v>33478</v>
      </c>
      <c r="C30" s="2">
        <f t="shared" si="2"/>
        <v>20.5</v>
      </c>
      <c r="D30" s="1">
        <f t="shared" si="3"/>
        <v>686299</v>
      </c>
    </row>
    <row r="31" spans="1:4" ht="15">
      <c r="A31" s="3">
        <v>2035</v>
      </c>
      <c r="B31" s="1">
        <f t="shared" si="0"/>
        <v>33478</v>
      </c>
      <c r="C31" s="2">
        <f t="shared" si="2"/>
        <v>21.5</v>
      </c>
      <c r="D31" s="1">
        <f t="shared" si="3"/>
        <v>719777</v>
      </c>
    </row>
    <row r="32" spans="1:4" ht="15">
      <c r="A32" s="3">
        <v>2036</v>
      </c>
      <c r="B32" s="1">
        <f t="shared" si="0"/>
        <v>33478</v>
      </c>
      <c r="C32" s="2">
        <f t="shared" si="2"/>
        <v>22.5</v>
      </c>
      <c r="D32" s="1">
        <f t="shared" si="3"/>
        <v>753255</v>
      </c>
    </row>
    <row r="33" spans="1:4" ht="15">
      <c r="A33" s="3">
        <v>2037</v>
      </c>
      <c r="B33" s="1">
        <f t="shared" si="0"/>
        <v>33478</v>
      </c>
      <c r="C33" s="2">
        <f t="shared" si="2"/>
        <v>23.5</v>
      </c>
      <c r="D33" s="1">
        <f t="shared" si="3"/>
        <v>786733</v>
      </c>
    </row>
    <row r="34" spans="1:4" ht="15">
      <c r="A34" s="3">
        <v>2038</v>
      </c>
      <c r="B34" s="1">
        <f t="shared" si="0"/>
        <v>33478</v>
      </c>
      <c r="C34" s="2">
        <f t="shared" si="2"/>
        <v>24.5</v>
      </c>
      <c r="D34" s="1">
        <f t="shared" si="3"/>
        <v>820211</v>
      </c>
    </row>
    <row r="35" spans="1:4" ht="15">
      <c r="A35" s="3">
        <v>2039</v>
      </c>
      <c r="B35" s="1">
        <f t="shared" si="0"/>
        <v>33478</v>
      </c>
      <c r="C35" s="2">
        <f t="shared" si="2"/>
        <v>25.5</v>
      </c>
      <c r="D35" s="1">
        <f t="shared" si="3"/>
        <v>853689</v>
      </c>
    </row>
    <row r="36" spans="1:4" ht="15">
      <c r="A36" s="3">
        <v>2040</v>
      </c>
      <c r="B36" s="5">
        <f>B37-SUM(B7:B35)</f>
        <v>16210244</v>
      </c>
      <c r="C36" s="2">
        <f t="shared" si="2"/>
        <v>26.5</v>
      </c>
      <c r="D36" s="5">
        <f>ROUND(B36*C36,2)</f>
        <v>429571466</v>
      </c>
    </row>
    <row r="37" spans="1:5" ht="15">
      <c r="A37" s="12" t="s">
        <v>10</v>
      </c>
      <c r="B37" s="1">
        <v>17080672</v>
      </c>
      <c r="D37" s="1">
        <f>SUM(D7:D36)</f>
        <v>440887030</v>
      </c>
      <c r="E37" s="7">
        <f>ROUND(D37/B37,2)</f>
        <v>25.81</v>
      </c>
    </row>
    <row r="38" spans="1:4" ht="15">
      <c r="A38" s="3"/>
      <c r="B38" s="1"/>
      <c r="C38" s="2"/>
      <c r="D38" s="1"/>
    </row>
    <row r="39" spans="1:4" ht="15">
      <c r="A39" s="14" t="s">
        <v>11</v>
      </c>
      <c r="B39" s="5"/>
      <c r="C39" s="1">
        <f>SUM(B10:B35)</f>
        <v>870428</v>
      </c>
      <c r="D39" s="5"/>
    </row>
    <row r="40" spans="1:5" ht="15">
      <c r="A40" s="12"/>
      <c r="B40" s="1"/>
      <c r="D40" s="1"/>
      <c r="E40" s="7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.25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tabSelected="1" zoomScale="80" zoomScaleNormal="80" zoomScalePageLayoutView="0" workbookViewId="0" topLeftCell="A1">
      <pane ySplit="9" topLeftCell="A25" activePane="bottomLeft" state="frozen"/>
      <selection pane="topLeft" activeCell="A5" sqref="C5"/>
      <selection pane="bottomLeft" activeCell="A5" sqref="A5:E5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7109375" style="0" customWidth="1"/>
    <col min="4" max="4" width="21.140625" style="0" customWidth="1"/>
    <col min="5" max="5" width="18.7109375" style="0" customWidth="1"/>
    <col min="7" max="7" width="11.140625" style="0" bestFit="1" customWidth="1"/>
  </cols>
  <sheetData>
    <row r="1" spans="1:5" ht="15">
      <c r="A1" s="18" t="s">
        <v>12</v>
      </c>
      <c r="B1" s="18"/>
      <c r="C1" s="18"/>
      <c r="D1" s="18"/>
      <c r="E1" s="18"/>
    </row>
    <row r="2" spans="1:5" ht="1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">
      <c r="A4" s="18" t="s">
        <v>15</v>
      </c>
      <c r="B4" s="18"/>
      <c r="C4" s="18"/>
      <c r="D4" s="18"/>
      <c r="E4" s="18"/>
    </row>
    <row r="5" spans="1:5" ht="15">
      <c r="A5" s="18" t="s">
        <v>14</v>
      </c>
      <c r="B5" s="18"/>
      <c r="C5" s="18"/>
      <c r="D5" s="18"/>
      <c r="E5" s="18"/>
    </row>
    <row r="6" spans="1:5" ht="15">
      <c r="A6" s="19" t="s">
        <v>5</v>
      </c>
      <c r="B6" s="19"/>
      <c r="C6" s="19"/>
      <c r="D6" s="19"/>
      <c r="E6" s="9">
        <v>0.00674</v>
      </c>
    </row>
    <row r="7" spans="1:5" ht="15">
      <c r="A7" s="2"/>
      <c r="B7" s="2"/>
      <c r="C7" s="2"/>
      <c r="D7" s="2"/>
      <c r="E7" s="2"/>
    </row>
    <row r="8" spans="1:5" ht="15">
      <c r="A8" s="10"/>
      <c r="B8" s="8" t="s">
        <v>6</v>
      </c>
      <c r="C8" s="8" t="s">
        <v>7</v>
      </c>
      <c r="D8" s="8" t="s">
        <v>2</v>
      </c>
      <c r="E8" s="8" t="s">
        <v>8</v>
      </c>
    </row>
    <row r="9" spans="1:5" ht="15">
      <c r="A9" s="11" t="s">
        <v>0</v>
      </c>
      <c r="B9" s="11" t="s">
        <v>9</v>
      </c>
      <c r="C9" s="11" t="s">
        <v>1</v>
      </c>
      <c r="D9" s="11" t="s">
        <v>3</v>
      </c>
      <c r="E9" s="11" t="s">
        <v>7</v>
      </c>
    </row>
    <row r="10" spans="1:5" ht="15">
      <c r="A10" s="3">
        <v>2013</v>
      </c>
      <c r="B10" s="1">
        <f aca="true" t="shared" si="0" ref="B10:B36">ROUND($E$6*$B$38,0)</f>
        <v>51854</v>
      </c>
      <c r="C10" s="2">
        <f>A10-2012.5</f>
        <v>0.5</v>
      </c>
      <c r="D10" s="1">
        <f aca="true" t="shared" si="1" ref="D10:D20">ROUND(B10*C10,2)</f>
        <v>25927</v>
      </c>
      <c r="E10" s="2"/>
    </row>
    <row r="11" spans="1:5" ht="15">
      <c r="A11" s="3">
        <v>2014</v>
      </c>
      <c r="B11" s="1">
        <f t="shared" si="0"/>
        <v>51854</v>
      </c>
      <c r="C11" s="2">
        <v>0.5</v>
      </c>
      <c r="D11" s="1">
        <f t="shared" si="1"/>
        <v>25927</v>
      </c>
      <c r="E11" s="2"/>
    </row>
    <row r="12" spans="1:5" ht="15">
      <c r="A12" s="3">
        <v>2015</v>
      </c>
      <c r="B12" s="1">
        <f t="shared" si="0"/>
        <v>51854</v>
      </c>
      <c r="C12" s="2">
        <f>C11+1</f>
        <v>1.5</v>
      </c>
      <c r="D12" s="1">
        <f t="shared" si="1"/>
        <v>77781</v>
      </c>
      <c r="E12" s="2"/>
    </row>
    <row r="13" spans="1:5" ht="15">
      <c r="A13" s="3">
        <v>2016</v>
      </c>
      <c r="B13" s="1">
        <f t="shared" si="0"/>
        <v>51854</v>
      </c>
      <c r="C13" s="2">
        <f aca="true" t="shared" si="2" ref="C13:C37">C12+1</f>
        <v>2.5</v>
      </c>
      <c r="D13" s="1">
        <f t="shared" si="1"/>
        <v>129635</v>
      </c>
      <c r="E13" s="2"/>
    </row>
    <row r="14" spans="1:5" ht="15">
      <c r="A14" s="3">
        <v>2017</v>
      </c>
      <c r="B14" s="1">
        <f t="shared" si="0"/>
        <v>51854</v>
      </c>
      <c r="C14" s="2">
        <f t="shared" si="2"/>
        <v>3.5</v>
      </c>
      <c r="D14" s="1">
        <f t="shared" si="1"/>
        <v>181489</v>
      </c>
      <c r="E14" s="2"/>
    </row>
    <row r="15" spans="1:5" ht="15">
      <c r="A15" s="3">
        <v>2018</v>
      </c>
      <c r="B15" s="1">
        <f t="shared" si="0"/>
        <v>51854</v>
      </c>
      <c r="C15" s="2">
        <f t="shared" si="2"/>
        <v>4.5</v>
      </c>
      <c r="D15" s="1">
        <f t="shared" si="1"/>
        <v>233343</v>
      </c>
      <c r="E15" s="2"/>
    </row>
    <row r="16" spans="1:5" ht="15">
      <c r="A16" s="3">
        <v>2019</v>
      </c>
      <c r="B16" s="1">
        <f t="shared" si="0"/>
        <v>51854</v>
      </c>
      <c r="C16" s="2">
        <f t="shared" si="2"/>
        <v>5.5</v>
      </c>
      <c r="D16" s="1">
        <f t="shared" si="1"/>
        <v>285197</v>
      </c>
      <c r="E16" s="2"/>
    </row>
    <row r="17" spans="1:5" ht="15">
      <c r="A17" s="3">
        <v>2020</v>
      </c>
      <c r="B17" s="1">
        <f t="shared" si="0"/>
        <v>51854</v>
      </c>
      <c r="C17" s="2">
        <f t="shared" si="2"/>
        <v>6.5</v>
      </c>
      <c r="D17" s="1">
        <f t="shared" si="1"/>
        <v>337051</v>
      </c>
      <c r="E17" s="2"/>
    </row>
    <row r="18" spans="1:5" ht="15">
      <c r="A18" s="3">
        <v>2021</v>
      </c>
      <c r="B18" s="1">
        <f t="shared" si="0"/>
        <v>51854</v>
      </c>
      <c r="C18" s="2">
        <f t="shared" si="2"/>
        <v>7.5</v>
      </c>
      <c r="D18" s="1">
        <f t="shared" si="1"/>
        <v>388905</v>
      </c>
      <c r="E18" s="2"/>
    </row>
    <row r="19" spans="1:4" ht="15">
      <c r="A19" s="3">
        <v>2022</v>
      </c>
      <c r="B19" s="1">
        <f t="shared" si="0"/>
        <v>51854</v>
      </c>
      <c r="C19" s="2">
        <f t="shared" si="2"/>
        <v>8.5</v>
      </c>
      <c r="D19" s="1">
        <f t="shared" si="1"/>
        <v>440759</v>
      </c>
    </row>
    <row r="20" spans="1:4" ht="15">
      <c r="A20" s="3">
        <v>2023</v>
      </c>
      <c r="B20" s="1">
        <f t="shared" si="0"/>
        <v>51854</v>
      </c>
      <c r="C20" s="2">
        <f t="shared" si="2"/>
        <v>9.5</v>
      </c>
      <c r="D20" s="1">
        <f t="shared" si="1"/>
        <v>492613</v>
      </c>
    </row>
    <row r="21" spans="1:4" ht="15">
      <c r="A21" s="3">
        <v>2024</v>
      </c>
      <c r="B21" s="1">
        <f t="shared" si="0"/>
        <v>51854</v>
      </c>
      <c r="C21" s="2">
        <f t="shared" si="2"/>
        <v>10.5</v>
      </c>
      <c r="D21" s="1">
        <f aca="true" t="shared" si="3" ref="D21:D36">ROUND(B21*C21,2)</f>
        <v>544467</v>
      </c>
    </row>
    <row r="22" spans="1:4" ht="15">
      <c r="A22" s="3">
        <v>2025</v>
      </c>
      <c r="B22" s="1">
        <f t="shared" si="0"/>
        <v>51854</v>
      </c>
      <c r="C22" s="2">
        <f t="shared" si="2"/>
        <v>11.5</v>
      </c>
      <c r="D22" s="1">
        <f t="shared" si="3"/>
        <v>596321</v>
      </c>
    </row>
    <row r="23" spans="1:4" ht="15">
      <c r="A23" s="3">
        <v>2026</v>
      </c>
      <c r="B23" s="1">
        <f t="shared" si="0"/>
        <v>51854</v>
      </c>
      <c r="C23" s="2">
        <f t="shared" si="2"/>
        <v>12.5</v>
      </c>
      <c r="D23" s="1">
        <f t="shared" si="3"/>
        <v>648175</v>
      </c>
    </row>
    <row r="24" spans="1:4" ht="15">
      <c r="A24" s="3">
        <v>2027</v>
      </c>
      <c r="B24" s="1">
        <f t="shared" si="0"/>
        <v>51854</v>
      </c>
      <c r="C24" s="2">
        <f t="shared" si="2"/>
        <v>13.5</v>
      </c>
      <c r="D24" s="1">
        <f t="shared" si="3"/>
        <v>700029</v>
      </c>
    </row>
    <row r="25" spans="1:4" ht="15">
      <c r="A25" s="3">
        <v>2028</v>
      </c>
      <c r="B25" s="1">
        <f t="shared" si="0"/>
        <v>51854</v>
      </c>
      <c r="C25" s="2">
        <f t="shared" si="2"/>
        <v>14.5</v>
      </c>
      <c r="D25" s="1">
        <f t="shared" si="3"/>
        <v>751883</v>
      </c>
    </row>
    <row r="26" spans="1:4" ht="15">
      <c r="A26" s="3">
        <v>2029</v>
      </c>
      <c r="B26" s="1">
        <f t="shared" si="0"/>
        <v>51854</v>
      </c>
      <c r="C26" s="2">
        <f t="shared" si="2"/>
        <v>15.5</v>
      </c>
      <c r="D26" s="1">
        <f t="shared" si="3"/>
        <v>803737</v>
      </c>
    </row>
    <row r="27" spans="1:4" ht="15">
      <c r="A27" s="3">
        <v>2030</v>
      </c>
      <c r="B27" s="1">
        <f t="shared" si="0"/>
        <v>51854</v>
      </c>
      <c r="C27" s="2">
        <f t="shared" si="2"/>
        <v>16.5</v>
      </c>
      <c r="D27" s="1">
        <f t="shared" si="3"/>
        <v>855591</v>
      </c>
    </row>
    <row r="28" spans="1:4" ht="15">
      <c r="A28" s="3">
        <v>2031</v>
      </c>
      <c r="B28" s="1">
        <f t="shared" si="0"/>
        <v>51854</v>
      </c>
      <c r="C28" s="2">
        <f t="shared" si="2"/>
        <v>17.5</v>
      </c>
      <c r="D28" s="1">
        <f t="shared" si="3"/>
        <v>907445</v>
      </c>
    </row>
    <row r="29" spans="1:4" ht="15">
      <c r="A29" s="3">
        <v>2032</v>
      </c>
      <c r="B29" s="1">
        <f t="shared" si="0"/>
        <v>51854</v>
      </c>
      <c r="C29" s="2">
        <f t="shared" si="2"/>
        <v>18.5</v>
      </c>
      <c r="D29" s="1">
        <f t="shared" si="3"/>
        <v>959299</v>
      </c>
    </row>
    <row r="30" spans="1:4" ht="15">
      <c r="A30" s="3">
        <v>2033</v>
      </c>
      <c r="B30" s="1">
        <f t="shared" si="0"/>
        <v>51854</v>
      </c>
      <c r="C30" s="2">
        <f t="shared" si="2"/>
        <v>19.5</v>
      </c>
      <c r="D30" s="1">
        <f t="shared" si="3"/>
        <v>1011153</v>
      </c>
    </row>
    <row r="31" spans="1:4" ht="15">
      <c r="A31" s="3">
        <v>2034</v>
      </c>
      <c r="B31" s="1">
        <f t="shared" si="0"/>
        <v>51854</v>
      </c>
      <c r="C31" s="2">
        <f t="shared" si="2"/>
        <v>20.5</v>
      </c>
      <c r="D31" s="1">
        <f t="shared" si="3"/>
        <v>1063007</v>
      </c>
    </row>
    <row r="32" spans="1:4" ht="15">
      <c r="A32" s="3">
        <v>2035</v>
      </c>
      <c r="B32" s="1">
        <f t="shared" si="0"/>
        <v>51854</v>
      </c>
      <c r="C32" s="2">
        <f t="shared" si="2"/>
        <v>21.5</v>
      </c>
      <c r="D32" s="1">
        <f t="shared" si="3"/>
        <v>1114861</v>
      </c>
    </row>
    <row r="33" spans="1:4" ht="15">
      <c r="A33" s="3">
        <v>2036</v>
      </c>
      <c r="B33" s="1">
        <f t="shared" si="0"/>
        <v>51854</v>
      </c>
      <c r="C33" s="2">
        <f t="shared" si="2"/>
        <v>22.5</v>
      </c>
      <c r="D33" s="1">
        <f t="shared" si="3"/>
        <v>1166715</v>
      </c>
    </row>
    <row r="34" spans="1:4" ht="15">
      <c r="A34" s="3">
        <v>2037</v>
      </c>
      <c r="B34" s="1">
        <f t="shared" si="0"/>
        <v>51854</v>
      </c>
      <c r="C34" s="2">
        <f t="shared" si="2"/>
        <v>23.5</v>
      </c>
      <c r="D34" s="1">
        <f t="shared" si="3"/>
        <v>1218569</v>
      </c>
    </row>
    <row r="35" spans="1:4" ht="15">
      <c r="A35" s="3">
        <v>2038</v>
      </c>
      <c r="B35" s="1">
        <f t="shared" si="0"/>
        <v>51854</v>
      </c>
      <c r="C35" s="2">
        <f t="shared" si="2"/>
        <v>24.5</v>
      </c>
      <c r="D35" s="1">
        <f t="shared" si="3"/>
        <v>1270423</v>
      </c>
    </row>
    <row r="36" spans="1:4" ht="15">
      <c r="A36" s="3">
        <v>2039</v>
      </c>
      <c r="B36" s="1">
        <f t="shared" si="0"/>
        <v>51854</v>
      </c>
      <c r="C36" s="2">
        <f t="shared" si="2"/>
        <v>25.5</v>
      </c>
      <c r="D36" s="1">
        <f t="shared" si="3"/>
        <v>1322277</v>
      </c>
    </row>
    <row r="37" spans="1:4" ht="15">
      <c r="A37" s="3">
        <v>2040</v>
      </c>
      <c r="B37" s="5">
        <f>B38-SUM(B10:B36)</f>
        <v>6293354</v>
      </c>
      <c r="C37" s="2">
        <f t="shared" si="2"/>
        <v>26.5</v>
      </c>
      <c r="D37" s="5">
        <f>ROUND(B37*C37,2)</f>
        <v>166773881</v>
      </c>
    </row>
    <row r="38" spans="1:5" ht="15">
      <c r="A38" s="12" t="s">
        <v>10</v>
      </c>
      <c r="B38" s="1">
        <v>7693412</v>
      </c>
      <c r="D38" s="1">
        <f>SUM(D10:D37)</f>
        <v>184326460</v>
      </c>
      <c r="E38" s="7">
        <f>ROUND(D38/B38,2)</f>
        <v>23.96</v>
      </c>
    </row>
    <row r="39" spans="1:4" ht="15">
      <c r="A39" s="3"/>
      <c r="B39" s="1"/>
      <c r="C39" s="2"/>
      <c r="D39" s="1"/>
    </row>
    <row r="40" spans="1:4" ht="15">
      <c r="A40" s="14" t="s">
        <v>11</v>
      </c>
      <c r="B40" s="5"/>
      <c r="C40" s="1">
        <f>SUM(B10:B36)</f>
        <v>1400058</v>
      </c>
      <c r="D40" s="5"/>
    </row>
    <row r="41" spans="1:5" ht="15">
      <c r="A41" s="12"/>
      <c r="B41" s="1"/>
      <c r="D41" s="1"/>
      <c r="E41" s="7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.25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David A Davis</cp:lastModifiedBy>
  <cp:lastPrinted>2014-09-25T14:44:09Z</cp:lastPrinted>
  <dcterms:created xsi:type="dcterms:W3CDTF">2003-04-30T18:23:19Z</dcterms:created>
  <dcterms:modified xsi:type="dcterms:W3CDTF">2014-09-25T14:44:12Z</dcterms:modified>
  <cp:category/>
  <cp:version/>
  <cp:contentType/>
  <cp:contentStatus/>
</cp:coreProperties>
</file>