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76" windowWidth="17316" windowHeight="5112" activeTab="0"/>
  </bookViews>
  <sheets>
    <sheet name="Cover" sheetId="1" r:id="rId1"/>
    <sheet name="311" sheetId="2" r:id="rId2"/>
    <sheet name="312" sheetId="3" r:id="rId3"/>
    <sheet name="314" sheetId="4" r:id="rId4"/>
    <sheet name="315" sheetId="5" r:id="rId5"/>
    <sheet name="316" sheetId="6" r:id="rId6"/>
  </sheets>
  <definedNames/>
  <calcPr fullCalcOnLoad="1"/>
</workbook>
</file>

<file path=xl/sharedStrings.xml><?xml version="1.0" encoding="utf-8"?>
<sst xmlns="http://schemas.openxmlformats.org/spreadsheetml/2006/main" count="88" uniqueCount="22">
  <si>
    <t>Transfers</t>
  </si>
  <si>
    <t>Beginning</t>
  </si>
  <si>
    <t>Interim</t>
  </si>
  <si>
    <t>Year</t>
  </si>
  <si>
    <t>Additions</t>
  </si>
  <si>
    <t>Retmts</t>
  </si>
  <si>
    <t>&amp; Adj.</t>
  </si>
  <si>
    <t>Balance</t>
  </si>
  <si>
    <t>Remarks</t>
  </si>
  <si>
    <t>Total</t>
  </si>
  <si>
    <t>Interim Retirement Factor</t>
  </si>
  <si>
    <t>INTERIM RETIREMENT ANALYSIS</t>
  </si>
  <si>
    <t>DEPRECIATION STUDY AS OF DECEMBER 31, 2013</t>
  </si>
  <si>
    <t>Interim Activity Analysis @ December 31, 2013</t>
  </si>
  <si>
    <t>Ending Balance Dec 1999</t>
  </si>
  <si>
    <t>Mitchell Plant - Account 311</t>
  </si>
  <si>
    <t>Mitchell Plant - Account 312</t>
  </si>
  <si>
    <t>Mitchell Plant - Account 314</t>
  </si>
  <si>
    <t>Mitchell Plant - Account 315</t>
  </si>
  <si>
    <t>Mitchell Plant - Account 316</t>
  </si>
  <si>
    <t>Note: Used to determine the interim retirement factor.  This spreadsheet shows Mitchell Plant Activity at 100%.</t>
  </si>
  <si>
    <t>KENTUCKY POWER COMPANY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</si>
</sst>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0.000%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39" fontId="0" fillId="0" borderId="0" xfId="0" applyNumberFormat="1" applyAlignment="1">
      <alignment/>
    </xf>
    <xf numFmtId="167" fontId="2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39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8" fontId="0" fillId="0" borderId="0" xfId="0" applyNumberFormat="1" applyAlignment="1">
      <alignment/>
    </xf>
    <xf numFmtId="8" fontId="7" fillId="0" borderId="0" xfId="0" applyNumberFormat="1" applyFont="1" applyAlignment="1">
      <alignment/>
    </xf>
    <xf numFmtId="39" fontId="7" fillId="0" borderId="0" xfId="0" applyNumberFormat="1" applyFont="1" applyAlignment="1" applyProtection="1">
      <alignment/>
      <protection/>
    </xf>
    <xf numFmtId="7" fontId="25" fillId="0" borderId="0" xfId="55" applyNumberFormat="1">
      <alignment/>
      <protection/>
    </xf>
    <xf numFmtId="7" fontId="25" fillId="0" borderId="0" xfId="55" applyNumberFormat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17"/>
  <sheetViews>
    <sheetView tabSelected="1" zoomScale="90" zoomScaleNormal="90" zoomScalePageLayoutView="0" workbookViewId="0" topLeftCell="A1">
      <selection activeCell="C22" sqref="C22"/>
    </sheetView>
  </sheetViews>
  <sheetFormatPr defaultColWidth="9.140625" defaultRowHeight="12.75"/>
  <cols>
    <col min="1" max="1" width="11.140625" style="0" customWidth="1"/>
    <col min="2" max="2" width="12.421875" style="0" customWidth="1"/>
    <col min="3" max="4" width="10.7109375" style="0" customWidth="1"/>
    <col min="5" max="5" width="11.57421875" style="0" customWidth="1"/>
    <col min="6" max="6" width="11.8515625" style="0" customWidth="1"/>
    <col min="7" max="7" width="11.7109375" style="0" customWidth="1"/>
    <col min="8" max="8" width="13.7109375" style="0" customWidth="1"/>
    <col min="9" max="9" width="14.8515625" style="0" customWidth="1"/>
  </cols>
  <sheetData>
    <row r="13" spans="1:9" ht="21">
      <c r="A13" s="26" t="s">
        <v>21</v>
      </c>
      <c r="B13" s="26"/>
      <c r="C13" s="26"/>
      <c r="D13" s="26"/>
      <c r="E13" s="26"/>
      <c r="F13" s="26"/>
      <c r="G13" s="26"/>
      <c r="H13" s="26"/>
      <c r="I13" s="26"/>
    </row>
    <row r="14" spans="1:9" ht="21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21">
      <c r="A15" s="26" t="s">
        <v>12</v>
      </c>
      <c r="B15" s="26"/>
      <c r="C15" s="26"/>
      <c r="D15" s="26"/>
      <c r="E15" s="26"/>
      <c r="F15" s="26"/>
      <c r="G15" s="26"/>
      <c r="H15" s="26"/>
      <c r="I15" s="26"/>
    </row>
    <row r="16" ht="21">
      <c r="A16" s="19"/>
    </row>
    <row r="17" spans="1:9" ht="21">
      <c r="A17" s="26" t="s">
        <v>11</v>
      </c>
      <c r="B17" s="26"/>
      <c r="C17" s="26"/>
      <c r="D17" s="26"/>
      <c r="E17" s="26"/>
      <c r="F17" s="26"/>
      <c r="G17" s="26"/>
      <c r="H17" s="26"/>
      <c r="I17" s="26"/>
    </row>
  </sheetData>
  <sheetProtection/>
  <mergeCells count="3">
    <mergeCell ref="A13:I13"/>
    <mergeCell ref="A15:I15"/>
    <mergeCell ref="A17:I17"/>
  </mergeCells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90" zoomScaleNormal="90" workbookViewId="0" topLeftCell="A1">
      <pane ySplit="6" topLeftCell="A7" activePane="bottomLeft" state="frozen"/>
      <selection pane="topLeft" activeCell="C22" sqref="C22"/>
      <selection pane="bottomLeft" activeCell="C22" sqref="C22"/>
    </sheetView>
  </sheetViews>
  <sheetFormatPr defaultColWidth="12.57421875" defaultRowHeight="12.75"/>
  <cols>
    <col min="1" max="1" width="8.7109375" style="0" customWidth="1"/>
    <col min="2" max="2" width="16.421875" style="0" customWidth="1"/>
    <col min="3" max="3" width="13.57421875" style="0" customWidth="1"/>
    <col min="4" max="4" width="12.57421875" style="0" customWidth="1"/>
    <col min="5" max="5" width="17.7109375" style="0" customWidth="1"/>
    <col min="6" max="6" width="13.421875" style="0" customWidth="1"/>
    <col min="7" max="7" width="30.7109375" style="5" customWidth="1"/>
  </cols>
  <sheetData>
    <row r="1" spans="1:7" ht="15">
      <c r="A1" s="27" t="s">
        <v>21</v>
      </c>
      <c r="B1" s="27"/>
      <c r="C1" s="27"/>
      <c r="D1" s="27"/>
      <c r="E1" s="27"/>
      <c r="F1" s="27"/>
      <c r="G1" s="27"/>
    </row>
    <row r="2" spans="1:7" ht="15">
      <c r="A2" s="27" t="s">
        <v>13</v>
      </c>
      <c r="B2" s="27"/>
      <c r="C2" s="27"/>
      <c r="D2" s="27"/>
      <c r="E2" s="27"/>
      <c r="F2" s="27"/>
      <c r="G2" s="27"/>
    </row>
    <row r="3" spans="1:7" ht="15">
      <c r="A3" s="27" t="s">
        <v>15</v>
      </c>
      <c r="B3" s="27"/>
      <c r="C3" s="27"/>
      <c r="D3" s="27"/>
      <c r="E3" s="27"/>
      <c r="F3" s="27"/>
      <c r="G3" s="27"/>
    </row>
    <row r="4" spans="1:7" ht="12.75">
      <c r="A4" s="7"/>
      <c r="B4" s="7"/>
      <c r="C4" s="7"/>
      <c r="D4" s="7"/>
      <c r="E4" s="7"/>
      <c r="F4" s="7"/>
      <c r="G4" s="6"/>
    </row>
    <row r="5" spans="1:7" ht="12.75">
      <c r="A5" s="7"/>
      <c r="B5" s="7"/>
      <c r="C5" s="7"/>
      <c r="D5" s="8" t="s">
        <v>0</v>
      </c>
      <c r="E5" s="8" t="s">
        <v>1</v>
      </c>
      <c r="F5" s="8" t="s">
        <v>2</v>
      </c>
      <c r="G5" s="6"/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5</v>
      </c>
      <c r="G6" s="11" t="s">
        <v>8</v>
      </c>
    </row>
    <row r="7" spans="1:7" ht="12.75">
      <c r="A7" s="5">
        <v>1999</v>
      </c>
      <c r="B7" s="4">
        <v>0</v>
      </c>
      <c r="C7" s="4">
        <v>0</v>
      </c>
      <c r="D7" s="4">
        <v>0</v>
      </c>
      <c r="E7" s="4">
        <v>34161772.72</v>
      </c>
      <c r="F7" s="4">
        <v>0</v>
      </c>
      <c r="G7" s="10" t="s">
        <v>14</v>
      </c>
    </row>
    <row r="8" spans="1:7" ht="12.75">
      <c r="A8" s="5">
        <v>2000</v>
      </c>
      <c r="B8" s="4">
        <v>1313411.84</v>
      </c>
      <c r="C8" s="4">
        <v>104012.39</v>
      </c>
      <c r="D8" s="4">
        <v>0</v>
      </c>
      <c r="E8" s="4">
        <f aca="true" t="shared" si="0" ref="E8:E16">B7-C7+D7+E7</f>
        <v>34161772.72</v>
      </c>
      <c r="F8" s="4">
        <f aca="true" t="shared" si="1" ref="F8:F16">C8</f>
        <v>104012.39</v>
      </c>
      <c r="G8" s="10"/>
    </row>
    <row r="9" spans="1:7" ht="12.75">
      <c r="A9" s="5">
        <f aca="true" t="shared" si="2" ref="A9:A20">A8+1</f>
        <v>2001</v>
      </c>
      <c r="B9" s="4">
        <v>344456.31</v>
      </c>
      <c r="C9" s="4">
        <v>21764.71</v>
      </c>
      <c r="D9" s="4">
        <v>0</v>
      </c>
      <c r="E9" s="4">
        <f t="shared" si="0"/>
        <v>35371172.17</v>
      </c>
      <c r="F9" s="4">
        <f t="shared" si="1"/>
        <v>21764.71</v>
      </c>
      <c r="G9" s="10"/>
    </row>
    <row r="10" spans="1:7" ht="12.75">
      <c r="A10" s="5">
        <f t="shared" si="2"/>
        <v>2002</v>
      </c>
      <c r="B10" s="4">
        <v>427468.39</v>
      </c>
      <c r="C10" s="4">
        <v>1</v>
      </c>
      <c r="D10" s="4">
        <v>0</v>
      </c>
      <c r="E10" s="4">
        <f t="shared" si="0"/>
        <v>35693863.77</v>
      </c>
      <c r="F10" s="4">
        <f t="shared" si="1"/>
        <v>1</v>
      </c>
      <c r="G10" s="10"/>
    </row>
    <row r="11" spans="1:7" ht="12.75">
      <c r="A11" s="5">
        <f t="shared" si="2"/>
        <v>2003</v>
      </c>
      <c r="B11" s="4">
        <v>17102.64</v>
      </c>
      <c r="C11" s="4">
        <v>0</v>
      </c>
      <c r="D11" s="4">
        <v>0</v>
      </c>
      <c r="E11" s="4">
        <f t="shared" si="0"/>
        <v>36121331.160000004</v>
      </c>
      <c r="F11" s="4">
        <f t="shared" si="1"/>
        <v>0</v>
      </c>
      <c r="G11" s="10"/>
    </row>
    <row r="12" spans="1:7" ht="12.75">
      <c r="A12" s="5">
        <f t="shared" si="2"/>
        <v>2004</v>
      </c>
      <c r="B12" s="4">
        <v>1401785.72</v>
      </c>
      <c r="C12" s="4">
        <v>240619.38</v>
      </c>
      <c r="D12" s="4">
        <v>0</v>
      </c>
      <c r="E12" s="4">
        <f t="shared" si="0"/>
        <v>36138433.800000004</v>
      </c>
      <c r="F12" s="4">
        <f t="shared" si="1"/>
        <v>240619.38</v>
      </c>
      <c r="G12" s="10"/>
    </row>
    <row r="13" spans="1:7" ht="12.75">
      <c r="A13" s="5">
        <f t="shared" si="2"/>
        <v>2005</v>
      </c>
      <c r="B13" s="4">
        <v>138418.65</v>
      </c>
      <c r="C13" s="4">
        <v>44636.79</v>
      </c>
      <c r="D13" s="4">
        <v>0</v>
      </c>
      <c r="E13" s="4">
        <f t="shared" si="0"/>
        <v>37299600.14</v>
      </c>
      <c r="F13" s="4">
        <f t="shared" si="1"/>
        <v>44636.79</v>
      </c>
      <c r="G13" s="10"/>
    </row>
    <row r="14" spans="1:7" ht="12.75">
      <c r="A14" s="5">
        <f t="shared" si="2"/>
        <v>2006</v>
      </c>
      <c r="B14" s="4">
        <v>820171.33</v>
      </c>
      <c r="C14" s="4">
        <v>117034.12</v>
      </c>
      <c r="D14" s="4">
        <v>0</v>
      </c>
      <c r="E14" s="4">
        <f t="shared" si="0"/>
        <v>37393382</v>
      </c>
      <c r="F14" s="4">
        <f t="shared" si="1"/>
        <v>117034.12</v>
      </c>
      <c r="G14" s="10"/>
    </row>
    <row r="15" spans="1:7" ht="12.75">
      <c r="A15" s="5">
        <f t="shared" si="2"/>
        <v>2007</v>
      </c>
      <c r="B15" s="4">
        <v>28174324.93</v>
      </c>
      <c r="C15" s="4">
        <v>254355.05</v>
      </c>
      <c r="D15" s="4">
        <v>0</v>
      </c>
      <c r="E15" s="4">
        <f t="shared" si="0"/>
        <v>38096519.21</v>
      </c>
      <c r="F15" s="4">
        <f t="shared" si="1"/>
        <v>254355.05</v>
      </c>
      <c r="G15" s="10"/>
    </row>
    <row r="16" spans="1:7" ht="12.75">
      <c r="A16" s="5">
        <f t="shared" si="2"/>
        <v>2008</v>
      </c>
      <c r="B16" s="4">
        <v>2371386.82</v>
      </c>
      <c r="C16" s="4">
        <v>134755.91</v>
      </c>
      <c r="D16" s="4">
        <v>0</v>
      </c>
      <c r="E16" s="4">
        <f t="shared" si="0"/>
        <v>66016489.09</v>
      </c>
      <c r="F16" s="4">
        <f t="shared" si="1"/>
        <v>134755.91</v>
      </c>
      <c r="G16" s="10"/>
    </row>
    <row r="17" spans="1:7" ht="12.75">
      <c r="A17" s="5">
        <f t="shared" si="2"/>
        <v>2009</v>
      </c>
      <c r="B17" s="4">
        <v>9716675.76</v>
      </c>
      <c r="C17" s="4">
        <v>1183626.88</v>
      </c>
      <c r="D17" s="4">
        <v>0</v>
      </c>
      <c r="E17" s="4">
        <f>B16-C16+D16+E16</f>
        <v>68253120</v>
      </c>
      <c r="F17" s="4">
        <f>C17</f>
        <v>1183626.88</v>
      </c>
      <c r="G17" s="10"/>
    </row>
    <row r="18" spans="1:7" ht="12.75">
      <c r="A18" s="5">
        <f t="shared" si="2"/>
        <v>2010</v>
      </c>
      <c r="B18" s="4">
        <v>4020406.38</v>
      </c>
      <c r="C18" s="4">
        <v>369693.2</v>
      </c>
      <c r="D18" s="4">
        <v>0</v>
      </c>
      <c r="E18" s="4">
        <f>B17-C17+D17+E17</f>
        <v>76786168.88</v>
      </c>
      <c r="F18" s="4">
        <f>C18</f>
        <v>369693.2</v>
      </c>
      <c r="G18" s="10"/>
    </row>
    <row r="19" spans="1:7" ht="12.75">
      <c r="A19" s="5">
        <f t="shared" si="2"/>
        <v>2011</v>
      </c>
      <c r="B19" s="4">
        <v>1865228.32</v>
      </c>
      <c r="C19" s="4">
        <v>238912.09</v>
      </c>
      <c r="D19" s="4">
        <v>0</v>
      </c>
      <c r="E19" s="4">
        <f>B18-C18+D18+E18</f>
        <v>80436882.06</v>
      </c>
      <c r="F19" s="4">
        <f>C19</f>
        <v>238912.09</v>
      </c>
      <c r="G19" s="10"/>
    </row>
    <row r="20" spans="1:7" ht="12.75">
      <c r="A20" s="5">
        <f t="shared" si="2"/>
        <v>2012</v>
      </c>
      <c r="B20" s="4">
        <v>878800.6</v>
      </c>
      <c r="C20" s="4">
        <v>228489.86</v>
      </c>
      <c r="D20" s="4">
        <v>114263.34</v>
      </c>
      <c r="E20" s="4">
        <f>B19-C19+D19+E19</f>
        <v>82063198.29</v>
      </c>
      <c r="F20" s="4">
        <f>C20</f>
        <v>228489.86</v>
      </c>
      <c r="G20" s="10"/>
    </row>
    <row r="21" spans="1:7" ht="12.75">
      <c r="A21" s="5">
        <v>2013</v>
      </c>
      <c r="B21" s="23">
        <v>1406682</v>
      </c>
      <c r="C21" s="23">
        <v>234060.19</v>
      </c>
      <c r="D21" s="23">
        <v>0</v>
      </c>
      <c r="E21" s="23">
        <f>B20-C20+D20+E20</f>
        <v>82827772.37</v>
      </c>
      <c r="F21" s="23">
        <f>C21</f>
        <v>234060.19</v>
      </c>
      <c r="G21" s="10"/>
    </row>
    <row r="23" spans="1:6" ht="12.75">
      <c r="A23" s="2" t="s">
        <v>9</v>
      </c>
      <c r="B23" s="4">
        <f>SUM(B8:B22)</f>
        <v>52896319.69</v>
      </c>
      <c r="C23" s="4">
        <f>SUM(C8:C22)</f>
        <v>3171961.57</v>
      </c>
      <c r="D23" s="4">
        <f>SUM(D8:D22)</f>
        <v>114263.34</v>
      </c>
      <c r="E23" s="4">
        <f>SUM(E8:E22)</f>
        <v>746659705.66</v>
      </c>
      <c r="F23" s="4">
        <f>SUM(F8:F22)</f>
        <v>3171961.57</v>
      </c>
    </row>
    <row r="24" spans="1:6" ht="12.75">
      <c r="A24" s="2"/>
      <c r="B24" s="4"/>
      <c r="C24" s="4"/>
      <c r="D24" s="4"/>
      <c r="E24" s="4"/>
      <c r="F24" s="4"/>
    </row>
    <row r="26" spans="1:6" ht="12.75">
      <c r="A26" s="1" t="s">
        <v>10</v>
      </c>
      <c r="F26" s="13">
        <f>F23/E23</f>
        <v>0.0042482024220072065</v>
      </c>
    </row>
    <row r="28" spans="1:7" ht="18" customHeight="1">
      <c r="A28" s="28" t="s">
        <v>20</v>
      </c>
      <c r="B28" s="29"/>
      <c r="C28" s="29"/>
      <c r="D28" s="29"/>
      <c r="E28" s="29"/>
      <c r="F28" s="29"/>
      <c r="G28" s="29"/>
    </row>
    <row r="30" ht="12.75">
      <c r="E30" s="4"/>
    </row>
    <row r="31" ht="12.75">
      <c r="E31" s="4"/>
    </row>
    <row r="32" spans="5:7" ht="12.75">
      <c r="E32" s="4"/>
      <c r="F32" s="5"/>
      <c r="G32"/>
    </row>
    <row r="33" spans="5:7" ht="12.75">
      <c r="E33" s="4"/>
      <c r="F33" s="5"/>
      <c r="G33"/>
    </row>
    <row r="34" spans="5:7" ht="12.75">
      <c r="E34" s="4"/>
      <c r="F34" s="5"/>
      <c r="G34"/>
    </row>
    <row r="35" spans="5:7" ht="12.75">
      <c r="E35" s="4"/>
      <c r="F35" s="5"/>
      <c r="G35"/>
    </row>
    <row r="36" spans="5:7" ht="12.75">
      <c r="E36" s="4"/>
      <c r="F36" s="5"/>
      <c r="G36"/>
    </row>
    <row r="37" spans="5:7" ht="12.75">
      <c r="E37" s="4"/>
      <c r="F37" s="5"/>
      <c r="G37"/>
    </row>
    <row r="38" spans="5:7" ht="12.75">
      <c r="E38" s="4"/>
      <c r="F38" s="5"/>
      <c r="G38"/>
    </row>
    <row r="39" spans="5:7" ht="12.75">
      <c r="E39" s="4"/>
      <c r="F39" s="5"/>
      <c r="G39"/>
    </row>
    <row r="40" ht="12.75">
      <c r="E40" s="4"/>
    </row>
    <row r="41" ht="12.75">
      <c r="E41" s="4"/>
    </row>
  </sheetData>
  <sheetProtection/>
  <mergeCells count="4">
    <mergeCell ref="A1:G1"/>
    <mergeCell ref="A2:G2"/>
    <mergeCell ref="A3:G3"/>
    <mergeCell ref="A28:G28"/>
  </mergeCells>
  <printOptions horizontalCentered="1"/>
  <pageMargins left="0.75" right="0.5" top="1.25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85" zoomScaleNormal="85" zoomScalePageLayoutView="0" workbookViewId="0" topLeftCell="A1">
      <pane ySplit="6" topLeftCell="A7" activePane="bottomLeft" state="frozen"/>
      <selection pane="topLeft" activeCell="C22" sqref="C22"/>
      <selection pane="bottomLeft" activeCell="C22" sqref="C22"/>
    </sheetView>
  </sheetViews>
  <sheetFormatPr defaultColWidth="12.57421875" defaultRowHeight="12.75"/>
  <cols>
    <col min="1" max="1" width="10.140625" style="0" customWidth="1"/>
    <col min="2" max="2" width="16.421875" style="0" customWidth="1"/>
    <col min="3" max="3" width="14.28125" style="0" bestFit="1" customWidth="1"/>
    <col min="4" max="4" width="14.8515625" style="0" customWidth="1"/>
    <col min="5" max="5" width="19.00390625" style="0" customWidth="1"/>
    <col min="6" max="6" width="16.00390625" style="0" customWidth="1"/>
    <col min="7" max="7" width="34.140625" style="5" customWidth="1"/>
    <col min="8" max="8" width="12.57421875" style="12" customWidth="1"/>
  </cols>
  <sheetData>
    <row r="1" spans="1:7" ht="15">
      <c r="A1" s="27" t="s">
        <v>21</v>
      </c>
      <c r="B1" s="27"/>
      <c r="C1" s="27"/>
      <c r="D1" s="27"/>
      <c r="E1" s="27"/>
      <c r="F1" s="27"/>
      <c r="G1" s="27"/>
    </row>
    <row r="2" spans="1:7" ht="15">
      <c r="A2" s="27" t="s">
        <v>13</v>
      </c>
      <c r="B2" s="27"/>
      <c r="C2" s="27"/>
      <c r="D2" s="27"/>
      <c r="E2" s="27"/>
      <c r="F2" s="27"/>
      <c r="G2" s="27"/>
    </row>
    <row r="3" spans="1:7" ht="15">
      <c r="A3" s="27" t="s">
        <v>16</v>
      </c>
      <c r="B3" s="27"/>
      <c r="C3" s="27"/>
      <c r="D3" s="27"/>
      <c r="E3" s="27"/>
      <c r="F3" s="27"/>
      <c r="G3" s="27"/>
    </row>
    <row r="4" spans="1:7" ht="12.75">
      <c r="A4" s="7"/>
      <c r="B4" s="7"/>
      <c r="C4" s="7"/>
      <c r="D4" s="7"/>
      <c r="E4" s="7"/>
      <c r="F4" s="7"/>
      <c r="G4" s="6"/>
    </row>
    <row r="5" spans="1:7" ht="12.75">
      <c r="A5" s="7"/>
      <c r="B5" s="7"/>
      <c r="C5" s="7"/>
      <c r="D5" s="8" t="s">
        <v>0</v>
      </c>
      <c r="E5" s="8" t="s">
        <v>1</v>
      </c>
      <c r="F5" s="8" t="s">
        <v>2</v>
      </c>
      <c r="G5" s="6"/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5</v>
      </c>
      <c r="G6" s="11" t="s">
        <v>8</v>
      </c>
    </row>
    <row r="7" spans="1:7" ht="13.5">
      <c r="A7" s="5">
        <v>1999</v>
      </c>
      <c r="B7" s="4">
        <v>0</v>
      </c>
      <c r="C7" s="4">
        <v>0</v>
      </c>
      <c r="D7" s="4">
        <v>0</v>
      </c>
      <c r="E7" s="4">
        <v>286781223.9</v>
      </c>
      <c r="F7" s="4"/>
      <c r="G7" s="20" t="s">
        <v>14</v>
      </c>
    </row>
    <row r="8" spans="1:7" ht="12.75">
      <c r="A8" s="5">
        <v>2000</v>
      </c>
      <c r="B8" s="4">
        <v>9239539.76</v>
      </c>
      <c r="C8" s="4">
        <v>506498.62</v>
      </c>
      <c r="D8" s="4">
        <v>-285659.65</v>
      </c>
      <c r="E8" s="4">
        <f>B7-C7+D7+E7</f>
        <v>286781223.9</v>
      </c>
      <c r="F8" s="4">
        <f aca="true" t="shared" si="0" ref="F8:F16">C8</f>
        <v>506498.62</v>
      </c>
      <c r="G8" s="10"/>
    </row>
    <row r="9" spans="1:7" ht="12.75">
      <c r="A9" s="5">
        <f aca="true" t="shared" si="1" ref="A9:A20">A8+1</f>
        <v>2001</v>
      </c>
      <c r="B9" s="4">
        <v>10869656.67</v>
      </c>
      <c r="C9" s="4">
        <v>853883.69</v>
      </c>
      <c r="D9" s="4">
        <v>0</v>
      </c>
      <c r="E9" s="4">
        <f>B8-C8+D8+E8</f>
        <v>295228605.39</v>
      </c>
      <c r="F9" s="4">
        <f t="shared" si="0"/>
        <v>853883.69</v>
      </c>
      <c r="G9" s="10"/>
    </row>
    <row r="10" spans="1:7" ht="12.75">
      <c r="A10" s="5">
        <f t="shared" si="1"/>
        <v>2002</v>
      </c>
      <c r="B10" s="4">
        <v>575786.82</v>
      </c>
      <c r="C10" s="4">
        <v>124523.2</v>
      </c>
      <c r="D10" s="4">
        <v>0</v>
      </c>
      <c r="E10" s="4">
        <f aca="true" t="shared" si="2" ref="E10:E16">B9-C9+D9+E9</f>
        <v>305244378.37</v>
      </c>
      <c r="F10" s="4">
        <f t="shared" si="0"/>
        <v>124523.2</v>
      </c>
      <c r="G10" s="10"/>
    </row>
    <row r="11" spans="1:7" ht="12.75">
      <c r="A11" s="5">
        <f t="shared" si="1"/>
        <v>2003</v>
      </c>
      <c r="B11" s="4">
        <v>7333818.27</v>
      </c>
      <c r="C11" s="4">
        <v>96072.71</v>
      </c>
      <c r="D11" s="4">
        <v>0</v>
      </c>
      <c r="E11" s="4">
        <f t="shared" si="2"/>
        <v>305695641.99</v>
      </c>
      <c r="F11" s="4">
        <f t="shared" si="0"/>
        <v>96072.71</v>
      </c>
      <c r="G11" s="10"/>
    </row>
    <row r="12" spans="1:7" ht="12.75">
      <c r="A12" s="5">
        <f t="shared" si="1"/>
        <v>2004</v>
      </c>
      <c r="B12" s="4">
        <v>12910360.05</v>
      </c>
      <c r="C12" s="4">
        <v>2815071.42</v>
      </c>
      <c r="D12" s="4">
        <v>0</v>
      </c>
      <c r="E12" s="4">
        <f t="shared" si="2"/>
        <v>312933387.55</v>
      </c>
      <c r="F12" s="4">
        <f t="shared" si="0"/>
        <v>2815071.42</v>
      </c>
      <c r="G12" s="10"/>
    </row>
    <row r="13" spans="1:7" ht="12.75">
      <c r="A13" s="5">
        <f t="shared" si="1"/>
        <v>2005</v>
      </c>
      <c r="B13" s="4">
        <v>1281866.02</v>
      </c>
      <c r="C13" s="4">
        <v>451404.01</v>
      </c>
      <c r="D13" s="4">
        <v>-201517</v>
      </c>
      <c r="E13" s="4">
        <f t="shared" si="2"/>
        <v>323028676.18</v>
      </c>
      <c r="F13" s="4">
        <f t="shared" si="0"/>
        <v>451404.01</v>
      </c>
      <c r="G13" s="10"/>
    </row>
    <row r="14" spans="1:7" ht="12.75">
      <c r="A14" s="16">
        <f t="shared" si="1"/>
        <v>2006</v>
      </c>
      <c r="B14" s="4">
        <v>73414989.59</v>
      </c>
      <c r="C14" s="4">
        <v>23768594.93</v>
      </c>
      <c r="D14" s="4">
        <v>0</v>
      </c>
      <c r="E14" s="4">
        <f t="shared" si="2"/>
        <v>323657621.19</v>
      </c>
      <c r="F14" s="4">
        <f t="shared" si="0"/>
        <v>23768594.93</v>
      </c>
      <c r="G14" s="10"/>
    </row>
    <row r="15" spans="1:7" ht="12.75">
      <c r="A15" s="16">
        <f t="shared" si="1"/>
        <v>2007</v>
      </c>
      <c r="B15" s="4">
        <v>1022698356.75</v>
      </c>
      <c r="C15" s="4">
        <v>12378052.43</v>
      </c>
      <c r="D15" s="4">
        <v>0</v>
      </c>
      <c r="E15" s="4">
        <f t="shared" si="2"/>
        <v>373304015.85</v>
      </c>
      <c r="F15" s="4">
        <f t="shared" si="0"/>
        <v>12378052.43</v>
      </c>
      <c r="G15" s="10"/>
    </row>
    <row r="16" spans="1:7" ht="12.75">
      <c r="A16" s="5">
        <f t="shared" si="1"/>
        <v>2008</v>
      </c>
      <c r="B16" s="4">
        <v>58935074.72</v>
      </c>
      <c r="C16" s="4">
        <v>2188801.37</v>
      </c>
      <c r="D16" s="4">
        <v>0</v>
      </c>
      <c r="E16" s="4">
        <f t="shared" si="2"/>
        <v>1383624320.17</v>
      </c>
      <c r="F16" s="4">
        <f t="shared" si="0"/>
        <v>2188801.37</v>
      </c>
      <c r="G16" s="10"/>
    </row>
    <row r="17" spans="1:7" ht="12.75">
      <c r="A17" s="5">
        <f t="shared" si="1"/>
        <v>2009</v>
      </c>
      <c r="B17" s="4">
        <v>37981979.12</v>
      </c>
      <c r="C17" s="4">
        <v>1765107.47</v>
      </c>
      <c r="D17" s="4">
        <v>-2397841.85</v>
      </c>
      <c r="E17" s="4">
        <f>B16-C16+D16+E16</f>
        <v>1440370593.52</v>
      </c>
      <c r="F17" s="4">
        <f>C17</f>
        <v>1765107.47</v>
      </c>
      <c r="G17" s="10"/>
    </row>
    <row r="18" spans="1:7" ht="12.75">
      <c r="A18" s="5">
        <f t="shared" si="1"/>
        <v>2010</v>
      </c>
      <c r="B18" s="4">
        <v>13445633.15</v>
      </c>
      <c r="C18" s="4">
        <v>1865365.04</v>
      </c>
      <c r="D18" s="4">
        <v>163748.46</v>
      </c>
      <c r="E18" s="4">
        <f>B17-C17+D17+E17</f>
        <v>1474189623.32</v>
      </c>
      <c r="F18" s="4">
        <f>C18</f>
        <v>1865365.04</v>
      </c>
      <c r="G18" s="10"/>
    </row>
    <row r="19" spans="1:7" ht="12.75">
      <c r="A19" s="5">
        <f t="shared" si="1"/>
        <v>2011</v>
      </c>
      <c r="B19" s="4">
        <v>22900557.42</v>
      </c>
      <c r="C19" s="4">
        <v>3554054.94</v>
      </c>
      <c r="D19" s="4">
        <v>0</v>
      </c>
      <c r="E19" s="4">
        <f>B18-C18+D18+E18</f>
        <v>1485933639.8899999</v>
      </c>
      <c r="F19" s="4">
        <f>C19</f>
        <v>3554054.94</v>
      </c>
      <c r="G19" s="10"/>
    </row>
    <row r="20" spans="1:7" ht="12.75">
      <c r="A20" s="5">
        <f t="shared" si="1"/>
        <v>2012</v>
      </c>
      <c r="B20" s="4">
        <v>20499083.5</v>
      </c>
      <c r="C20" s="4">
        <v>9497178.61</v>
      </c>
      <c r="D20" s="4">
        <v>2670841.5</v>
      </c>
      <c r="E20" s="4">
        <f>B19-C19+D19+E19</f>
        <v>1505280142.37</v>
      </c>
      <c r="F20" s="4">
        <f>C20</f>
        <v>9497178.61</v>
      </c>
      <c r="G20" s="10"/>
    </row>
    <row r="21" spans="1:7" ht="12.75">
      <c r="A21" s="5">
        <v>2013</v>
      </c>
      <c r="B21" s="23">
        <v>41053133.64</v>
      </c>
      <c r="C21" s="23">
        <v>12725285.11</v>
      </c>
      <c r="D21" s="23">
        <v>389461.5</v>
      </c>
      <c r="E21" s="23">
        <f>B20-C20+D20+E20</f>
        <v>1518952888.76</v>
      </c>
      <c r="F21" s="23">
        <f>C21</f>
        <v>12725285.11</v>
      </c>
      <c r="G21" s="10"/>
    </row>
    <row r="22" spans="1:2" ht="12.75">
      <c r="A22" s="5"/>
      <c r="B22" s="15"/>
    </row>
    <row r="23" spans="1:6" ht="12.75">
      <c r="A23" s="2" t="s">
        <v>9</v>
      </c>
      <c r="B23" s="4">
        <f>SUM(B8:B22)</f>
        <v>1333139835.4800003</v>
      </c>
      <c r="C23" s="4">
        <f>SUM(C8:C22)</f>
        <v>72589893.54999998</v>
      </c>
      <c r="D23" s="4">
        <f>SUM(D8:D22)</f>
        <v>339032.95999999996</v>
      </c>
      <c r="E23" s="4">
        <f>SUM(E8:E22)</f>
        <v>11334224758.449999</v>
      </c>
      <c r="F23" s="4">
        <f>SUM(F8:F22)</f>
        <v>72589893.54999998</v>
      </c>
    </row>
    <row r="24" spans="1:6" ht="12.75">
      <c r="A24" s="2"/>
      <c r="B24" s="4"/>
      <c r="C24" s="4"/>
      <c r="D24" s="4"/>
      <c r="E24" s="4"/>
      <c r="F24" s="4"/>
    </row>
    <row r="26" spans="1:6" ht="12.75">
      <c r="A26" s="1" t="s">
        <v>10</v>
      </c>
      <c r="F26" s="13">
        <f>F23/E23</f>
        <v>0.00640448686143109</v>
      </c>
    </row>
    <row r="28" spans="1:7" ht="24" customHeight="1">
      <c r="A28" s="28" t="s">
        <v>20</v>
      </c>
      <c r="B28" s="29"/>
      <c r="C28" s="29"/>
      <c r="D28" s="29"/>
      <c r="E28" s="29"/>
      <c r="F28" s="29"/>
      <c r="G28" s="29"/>
    </row>
    <row r="30" ht="12.75">
      <c r="E30" s="17"/>
    </row>
    <row r="36" ht="12.75">
      <c r="E36" s="17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</sheetData>
  <sheetProtection/>
  <mergeCells count="4">
    <mergeCell ref="A1:G1"/>
    <mergeCell ref="A2:G2"/>
    <mergeCell ref="A3:G3"/>
    <mergeCell ref="A28:G28"/>
  </mergeCells>
  <printOptions horizontalCentered="1"/>
  <pageMargins left="0.75" right="0.5" top="1.25" bottom="1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90" zoomScaleNormal="90" zoomScalePageLayoutView="0" workbookViewId="0" topLeftCell="A1">
      <pane ySplit="6" topLeftCell="A7" activePane="bottomLeft" state="frozen"/>
      <selection pane="topLeft" activeCell="C22" sqref="C22"/>
      <selection pane="bottomLeft" activeCell="C22" sqref="C22"/>
    </sheetView>
  </sheetViews>
  <sheetFormatPr defaultColWidth="12.57421875" defaultRowHeight="12.75"/>
  <cols>
    <col min="1" max="1" width="8.7109375" style="0" customWidth="1"/>
    <col min="2" max="2" width="16.421875" style="0" customWidth="1"/>
    <col min="3" max="3" width="14.00390625" style="0" customWidth="1"/>
    <col min="4" max="4" width="13.140625" style="0" bestFit="1" customWidth="1"/>
    <col min="5" max="5" width="19.00390625" style="0" customWidth="1"/>
    <col min="6" max="6" width="15.140625" style="0" customWidth="1"/>
    <col min="7" max="7" width="29.8515625" style="5" bestFit="1" customWidth="1"/>
  </cols>
  <sheetData>
    <row r="1" spans="1:7" ht="15">
      <c r="A1" s="27" t="s">
        <v>21</v>
      </c>
      <c r="B1" s="27"/>
      <c r="C1" s="27"/>
      <c r="D1" s="27"/>
      <c r="E1" s="27"/>
      <c r="F1" s="27"/>
      <c r="G1" s="27"/>
    </row>
    <row r="2" spans="1:7" ht="15">
      <c r="A2" s="27" t="s">
        <v>13</v>
      </c>
      <c r="B2" s="27"/>
      <c r="C2" s="27"/>
      <c r="D2" s="27"/>
      <c r="E2" s="27"/>
      <c r="F2" s="27"/>
      <c r="G2" s="27"/>
    </row>
    <row r="3" spans="1:7" ht="15">
      <c r="A3" s="27" t="s">
        <v>17</v>
      </c>
      <c r="B3" s="27"/>
      <c r="C3" s="27"/>
      <c r="D3" s="27"/>
      <c r="E3" s="27"/>
      <c r="F3" s="27"/>
      <c r="G3" s="27"/>
    </row>
    <row r="4" spans="1:7" ht="12.75">
      <c r="A4" s="7"/>
      <c r="B4" s="7"/>
      <c r="C4" s="7"/>
      <c r="D4" s="7"/>
      <c r="E4" s="7"/>
      <c r="F4" s="7"/>
      <c r="G4" s="6"/>
    </row>
    <row r="5" spans="1:7" ht="12.75">
      <c r="A5" s="7"/>
      <c r="B5" s="7"/>
      <c r="C5" s="7"/>
      <c r="D5" s="8" t="s">
        <v>0</v>
      </c>
      <c r="E5" s="8" t="s">
        <v>1</v>
      </c>
      <c r="F5" s="8" t="s">
        <v>2</v>
      </c>
      <c r="G5" s="6"/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5</v>
      </c>
      <c r="G6" s="11" t="s">
        <v>8</v>
      </c>
    </row>
    <row r="7" spans="1:7" ht="13.5">
      <c r="A7" s="5">
        <v>1999</v>
      </c>
      <c r="B7" s="4">
        <v>0</v>
      </c>
      <c r="C7" s="4">
        <v>0</v>
      </c>
      <c r="D7" s="4">
        <v>0</v>
      </c>
      <c r="E7" s="4">
        <v>86114532.23</v>
      </c>
      <c r="F7" s="4"/>
      <c r="G7" s="20" t="s">
        <v>14</v>
      </c>
    </row>
    <row r="8" spans="1:7" ht="12.75">
      <c r="A8" s="5">
        <v>2000</v>
      </c>
      <c r="B8" s="4">
        <v>3139381.43</v>
      </c>
      <c r="C8" s="4">
        <v>15421.28</v>
      </c>
      <c r="D8" s="4">
        <v>-5185508</v>
      </c>
      <c r="E8" s="4">
        <f aca="true" t="shared" si="0" ref="E8:E16">B7-C7+D7+E7</f>
        <v>86114532.23</v>
      </c>
      <c r="F8" s="4">
        <f aca="true" t="shared" si="1" ref="F8:F16">C8</f>
        <v>15421.28</v>
      </c>
      <c r="G8" s="10"/>
    </row>
    <row r="9" spans="1:7" ht="12.75">
      <c r="A9" s="5">
        <f aca="true" t="shared" si="2" ref="A9:A20">A8+1</f>
        <v>2001</v>
      </c>
      <c r="B9" s="4">
        <v>4272767.54</v>
      </c>
      <c r="C9" s="4">
        <v>1574439.31</v>
      </c>
      <c r="D9" s="4">
        <v>0</v>
      </c>
      <c r="E9" s="4">
        <f t="shared" si="0"/>
        <v>84052984.38000001</v>
      </c>
      <c r="F9" s="4">
        <f t="shared" si="1"/>
        <v>1574439.31</v>
      </c>
      <c r="G9" s="10"/>
    </row>
    <row r="10" spans="1:7" ht="12.75">
      <c r="A10" s="5">
        <f t="shared" si="2"/>
        <v>2002</v>
      </c>
      <c r="B10" s="4">
        <v>169228.91</v>
      </c>
      <c r="C10" s="4">
        <v>18477.77</v>
      </c>
      <c r="D10" s="4">
        <v>0</v>
      </c>
      <c r="E10" s="4">
        <f t="shared" si="0"/>
        <v>86751312.61000001</v>
      </c>
      <c r="F10" s="4">
        <f t="shared" si="1"/>
        <v>18477.77</v>
      </c>
      <c r="G10" s="10"/>
    </row>
    <row r="11" spans="1:7" ht="12.75">
      <c r="A11" s="5">
        <f t="shared" si="2"/>
        <v>2003</v>
      </c>
      <c r="B11" s="4">
        <v>3914362.69</v>
      </c>
      <c r="C11" s="4">
        <v>4</v>
      </c>
      <c r="D11" s="4">
        <v>0</v>
      </c>
      <c r="E11" s="4">
        <f t="shared" si="0"/>
        <v>86902063.75000001</v>
      </c>
      <c r="F11" s="4">
        <f t="shared" si="1"/>
        <v>4</v>
      </c>
      <c r="G11" s="10"/>
    </row>
    <row r="12" spans="1:7" ht="12.75">
      <c r="A12" s="5">
        <f t="shared" si="2"/>
        <v>2004</v>
      </c>
      <c r="B12" s="4">
        <v>867394.71</v>
      </c>
      <c r="C12" s="4">
        <v>484197.15</v>
      </c>
      <c r="D12" s="4">
        <v>0</v>
      </c>
      <c r="E12" s="4">
        <f t="shared" si="0"/>
        <v>90816422.44000001</v>
      </c>
      <c r="F12" s="4">
        <f t="shared" si="1"/>
        <v>484197.15</v>
      </c>
      <c r="G12" s="10"/>
    </row>
    <row r="13" spans="1:7" ht="12.75">
      <c r="A13" s="5">
        <f t="shared" si="2"/>
        <v>2005</v>
      </c>
      <c r="B13" s="4">
        <v>26573.39</v>
      </c>
      <c r="C13" s="4">
        <v>8203.84</v>
      </c>
      <c r="D13" s="4">
        <v>0</v>
      </c>
      <c r="E13" s="4">
        <f t="shared" si="0"/>
        <v>91199620.00000001</v>
      </c>
      <c r="F13" s="4">
        <f t="shared" si="1"/>
        <v>8203.84</v>
      </c>
      <c r="G13" s="10"/>
    </row>
    <row r="14" spans="1:7" ht="12.75">
      <c r="A14" s="5">
        <f t="shared" si="2"/>
        <v>2006</v>
      </c>
      <c r="B14" s="4">
        <v>9326868.59</v>
      </c>
      <c r="C14" s="4">
        <v>1919909.71</v>
      </c>
      <c r="D14" s="4">
        <v>0</v>
      </c>
      <c r="E14" s="4">
        <f t="shared" si="0"/>
        <v>91217989.55000001</v>
      </c>
      <c r="F14" s="4">
        <f t="shared" si="1"/>
        <v>1919909.71</v>
      </c>
      <c r="G14" s="10"/>
    </row>
    <row r="15" spans="1:7" ht="12.75">
      <c r="A15" s="5">
        <f t="shared" si="2"/>
        <v>2007</v>
      </c>
      <c r="B15" s="4">
        <v>2361864.19</v>
      </c>
      <c r="C15" s="4">
        <v>564856.89</v>
      </c>
      <c r="D15" s="4">
        <v>0</v>
      </c>
      <c r="E15" s="4">
        <f t="shared" si="0"/>
        <v>98624948.43</v>
      </c>
      <c r="F15" s="4">
        <f t="shared" si="1"/>
        <v>564856.89</v>
      </c>
      <c r="G15" s="10"/>
    </row>
    <row r="16" spans="1:7" ht="12.75">
      <c r="A16" s="5">
        <f t="shared" si="2"/>
        <v>2008</v>
      </c>
      <c r="B16" s="4">
        <v>49538.69</v>
      </c>
      <c r="C16" s="4">
        <v>105089.68</v>
      </c>
      <c r="D16" s="4">
        <v>0</v>
      </c>
      <c r="E16" s="4">
        <f t="shared" si="0"/>
        <v>100421955.73</v>
      </c>
      <c r="F16" s="4">
        <f t="shared" si="1"/>
        <v>105089.68</v>
      </c>
      <c r="G16" s="10"/>
    </row>
    <row r="17" spans="1:7" ht="12.75">
      <c r="A17" s="5">
        <f t="shared" si="2"/>
        <v>2009</v>
      </c>
      <c r="B17" s="4">
        <v>466860.5</v>
      </c>
      <c r="C17" s="4">
        <v>116469.27</v>
      </c>
      <c r="D17" s="4">
        <v>0</v>
      </c>
      <c r="E17" s="4">
        <f>B16-C16+D16+E16</f>
        <v>100366404.74000001</v>
      </c>
      <c r="F17" s="4">
        <f>C17</f>
        <v>116469.27</v>
      </c>
      <c r="G17" s="10"/>
    </row>
    <row r="18" spans="1:7" ht="12.75">
      <c r="A18" s="5">
        <f t="shared" si="2"/>
        <v>2010</v>
      </c>
      <c r="B18" s="4">
        <v>239787.78</v>
      </c>
      <c r="C18" s="4">
        <v>43553.8</v>
      </c>
      <c r="D18" s="4">
        <v>-163748.46</v>
      </c>
      <c r="E18" s="4">
        <f>B17-C17+D17+E17</f>
        <v>100716795.97000001</v>
      </c>
      <c r="F18" s="4">
        <f>C18</f>
        <v>43553.8</v>
      </c>
      <c r="G18" s="10"/>
    </row>
    <row r="19" spans="1:7" ht="12.75">
      <c r="A19" s="5">
        <f t="shared" si="2"/>
        <v>2011</v>
      </c>
      <c r="B19" s="4">
        <v>2508652.34</v>
      </c>
      <c r="C19" s="4">
        <v>673219.91</v>
      </c>
      <c r="D19" s="4">
        <v>0</v>
      </c>
      <c r="E19" s="4">
        <f>B18-C18+D18+E18</f>
        <v>100749281.49000001</v>
      </c>
      <c r="F19" s="4">
        <f>C19</f>
        <v>673219.91</v>
      </c>
      <c r="G19" s="10"/>
    </row>
    <row r="20" spans="1:7" ht="12.75">
      <c r="A20" s="5">
        <f t="shared" si="2"/>
        <v>2012</v>
      </c>
      <c r="B20" s="4">
        <v>6101670.27</v>
      </c>
      <c r="C20" s="4">
        <v>2837012.83</v>
      </c>
      <c r="D20" s="4">
        <v>0</v>
      </c>
      <c r="E20" s="4">
        <f>B19-C19+D19+E19</f>
        <v>102584713.92000002</v>
      </c>
      <c r="F20" s="4">
        <f>C20</f>
        <v>2837012.83</v>
      </c>
      <c r="G20" s="10"/>
    </row>
    <row r="21" spans="1:6" ht="12.75">
      <c r="A21" s="5">
        <v>2013</v>
      </c>
      <c r="B21" s="22">
        <v>2453251.07</v>
      </c>
      <c r="C21" s="22">
        <v>1711228.59</v>
      </c>
      <c r="D21" s="22">
        <v>0</v>
      </c>
      <c r="E21" s="23">
        <f>B20-C20+D20+E20</f>
        <v>105849371.36000001</v>
      </c>
      <c r="F21" s="23">
        <f>C21</f>
        <v>1711228.59</v>
      </c>
    </row>
    <row r="22" spans="1:4" ht="12.75">
      <c r="A22" s="5"/>
      <c r="B22" s="21"/>
      <c r="C22" s="21"/>
      <c r="D22" s="21"/>
    </row>
    <row r="23" spans="1:6" ht="12.75">
      <c r="A23" s="2" t="s">
        <v>9</v>
      </c>
      <c r="B23" s="4">
        <f>SUM(B8:B22)</f>
        <v>35898202.1</v>
      </c>
      <c r="C23" s="4">
        <f>SUM(C8:C22)</f>
        <v>10072084.03</v>
      </c>
      <c r="D23" s="4">
        <f>SUM(D8:D22)</f>
        <v>-5349256.46</v>
      </c>
      <c r="E23" s="4">
        <f>SUM(E8:E22)</f>
        <v>1326368396.6000004</v>
      </c>
      <c r="F23" s="4">
        <f>SUM(F8:F22)</f>
        <v>10072084.03</v>
      </c>
    </row>
    <row r="24" spans="1:6" ht="12.75">
      <c r="A24" s="2"/>
      <c r="B24" s="4"/>
      <c r="C24" s="4"/>
      <c r="D24" s="4"/>
      <c r="E24" s="4"/>
      <c r="F24" s="4"/>
    </row>
    <row r="26" spans="1:6" ht="12.75">
      <c r="A26" s="1" t="s">
        <v>10</v>
      </c>
      <c r="F26" s="13">
        <f>F23/E23</f>
        <v>0.007593730411414114</v>
      </c>
    </row>
    <row r="28" spans="1:7" ht="30" customHeight="1">
      <c r="A28" s="28" t="s">
        <v>20</v>
      </c>
      <c r="B28" s="29"/>
      <c r="C28" s="29"/>
      <c r="D28" s="29"/>
      <c r="E28" s="29"/>
      <c r="F28" s="29"/>
      <c r="G28" s="29"/>
    </row>
    <row r="31" ht="12.75"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</sheetData>
  <sheetProtection/>
  <mergeCells count="4">
    <mergeCell ref="A1:G1"/>
    <mergeCell ref="A2:G2"/>
    <mergeCell ref="A3:G3"/>
    <mergeCell ref="A28:G28"/>
  </mergeCells>
  <printOptions horizontalCentered="1"/>
  <pageMargins left="0.75" right="0.5" top="1.25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90" zoomScaleNormal="90" zoomScalePageLayoutView="0" workbookViewId="0" topLeftCell="A1">
      <pane ySplit="6" topLeftCell="A7" activePane="bottomLeft" state="frozen"/>
      <selection pane="topLeft" activeCell="C22" sqref="C22"/>
      <selection pane="bottomLeft" activeCell="C22" sqref="C22"/>
    </sheetView>
  </sheetViews>
  <sheetFormatPr defaultColWidth="12.57421875" defaultRowHeight="12.75"/>
  <cols>
    <col min="1" max="1" width="8.7109375" style="0" customWidth="1"/>
    <col min="2" max="2" width="15.140625" style="0" customWidth="1"/>
    <col min="3" max="3" width="13.140625" style="0" bestFit="1" customWidth="1"/>
    <col min="4" max="4" width="15.7109375" style="0" customWidth="1"/>
    <col min="5" max="5" width="17.7109375" style="0" customWidth="1"/>
    <col min="6" max="6" width="13.140625" style="0" bestFit="1" customWidth="1"/>
    <col min="7" max="7" width="27.00390625" style="5" bestFit="1" customWidth="1"/>
  </cols>
  <sheetData>
    <row r="1" spans="1:7" ht="15">
      <c r="A1" s="27" t="s">
        <v>21</v>
      </c>
      <c r="B1" s="27"/>
      <c r="C1" s="27"/>
      <c r="D1" s="27"/>
      <c r="E1" s="27"/>
      <c r="F1" s="27"/>
      <c r="G1" s="27"/>
    </row>
    <row r="2" spans="1:7" ht="15">
      <c r="A2" s="27" t="s">
        <v>13</v>
      </c>
      <c r="B2" s="27"/>
      <c r="C2" s="27"/>
      <c r="D2" s="27"/>
      <c r="E2" s="27"/>
      <c r="F2" s="27"/>
      <c r="G2" s="27"/>
    </row>
    <row r="3" spans="1:7" ht="15">
      <c r="A3" s="27" t="s">
        <v>18</v>
      </c>
      <c r="B3" s="27"/>
      <c r="C3" s="27"/>
      <c r="D3" s="27"/>
      <c r="E3" s="27"/>
      <c r="F3" s="27"/>
      <c r="G3" s="27"/>
    </row>
    <row r="4" spans="1:7" ht="12.75">
      <c r="A4" s="7"/>
      <c r="B4" s="7"/>
      <c r="C4" s="7"/>
      <c r="D4" s="7"/>
      <c r="E4" s="7"/>
      <c r="F4" s="7"/>
      <c r="G4" s="6"/>
    </row>
    <row r="5" spans="1:7" ht="12.75">
      <c r="A5" s="7"/>
      <c r="B5" s="7"/>
      <c r="C5" s="7"/>
      <c r="D5" s="8" t="s">
        <v>0</v>
      </c>
      <c r="E5" s="8" t="s">
        <v>1</v>
      </c>
      <c r="F5" s="8" t="s">
        <v>2</v>
      </c>
      <c r="G5" s="6"/>
    </row>
    <row r="6" spans="1:7" ht="12.7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5</v>
      </c>
      <c r="G6" s="11" t="s">
        <v>8</v>
      </c>
    </row>
    <row r="7" spans="1:7" ht="13.5">
      <c r="A7" s="2">
        <v>1999</v>
      </c>
      <c r="B7" s="4">
        <v>0</v>
      </c>
      <c r="C7" s="4">
        <v>0</v>
      </c>
      <c r="D7" s="4">
        <v>0</v>
      </c>
      <c r="E7" s="4">
        <v>25839070.21</v>
      </c>
      <c r="F7" s="4"/>
      <c r="G7" s="20" t="s">
        <v>14</v>
      </c>
    </row>
    <row r="8" spans="1:7" ht="12.75">
      <c r="A8" s="2">
        <v>2000</v>
      </c>
      <c r="B8" s="4">
        <v>68306.78</v>
      </c>
      <c r="C8" s="4">
        <v>72038.14</v>
      </c>
      <c r="D8" s="4">
        <v>-4607</v>
      </c>
      <c r="E8" s="4">
        <f aca="true" t="shared" si="0" ref="E8:E16">B7-C7+D7+E7</f>
        <v>25839070.21</v>
      </c>
      <c r="F8" s="4">
        <f aca="true" t="shared" si="1" ref="F8:F16">C8</f>
        <v>72038.14</v>
      </c>
      <c r="G8" s="10"/>
    </row>
    <row r="9" spans="1:7" ht="12.75">
      <c r="A9" s="2">
        <f aca="true" t="shared" si="2" ref="A9:A20">A8+1</f>
        <v>2001</v>
      </c>
      <c r="B9" s="4">
        <v>7180.38</v>
      </c>
      <c r="C9" s="4">
        <v>0</v>
      </c>
      <c r="D9" s="4">
        <v>0</v>
      </c>
      <c r="E9" s="4">
        <f t="shared" si="0"/>
        <v>25830731.85</v>
      </c>
      <c r="F9" s="4">
        <f t="shared" si="1"/>
        <v>0</v>
      </c>
      <c r="G9" s="10"/>
    </row>
    <row r="10" spans="1:7" ht="12.75">
      <c r="A10" s="2">
        <f t="shared" si="2"/>
        <v>2002</v>
      </c>
      <c r="B10" s="4">
        <v>0</v>
      </c>
      <c r="C10" s="4">
        <v>0</v>
      </c>
      <c r="D10" s="4">
        <v>0</v>
      </c>
      <c r="E10" s="4">
        <f t="shared" si="0"/>
        <v>25837912.23</v>
      </c>
      <c r="F10" s="4">
        <f t="shared" si="1"/>
        <v>0</v>
      </c>
      <c r="G10" s="10"/>
    </row>
    <row r="11" spans="1:7" ht="12.75">
      <c r="A11" s="2">
        <f t="shared" si="2"/>
        <v>2003</v>
      </c>
      <c r="B11" s="4">
        <v>221154.36</v>
      </c>
      <c r="C11" s="4">
        <v>18497.98</v>
      </c>
      <c r="D11" s="4">
        <v>0</v>
      </c>
      <c r="E11" s="4">
        <f t="shared" si="0"/>
        <v>25837912.23</v>
      </c>
      <c r="F11" s="4">
        <f t="shared" si="1"/>
        <v>18497.98</v>
      </c>
      <c r="G11" s="10"/>
    </row>
    <row r="12" spans="1:7" ht="12.75">
      <c r="A12" s="2">
        <f t="shared" si="2"/>
        <v>2004</v>
      </c>
      <c r="B12" s="4">
        <v>400108.69</v>
      </c>
      <c r="C12" s="4">
        <v>16152.39</v>
      </c>
      <c r="D12" s="4">
        <v>0</v>
      </c>
      <c r="E12" s="4">
        <f t="shared" si="0"/>
        <v>26040568.61</v>
      </c>
      <c r="F12" s="4">
        <f t="shared" si="1"/>
        <v>16152.39</v>
      </c>
      <c r="G12" s="10"/>
    </row>
    <row r="13" spans="1:7" ht="12.75">
      <c r="A13" s="2">
        <f t="shared" si="2"/>
        <v>2005</v>
      </c>
      <c r="B13" s="4">
        <v>10904.59</v>
      </c>
      <c r="C13" s="4">
        <v>2212.73</v>
      </c>
      <c r="D13" s="4">
        <v>0</v>
      </c>
      <c r="E13" s="4">
        <f t="shared" si="0"/>
        <v>26424524.91</v>
      </c>
      <c r="F13" s="4">
        <f t="shared" si="1"/>
        <v>2212.73</v>
      </c>
      <c r="G13" s="10"/>
    </row>
    <row r="14" spans="1:7" ht="12.75">
      <c r="A14" s="2">
        <f t="shared" si="2"/>
        <v>2006</v>
      </c>
      <c r="B14" s="4">
        <v>474135.84</v>
      </c>
      <c r="C14" s="4">
        <v>138254.23</v>
      </c>
      <c r="D14" s="4">
        <v>0</v>
      </c>
      <c r="E14" s="4">
        <f t="shared" si="0"/>
        <v>26433216.77</v>
      </c>
      <c r="F14" s="4">
        <f t="shared" si="1"/>
        <v>138254.23</v>
      </c>
      <c r="G14" s="10"/>
    </row>
    <row r="15" spans="1:7" ht="12.75">
      <c r="A15" s="2">
        <f t="shared" si="2"/>
        <v>2007</v>
      </c>
      <c r="B15" s="4">
        <v>1496916.58</v>
      </c>
      <c r="C15" s="4">
        <v>93839.26</v>
      </c>
      <c r="D15" s="4">
        <v>0</v>
      </c>
      <c r="E15" s="4">
        <f t="shared" si="0"/>
        <v>26769098.38</v>
      </c>
      <c r="F15" s="4">
        <f t="shared" si="1"/>
        <v>93839.26</v>
      </c>
      <c r="G15" s="10"/>
    </row>
    <row r="16" spans="1:7" ht="12.75">
      <c r="A16" s="2">
        <f t="shared" si="2"/>
        <v>2008</v>
      </c>
      <c r="B16" s="4">
        <v>95552.53</v>
      </c>
      <c r="C16" s="4">
        <v>46824.53</v>
      </c>
      <c r="D16" s="4">
        <v>0</v>
      </c>
      <c r="E16" s="4">
        <f t="shared" si="0"/>
        <v>28172175.7</v>
      </c>
      <c r="F16" s="4">
        <f t="shared" si="1"/>
        <v>46824.53</v>
      </c>
      <c r="G16" s="10"/>
    </row>
    <row r="17" spans="1:7" ht="12.75">
      <c r="A17" s="2">
        <f t="shared" si="2"/>
        <v>2009</v>
      </c>
      <c r="B17" s="4">
        <v>425448.34</v>
      </c>
      <c r="C17" s="4">
        <v>27892.08</v>
      </c>
      <c r="D17" s="4">
        <v>0</v>
      </c>
      <c r="E17" s="4">
        <f>B16-C16+D16+E16</f>
        <v>28220903.7</v>
      </c>
      <c r="F17" s="4">
        <f>C17</f>
        <v>27892.08</v>
      </c>
      <c r="G17" s="10"/>
    </row>
    <row r="18" spans="1:7" ht="12.75">
      <c r="A18" s="2">
        <f t="shared" si="2"/>
        <v>2010</v>
      </c>
      <c r="B18" s="4">
        <v>447898.68</v>
      </c>
      <c r="C18" s="4">
        <v>154409.1</v>
      </c>
      <c r="D18" s="4">
        <v>0</v>
      </c>
      <c r="E18" s="4">
        <f>B17-C17+D17+E17</f>
        <v>28618459.96</v>
      </c>
      <c r="F18" s="4">
        <f>C18</f>
        <v>154409.1</v>
      </c>
      <c r="G18" s="10"/>
    </row>
    <row r="19" spans="1:7" ht="12.75">
      <c r="A19" s="2">
        <f t="shared" si="2"/>
        <v>2011</v>
      </c>
      <c r="B19" s="4">
        <v>693033.38</v>
      </c>
      <c r="C19" s="4">
        <v>37354.38</v>
      </c>
      <c r="D19" s="4">
        <v>0</v>
      </c>
      <c r="E19" s="4">
        <f>B18-C18+D18+E18</f>
        <v>28911949.54</v>
      </c>
      <c r="F19" s="4">
        <f>C19</f>
        <v>37354.38</v>
      </c>
      <c r="G19" s="10"/>
    </row>
    <row r="20" spans="1:7" ht="12.75">
      <c r="A20" s="2">
        <f t="shared" si="2"/>
        <v>2012</v>
      </c>
      <c r="B20" s="4">
        <v>500380.68</v>
      </c>
      <c r="C20" s="4">
        <v>20124.55</v>
      </c>
      <c r="D20" s="4">
        <v>0</v>
      </c>
      <c r="E20" s="4">
        <f>B19-C19+D19+E19</f>
        <v>29567628.54</v>
      </c>
      <c r="F20" s="4">
        <f>C20</f>
        <v>20124.55</v>
      </c>
      <c r="G20" s="10"/>
    </row>
    <row r="21" spans="1:6" ht="12.75">
      <c r="A21" s="5">
        <v>2013</v>
      </c>
      <c r="B21" s="23">
        <v>4236536.08</v>
      </c>
      <c r="C21" s="23">
        <v>123077.67</v>
      </c>
      <c r="D21" s="23">
        <v>0</v>
      </c>
      <c r="E21" s="23">
        <f>B20-C20+D20+E20</f>
        <v>30047884.669999998</v>
      </c>
      <c r="F21" s="23">
        <f>C21</f>
        <v>123077.67</v>
      </c>
    </row>
    <row r="22" spans="1:4" ht="14.25">
      <c r="A22" s="5"/>
      <c r="B22" s="24"/>
      <c r="C22" s="24"/>
      <c r="D22" s="24"/>
    </row>
    <row r="23" spans="1:6" ht="12.75">
      <c r="A23" s="2" t="s">
        <v>9</v>
      </c>
      <c r="B23" s="4">
        <f>SUM(B8:B22)</f>
        <v>9077556.91</v>
      </c>
      <c r="C23" s="4">
        <f>SUM(C8:C22)</f>
        <v>750677.0400000002</v>
      </c>
      <c r="D23" s="4">
        <f>SUM(D8:D22)</f>
        <v>-4607</v>
      </c>
      <c r="E23" s="4">
        <f>SUM(E8:E22)</f>
        <v>382552037.3000001</v>
      </c>
      <c r="F23" s="4">
        <f>SUM(F8:F22)</f>
        <v>750677.0400000002</v>
      </c>
    </row>
    <row r="24" spans="1:6" ht="12.75">
      <c r="A24" s="2"/>
      <c r="B24" s="4"/>
      <c r="C24" s="4"/>
      <c r="D24" s="4"/>
      <c r="E24" s="4"/>
      <c r="F24" s="4"/>
    </row>
    <row r="25" ht="12.75">
      <c r="E25" s="4"/>
    </row>
    <row r="26" spans="1:6" ht="12.75">
      <c r="A26" s="1" t="s">
        <v>10</v>
      </c>
      <c r="F26" s="13">
        <f>F23/E23</f>
        <v>0.0019622873931038924</v>
      </c>
    </row>
    <row r="28" spans="1:7" ht="27" customHeight="1">
      <c r="A28" s="28" t="s">
        <v>20</v>
      </c>
      <c r="B28" s="29"/>
      <c r="C28" s="29"/>
      <c r="D28" s="29"/>
      <c r="E28" s="29"/>
      <c r="F28" s="29"/>
      <c r="G28" s="29"/>
    </row>
    <row r="29" spans="2:3" ht="12.75">
      <c r="B29" s="14"/>
      <c r="C29" s="14"/>
    </row>
    <row r="30" ht="12.75">
      <c r="E30" s="4"/>
    </row>
    <row r="31" ht="12.75"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</sheetData>
  <sheetProtection/>
  <mergeCells count="4">
    <mergeCell ref="A1:G1"/>
    <mergeCell ref="A2:G2"/>
    <mergeCell ref="A3:G3"/>
    <mergeCell ref="A28:G28"/>
  </mergeCells>
  <printOptions horizontalCentered="1"/>
  <pageMargins left="0.75" right="0.5" top="1.25" bottom="1" header="0.5" footer="0.5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90" zoomScaleNormal="90" zoomScalePageLayoutView="0" workbookViewId="0" topLeftCell="A1">
      <pane ySplit="6" topLeftCell="A7" activePane="bottomLeft" state="frozen"/>
      <selection pane="topLeft" activeCell="C22" sqref="C22"/>
      <selection pane="bottomLeft" activeCell="C22" sqref="C22"/>
    </sheetView>
  </sheetViews>
  <sheetFormatPr defaultColWidth="12.57421875" defaultRowHeight="12.75"/>
  <cols>
    <col min="1" max="1" width="8.7109375" style="0" customWidth="1"/>
    <col min="2" max="2" width="15.140625" style="0" customWidth="1"/>
    <col min="3" max="4" width="14.28125" style="0" customWidth="1"/>
    <col min="5" max="5" width="17.7109375" style="0" customWidth="1"/>
    <col min="6" max="6" width="15.421875" style="0" customWidth="1"/>
    <col min="7" max="7" width="30.8515625" style="5" customWidth="1"/>
  </cols>
  <sheetData>
    <row r="1" spans="1:7" ht="15">
      <c r="A1" s="27" t="s">
        <v>21</v>
      </c>
      <c r="B1" s="27"/>
      <c r="C1" s="27"/>
      <c r="D1" s="27"/>
      <c r="E1" s="27"/>
      <c r="F1" s="27"/>
      <c r="G1" s="27"/>
    </row>
    <row r="2" spans="1:7" ht="15">
      <c r="A2" s="27" t="s">
        <v>13</v>
      </c>
      <c r="B2" s="27"/>
      <c r="C2" s="27"/>
      <c r="D2" s="27"/>
      <c r="E2" s="27"/>
      <c r="F2" s="27"/>
      <c r="G2" s="27"/>
    </row>
    <row r="3" spans="1:7" ht="15">
      <c r="A3" s="27" t="s">
        <v>19</v>
      </c>
      <c r="B3" s="27"/>
      <c r="C3" s="27"/>
      <c r="D3" s="27"/>
      <c r="E3" s="27"/>
      <c r="F3" s="27"/>
      <c r="G3" s="27"/>
    </row>
    <row r="4" spans="1:7" ht="12.75">
      <c r="A4" s="7"/>
      <c r="B4" s="7"/>
      <c r="C4" s="7"/>
      <c r="D4" s="7"/>
      <c r="E4" s="7"/>
      <c r="F4" s="7"/>
      <c r="G4" s="6"/>
    </row>
    <row r="5" spans="1:7" ht="12.75">
      <c r="A5" s="7"/>
      <c r="B5" s="7"/>
      <c r="C5" s="7"/>
      <c r="D5" s="8" t="s">
        <v>0</v>
      </c>
      <c r="E5" s="8" t="s">
        <v>1</v>
      </c>
      <c r="F5" s="8" t="s">
        <v>2</v>
      </c>
      <c r="G5" s="6"/>
    </row>
    <row r="6" spans="1:7" s="8" customFormat="1" ht="12.7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5</v>
      </c>
      <c r="G6" s="8" t="s">
        <v>8</v>
      </c>
    </row>
    <row r="7" spans="1:7" ht="13.5">
      <c r="A7" s="2">
        <v>1999</v>
      </c>
      <c r="B7" s="4">
        <v>0</v>
      </c>
      <c r="C7" s="4">
        <v>0</v>
      </c>
      <c r="D7" s="4">
        <v>0</v>
      </c>
      <c r="E7" s="4">
        <v>6135218.54</v>
      </c>
      <c r="F7" s="4">
        <f>C7</f>
        <v>0</v>
      </c>
      <c r="G7" s="20" t="s">
        <v>14</v>
      </c>
    </row>
    <row r="8" spans="1:7" ht="12.75">
      <c r="A8" s="2">
        <f aca="true" t="shared" si="0" ref="A8:A20">A7+1</f>
        <v>2000</v>
      </c>
      <c r="B8" s="4">
        <v>96464.32</v>
      </c>
      <c r="C8" s="4">
        <v>929</v>
      </c>
      <c r="D8" s="4">
        <v>0</v>
      </c>
      <c r="E8" s="4">
        <f>B7-C7+D7+E7</f>
        <v>6135218.54</v>
      </c>
      <c r="F8" s="4">
        <f aca="true" t="shared" si="1" ref="F8:F16">C8</f>
        <v>929</v>
      </c>
      <c r="G8" s="9"/>
    </row>
    <row r="9" spans="1:7" ht="12.75">
      <c r="A9" s="2">
        <f t="shared" si="0"/>
        <v>2001</v>
      </c>
      <c r="B9" s="4">
        <v>12470.62</v>
      </c>
      <c r="C9" s="4">
        <v>0</v>
      </c>
      <c r="D9" s="4">
        <v>0</v>
      </c>
      <c r="E9" s="4">
        <f aca="true" t="shared" si="2" ref="E9:E16">B8-C8+D8+E8</f>
        <v>6230753.86</v>
      </c>
      <c r="F9" s="4">
        <f t="shared" si="1"/>
        <v>0</v>
      </c>
      <c r="G9" s="9"/>
    </row>
    <row r="10" spans="1:7" ht="12.75">
      <c r="A10" s="2">
        <f t="shared" si="0"/>
        <v>2002</v>
      </c>
      <c r="B10" s="4">
        <v>7227.95</v>
      </c>
      <c r="C10" s="4">
        <v>2</v>
      </c>
      <c r="D10" s="4">
        <v>0</v>
      </c>
      <c r="E10" s="4">
        <f t="shared" si="2"/>
        <v>6243224.48</v>
      </c>
      <c r="F10" s="4">
        <f t="shared" si="1"/>
        <v>2</v>
      </c>
      <c r="G10" s="9"/>
    </row>
    <row r="11" spans="1:7" ht="12.75">
      <c r="A11" s="2">
        <f t="shared" si="0"/>
        <v>2003</v>
      </c>
      <c r="B11" s="4">
        <v>104097.76</v>
      </c>
      <c r="C11" s="4">
        <v>1</v>
      </c>
      <c r="D11" s="4">
        <v>0</v>
      </c>
      <c r="E11" s="4">
        <f t="shared" si="2"/>
        <v>6250450.430000001</v>
      </c>
      <c r="F11" s="4">
        <f t="shared" si="1"/>
        <v>1</v>
      </c>
      <c r="G11" s="9"/>
    </row>
    <row r="12" spans="1:7" ht="12.75">
      <c r="A12" s="2">
        <f t="shared" si="0"/>
        <v>2004</v>
      </c>
      <c r="B12" s="4">
        <v>919948.55</v>
      </c>
      <c r="C12" s="4">
        <v>21475.87</v>
      </c>
      <c r="D12" s="4">
        <v>0</v>
      </c>
      <c r="E12" s="4">
        <f t="shared" si="2"/>
        <v>6354547.19</v>
      </c>
      <c r="F12" s="4">
        <f t="shared" si="1"/>
        <v>21475.87</v>
      </c>
      <c r="G12" s="9"/>
    </row>
    <row r="13" spans="1:7" ht="12.75">
      <c r="A13" s="2">
        <f t="shared" si="0"/>
        <v>2005</v>
      </c>
      <c r="B13" s="4">
        <v>465171</v>
      </c>
      <c r="C13" s="4">
        <v>43204.33</v>
      </c>
      <c r="D13" s="4">
        <v>0</v>
      </c>
      <c r="E13" s="4">
        <f t="shared" si="2"/>
        <v>7253019.87</v>
      </c>
      <c r="F13" s="4">
        <f t="shared" si="1"/>
        <v>43204.33</v>
      </c>
      <c r="G13" s="9"/>
    </row>
    <row r="14" spans="1:7" ht="12.75">
      <c r="A14" s="2">
        <f t="shared" si="0"/>
        <v>2006</v>
      </c>
      <c r="B14" s="4">
        <v>306820.81</v>
      </c>
      <c r="C14" s="4">
        <v>9767.87</v>
      </c>
      <c r="D14" s="4">
        <v>0</v>
      </c>
      <c r="E14" s="4">
        <f t="shared" si="2"/>
        <v>7674986.54</v>
      </c>
      <c r="F14" s="4">
        <f t="shared" si="1"/>
        <v>9767.87</v>
      </c>
      <c r="G14" s="9"/>
    </row>
    <row r="15" spans="1:7" ht="12.75">
      <c r="A15" s="2">
        <f t="shared" si="0"/>
        <v>2007</v>
      </c>
      <c r="B15" s="4">
        <v>721646.31</v>
      </c>
      <c r="C15" s="4">
        <v>21643.07</v>
      </c>
      <c r="D15" s="4">
        <v>0</v>
      </c>
      <c r="E15" s="4">
        <f t="shared" si="2"/>
        <v>7972039.48</v>
      </c>
      <c r="F15" s="4">
        <f t="shared" si="1"/>
        <v>21643.07</v>
      </c>
      <c r="G15" s="9"/>
    </row>
    <row r="16" spans="1:7" ht="12.75">
      <c r="A16" s="2">
        <f t="shared" si="0"/>
        <v>2008</v>
      </c>
      <c r="B16" s="4">
        <v>129935.65</v>
      </c>
      <c r="C16" s="4">
        <v>58366.6</v>
      </c>
      <c r="D16" s="4">
        <v>0</v>
      </c>
      <c r="E16" s="4">
        <f t="shared" si="2"/>
        <v>8672042.72</v>
      </c>
      <c r="F16" s="4">
        <f t="shared" si="1"/>
        <v>58366.6</v>
      </c>
      <c r="G16" s="9"/>
    </row>
    <row r="17" spans="1:7" ht="12.75">
      <c r="A17" s="2">
        <f t="shared" si="0"/>
        <v>2009</v>
      </c>
      <c r="B17" s="4">
        <v>3650453.2</v>
      </c>
      <c r="C17" s="4">
        <v>39497.34</v>
      </c>
      <c r="D17" s="4">
        <v>0</v>
      </c>
      <c r="E17" s="4">
        <f>B16-C16+D16+E16</f>
        <v>8743611.770000001</v>
      </c>
      <c r="F17" s="4">
        <f>C17</f>
        <v>39497.34</v>
      </c>
      <c r="G17" s="9"/>
    </row>
    <row r="18" spans="1:7" ht="12.75">
      <c r="A18" s="2">
        <f t="shared" si="0"/>
        <v>2010</v>
      </c>
      <c r="B18" s="4">
        <v>938685.05</v>
      </c>
      <c r="C18" s="4">
        <v>483006.21</v>
      </c>
      <c r="D18" s="4">
        <v>0</v>
      </c>
      <c r="E18" s="4">
        <f>B17-C17+D17+E17</f>
        <v>12354567.630000003</v>
      </c>
      <c r="F18" s="4">
        <f>C18</f>
        <v>483006.21</v>
      </c>
      <c r="G18" s="9"/>
    </row>
    <row r="19" spans="1:7" ht="12.75">
      <c r="A19" s="2">
        <f t="shared" si="0"/>
        <v>2011</v>
      </c>
      <c r="B19" s="4">
        <v>1053697.87</v>
      </c>
      <c r="C19" s="4">
        <v>19144.43</v>
      </c>
      <c r="D19" s="4">
        <v>0</v>
      </c>
      <c r="E19" s="4">
        <f>B18-C18+D18+E18</f>
        <v>12810246.470000003</v>
      </c>
      <c r="F19" s="4">
        <f>C19</f>
        <v>19144.43</v>
      </c>
      <c r="G19" s="9"/>
    </row>
    <row r="20" spans="1:7" ht="12.75">
      <c r="A20" s="2">
        <f t="shared" si="0"/>
        <v>2012</v>
      </c>
      <c r="B20" s="4">
        <v>460449.46</v>
      </c>
      <c r="C20" s="4">
        <v>36340.5</v>
      </c>
      <c r="D20" s="4">
        <v>6432</v>
      </c>
      <c r="E20" s="4">
        <f>B19-C19+D19+E19</f>
        <v>13844799.910000002</v>
      </c>
      <c r="F20" s="4">
        <f>C20</f>
        <v>36340.5</v>
      </c>
      <c r="G20" s="9"/>
    </row>
    <row r="21" spans="1:6" ht="12.75">
      <c r="A21" s="5">
        <v>2013</v>
      </c>
      <c r="B21" s="23">
        <v>847775.35</v>
      </c>
      <c r="C21" s="23">
        <v>107976.84</v>
      </c>
      <c r="D21" s="23">
        <v>371684.63</v>
      </c>
      <c r="E21" s="23">
        <f>B20-C20+D20+E20</f>
        <v>14275340.870000003</v>
      </c>
      <c r="F21" s="23">
        <f>C21</f>
        <v>107976.84</v>
      </c>
    </row>
    <row r="22" spans="1:4" ht="14.25">
      <c r="A22" s="5"/>
      <c r="B22" s="25"/>
      <c r="C22" s="25"/>
      <c r="D22" s="25"/>
    </row>
    <row r="23" spans="1:6" ht="12.75">
      <c r="A23" s="2" t="s">
        <v>9</v>
      </c>
      <c r="B23" s="4">
        <f>SUM(B8:B22)</f>
        <v>9714843.9</v>
      </c>
      <c r="C23" s="4">
        <f>SUM(C8:C22)</f>
        <v>841355.06</v>
      </c>
      <c r="D23" s="4">
        <f>SUM(D8:D22)</f>
        <v>378116.63</v>
      </c>
      <c r="E23" s="4">
        <f>SUM(E8:E22)</f>
        <v>124814849.75999999</v>
      </c>
      <c r="F23" s="4">
        <f>SUM(F8:F22)</f>
        <v>841355.06</v>
      </c>
    </row>
    <row r="24" spans="1:6" ht="12.75">
      <c r="A24" s="2"/>
      <c r="B24" s="4"/>
      <c r="C24" s="4"/>
      <c r="D24" s="4"/>
      <c r="E24" s="4"/>
      <c r="F24" s="4"/>
    </row>
    <row r="25" ht="12.75">
      <c r="B25" s="3"/>
    </row>
    <row r="26" spans="1:6" ht="12.75">
      <c r="A26" s="1" t="s">
        <v>10</v>
      </c>
      <c r="F26" s="13">
        <f>F23/E23</f>
        <v>0.006740825002936735</v>
      </c>
    </row>
    <row r="28" spans="1:7" ht="16.5" customHeight="1">
      <c r="A28" s="28" t="s">
        <v>20</v>
      </c>
      <c r="B28" s="29"/>
      <c r="C28" s="29"/>
      <c r="D28" s="29"/>
      <c r="E28" s="29"/>
      <c r="F28" s="29"/>
      <c r="G28" s="29"/>
    </row>
  </sheetData>
  <sheetProtection/>
  <mergeCells count="4">
    <mergeCell ref="A1:G1"/>
    <mergeCell ref="A2:G2"/>
    <mergeCell ref="A3:G3"/>
    <mergeCell ref="A28:G28"/>
  </mergeCells>
  <printOptions horizontalCentered="1"/>
  <pageMargins left="0.75" right="0.5" top="1.25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David A Davis</cp:lastModifiedBy>
  <cp:lastPrinted>2014-09-25T14:49:13Z</cp:lastPrinted>
  <dcterms:created xsi:type="dcterms:W3CDTF">2007-08-13T14:58:14Z</dcterms:created>
  <dcterms:modified xsi:type="dcterms:W3CDTF">2014-09-25T14:49:23Z</dcterms:modified>
  <cp:category/>
  <cp:version/>
  <cp:contentType/>
  <cp:contentStatus/>
</cp:coreProperties>
</file>