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712" firstSheet="1" activeTab="6"/>
  </bookViews>
  <sheets>
    <sheet name="Annualization of PropTax" sheetId="1" r:id="rId1"/>
    <sheet name="Est. Tax Calc" sheetId="2" r:id="rId2"/>
    <sheet name="Bus Obj Pivot w_BU" sheetId="3" r:id="rId3"/>
    <sheet name="408 BO Report" sheetId="4" r:id="rId4"/>
    <sheet name="Pivot on Ledger" sheetId="5" r:id="rId5"/>
    <sheet name="Ledger 408 Accts" sheetId="6" r:id="rId6"/>
    <sheet name="Pivot off BO Report" sheetId="7" r:id="rId7"/>
    <sheet name="TY2014 Oct Adj" sheetId="8" r:id="rId8"/>
  </sheets>
  <definedNames>
    <definedName name="_xlnm._FilterDatabase" localSheetId="5" hidden="1">'Ledger 408 Accts'!$A$3:$S$140</definedName>
    <definedName name="KPCO_408">'408 BO Report'!$A$1:$F$126</definedName>
    <definedName name="_xlnm.Print_Area" localSheetId="2">'Bus Obj Pivot w_BU'!$A$1:$H$70</definedName>
    <definedName name="Target" localSheetId="7">'TY2014 Oct Adj'!#REF!</definedName>
  </definedNames>
  <calcPr fullCalcOnLoad="1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<sst xmlns="http://schemas.openxmlformats.org/spreadsheetml/2006/main" count="2979" uniqueCount="225">
  <si>
    <t>JOURNAL_DETAIL</t>
  </si>
  <si>
    <t xml:space="preserve"> 12</t>
  </si>
  <si>
    <t>Unit</t>
  </si>
  <si>
    <t>Journal ID</t>
  </si>
  <si>
    <t>Per</t>
  </si>
  <si>
    <t>Year</t>
  </si>
  <si>
    <t>Account</t>
  </si>
  <si>
    <t>Dept</t>
  </si>
  <si>
    <t>PCBU</t>
  </si>
  <si>
    <t>Project</t>
  </si>
  <si>
    <t>W/O</t>
  </si>
  <si>
    <t>CC</t>
  </si>
  <si>
    <t>Act</t>
  </si>
  <si>
    <t>Subcat</t>
  </si>
  <si>
    <t>Product</t>
  </si>
  <si>
    <t>Amount</t>
  </si>
  <si>
    <t>State/Jurisdict</t>
  </si>
  <si>
    <t>Name</t>
  </si>
  <si>
    <t>Line Descr</t>
  </si>
  <si>
    <t>Long Descr</t>
  </si>
  <si>
    <t>Line #</t>
  </si>
  <si>
    <t>110</t>
  </si>
  <si>
    <t>TXACCJXS</t>
  </si>
  <si>
    <t>408102911</t>
  </si>
  <si>
    <t>12139</t>
  </si>
  <si>
    <t>FINAN</t>
  </si>
  <si>
    <t>FANANDA</t>
  </si>
  <si>
    <t>G0000110</t>
  </si>
  <si>
    <t>999</t>
  </si>
  <si>
    <t>656</t>
  </si>
  <si>
    <t/>
  </si>
  <si>
    <t>KY</t>
  </si>
  <si>
    <t>Jared Schmied</t>
  </si>
  <si>
    <t>EXPENSING LATE KPCO PAYMENTS L</t>
  </si>
  <si>
    <t>KPCO KY Expensing Late Payments TY2011-2012</t>
  </si>
  <si>
    <t>TXOUAJXS</t>
  </si>
  <si>
    <t>408102912</t>
  </si>
  <si>
    <t>OVER/UNDER</t>
  </si>
  <si>
    <t>KPCO-KY Leased PP TY2012 Final True-Up</t>
  </si>
  <si>
    <t>TXAMTJXS</t>
  </si>
  <si>
    <t>408102913</t>
  </si>
  <si>
    <t>920</t>
  </si>
  <si>
    <t>MONTHLY AMORTIZATION</t>
  </si>
  <si>
    <t>Normal Monthly Amortizations</t>
  </si>
  <si>
    <t>117</t>
  </si>
  <si>
    <t>G0000117</t>
  </si>
  <si>
    <t>180</t>
  </si>
  <si>
    <t>G0000180</t>
  </si>
  <si>
    <t>408103613</t>
  </si>
  <si>
    <t>910</t>
  </si>
  <si>
    <t>KY LEASED RE ACCRUAL</t>
  </si>
  <si>
    <t>Normal Monthly Accruals</t>
  </si>
  <si>
    <t>408100510</t>
  </si>
  <si>
    <t>EXPENSING LATE KPCO PAYMENTS</t>
  </si>
  <si>
    <t>408100511</t>
  </si>
  <si>
    <t>KPCO KY Owned TY2012 Final True-Up</t>
  </si>
  <si>
    <t>408100512</t>
  </si>
  <si>
    <t>LA</t>
  </si>
  <si>
    <t>EXPENSING CATAHOULA FIRE DISTR</t>
  </si>
  <si>
    <t>Expensing Catahoula (LA) Fire District Payment</t>
  </si>
  <si>
    <t>408102910</t>
  </si>
  <si>
    <t>EXPENSING TY2010 KPCO-KY LEASE</t>
  </si>
  <si>
    <t>Expensing TY2010 KPCO-KY Leased PP pmt - City of Grayson</t>
  </si>
  <si>
    <t>KPCO-KY Leased PP Final True-up TY2013</t>
  </si>
  <si>
    <t>KPCO-KY Leased-PP True-Up</t>
  </si>
  <si>
    <t>408102914</t>
  </si>
  <si>
    <t>Normal Monthly Amortization</t>
  </si>
  <si>
    <t>TXACCJKN</t>
  </si>
  <si>
    <t>WV</t>
  </si>
  <si>
    <t>Nicol,Jennifer K</t>
  </si>
  <si>
    <t>EXPENSE WV LSD PP TAX - NO ACC</t>
  </si>
  <si>
    <t>KYPCO WV ACCRUE FOR FRECO &amp; LSD PP PAYMENTS</t>
  </si>
  <si>
    <t>MONTHLY AMORTIZATION LEASED PP</t>
  </si>
  <si>
    <t>Normal Monthly Amortization - KPCO-WV Leased PP</t>
  </si>
  <si>
    <t>TXAMTJKN</t>
  </si>
  <si>
    <t>MONTHLY AMORTIZATION-MITCHELL</t>
  </si>
  <si>
    <t>NORMAL MONTHLY AMORTIZATIONS</t>
  </si>
  <si>
    <t>MONTHLY AMORT ADJ</t>
  </si>
  <si>
    <t>KYPCo WV - Adj Lsd PP amort based on returns filed 09/2014</t>
  </si>
  <si>
    <t>KPCO KY LEASED RE ACCRUAL</t>
  </si>
  <si>
    <t>KPCO-KY Leased-RE True-up to match actual tax payments</t>
  </si>
  <si>
    <t>408103614</t>
  </si>
  <si>
    <t>Normal Monthly Accrual</t>
  </si>
  <si>
    <t>408100509</t>
  </si>
  <si>
    <t>EXPENSING LATE TY2010 PMT - GR</t>
  </si>
  <si>
    <t>Expensing late KPCO TY2010 pmt - Grayson KY, City of</t>
  </si>
  <si>
    <t>EXPENSING KY OIL REVENUE TAX</t>
  </si>
  <si>
    <t>Expensing Oil Revenue Property Tax Payment Invoice #00001934</t>
  </si>
  <si>
    <t>KPCO-KY OWNED FINAL TRUE-UP TY</t>
  </si>
  <si>
    <t>KPCO-KY Owned Final True-Up TY2013</t>
  </si>
  <si>
    <t>EXPENSING KPCO TAX REFUND CHEC</t>
  </si>
  <si>
    <t>Expensing KPCO tax refund check - Rowan County KY</t>
  </si>
  <si>
    <t>408100513</t>
  </si>
  <si>
    <t>G0001267</t>
  </si>
  <si>
    <t>971</t>
  </si>
  <si>
    <t>NORMAL MONTHLY AMORTIZATION</t>
  </si>
  <si>
    <t>EXPENSING CATAHOULA LA PMT</t>
  </si>
  <si>
    <t>Expensing Catahoula Parish LA Payment</t>
  </si>
  <si>
    <t>EXPENSING LATE TY2013 BILL - B</t>
  </si>
  <si>
    <t>Expensing late KPCO TY2013 bill - Bell County KY</t>
  </si>
  <si>
    <t>Grand Total</t>
  </si>
  <si>
    <t>TXACCJKN Total</t>
  </si>
  <si>
    <t>TXACCJXS Total</t>
  </si>
  <si>
    <t>TXAMTJKN Total</t>
  </si>
  <si>
    <t>TXAMTJXS Total</t>
  </si>
  <si>
    <t>TXOUAJXS Total</t>
  </si>
  <si>
    <t>Sum of Amount</t>
  </si>
  <si>
    <t>Owned Property Calculation:</t>
  </si>
  <si>
    <t>Per month Amt</t>
  </si>
  <si>
    <t>Leased PP Calculation:</t>
  </si>
  <si>
    <t>Leased RE Calculation:</t>
  </si>
  <si>
    <t>Annual Amount</t>
  </si>
  <si>
    <t>Total Annual Amt.</t>
  </si>
  <si>
    <t>Total Deferral Amt for Period Ending 09/30/2014</t>
  </si>
  <si>
    <t>Kentucky Power Company</t>
  </si>
  <si>
    <t>Annualization of Property Taxes</t>
  </si>
  <si>
    <t>Line
No.
(1)</t>
  </si>
  <si>
    <t>Description
(2)</t>
  </si>
  <si>
    <t>(3)</t>
  </si>
  <si>
    <t>Amount
(4)</t>
  </si>
  <si>
    <t>-----------------</t>
  </si>
  <si>
    <t>Adjustment to Property Tax Expense (Ln 3 - Ln 6)</t>
  </si>
  <si>
    <t>Twelve Months Ended 09/30/2014</t>
  </si>
  <si>
    <t>KY Deferral Amount</t>
  </si>
  <si>
    <t>GL BU-Regional ID  .</t>
  </si>
  <si>
    <t>SEC Account ID  .</t>
  </si>
  <si>
    <t>Journal Date</t>
  </si>
  <si>
    <t>Operating Unit ID  .</t>
  </si>
  <si>
    <t>Act $</t>
  </si>
  <si>
    <t>MITC949924</t>
  </si>
  <si>
    <t>MITC964665</t>
  </si>
  <si>
    <t>MITC918277</t>
  </si>
  <si>
    <t>408200513</t>
  </si>
  <si>
    <t>MITC933510</t>
  </si>
  <si>
    <t>MITC872849</t>
  </si>
  <si>
    <t>MITC856656</t>
  </si>
  <si>
    <t>MITC888682</t>
  </si>
  <si>
    <t>MITC903056</t>
  </si>
  <si>
    <t>MITC979270</t>
  </si>
  <si>
    <t>Sum of Act $</t>
  </si>
  <si>
    <t>408200512</t>
  </si>
  <si>
    <t>Didn't use this</t>
  </si>
  <si>
    <t>2013 Expense Amt Total</t>
  </si>
  <si>
    <t>2014 Expense Amt Total</t>
  </si>
  <si>
    <t>Deferral Amount KY</t>
  </si>
  <si>
    <t>Total Deferral Amount</t>
  </si>
  <si>
    <t>Total KY Def Amt for Period Ending 09/30/2014</t>
  </si>
  <si>
    <t>Out of period adjustment</t>
  </si>
  <si>
    <t>408102913 Total</t>
  </si>
  <si>
    <t>408100512 Total</t>
  </si>
  <si>
    <t>408100513 Total</t>
  </si>
  <si>
    <t>408103613 Total</t>
  </si>
  <si>
    <t>408103614 Total</t>
  </si>
  <si>
    <t>408102914 Total</t>
  </si>
  <si>
    <t>Less out of Period:</t>
  </si>
  <si>
    <t>Total KY 2014</t>
  </si>
  <si>
    <t>Kentucky Property Tax Savings on Final Settlement Agreement</t>
  </si>
  <si>
    <t>Year 2014</t>
  </si>
  <si>
    <t>Taxes on</t>
  </si>
  <si>
    <t>Final Assessment</t>
  </si>
  <si>
    <t>Final</t>
  </si>
  <si>
    <t>Payee</t>
  </si>
  <si>
    <t>Property Class</t>
  </si>
  <si>
    <t>Tax Rate</t>
  </si>
  <si>
    <t>Assessment</t>
  </si>
  <si>
    <t>State of Kentucky</t>
  </si>
  <si>
    <t>Real Estate</t>
  </si>
  <si>
    <t>Tangible</t>
  </si>
  <si>
    <t>Mfg. Mach.</t>
  </si>
  <si>
    <t>Pollution Cntrl.</t>
  </si>
  <si>
    <t>Bus. Inv. MM</t>
  </si>
  <si>
    <t>Exclude Motor Vehs. Of:</t>
  </si>
  <si>
    <t>Motor Vehs</t>
  </si>
  <si>
    <t>MV add-back</t>
  </si>
  <si>
    <t>Ties to Return</t>
  </si>
  <si>
    <t>Local, using 2013 rate</t>
  </si>
  <si>
    <t>RE &amp; Tangible</t>
  </si>
  <si>
    <t>Total Liability</t>
  </si>
  <si>
    <t>Property Tax Savings (Final vs. Original Assessment)</t>
  </si>
  <si>
    <t>Calculation of Average Tax Rate of Counties Cities, etc.</t>
  </si>
  <si>
    <t>Actual</t>
  </si>
  <si>
    <t>Estimated</t>
  </si>
  <si>
    <t xml:space="preserve">Final Assessment for </t>
  </si>
  <si>
    <t>Average</t>
  </si>
  <si>
    <t>Real Estate &amp; Tangible</t>
  </si>
  <si>
    <t>(not State of KY)</t>
  </si>
  <si>
    <t>KPCO Owned Deferral 12/31/2013</t>
  </si>
  <si>
    <t>Less: FRECo 408200513</t>
  </si>
  <si>
    <t>Utility Owned 408100513</t>
  </si>
  <si>
    <t>Based on Final KY Certified Values:</t>
  </si>
  <si>
    <t>Total Est Tax - KPCO (doesn't include FRECo)</t>
  </si>
  <si>
    <t>*Less: Leased PP 408102</t>
  </si>
  <si>
    <t>Projected Expense to Utility 408100513</t>
  </si>
  <si>
    <t>186 Check: Add FRECo $56,600</t>
  </si>
  <si>
    <t>Total Adjustment Needed 408100513 (B-A)</t>
  </si>
  <si>
    <t>Total</t>
  </si>
  <si>
    <t>BU % Split:</t>
  </si>
  <si>
    <t>Adj per BU</t>
  </si>
  <si>
    <t>*not adjusting Leased PP 408102 - adj would be negligible</t>
  </si>
  <si>
    <t>2013 Taxes Pd</t>
  </si>
  <si>
    <t>updated 10/28/2014</t>
  </si>
  <si>
    <t>Local Payment</t>
  </si>
  <si>
    <t>State Payment-Pd 10/7/2014</t>
  </si>
  <si>
    <t>KY Underaccrual (T&amp;D only)</t>
  </si>
  <si>
    <t>Utility Deferral Amount KY, 408.1</t>
  </si>
  <si>
    <t>Less KY Generation, 408.1</t>
  </si>
  <si>
    <t>Less KY Generation</t>
  </si>
  <si>
    <t>Jan-Sept 2014 KY T&amp;D</t>
  </si>
  <si>
    <t>Oct-Dec 2013 KY T&amp;D
(plus adjs)</t>
  </si>
  <si>
    <t>Total 2014 T&amp;D Accrual revised</t>
  </si>
  <si>
    <t>Net Estimated Property Tax Based on December 31, 2013 Assessible Property Value and Latest Actual Property Rates (Ln 1 - Ln 2)</t>
  </si>
  <si>
    <t>Property Taxes Charges for the 12 Months Ended 9/30/2014</t>
  </si>
  <si>
    <t>Net Property Tax Charged
4081005, 4081029 &amp; 4081036
12 Months Ended 9/30/2014</t>
  </si>
  <si>
    <t>Total less prior period</t>
  </si>
  <si>
    <t>Used in prior versions, but not the 2014 version, needed to excluded BU117</t>
  </si>
  <si>
    <t>Prior Year Adjusts made in 2014</t>
  </si>
  <si>
    <t>All KY, no generation, Leased RE</t>
  </si>
  <si>
    <t>TY2014 Full Year Expense, T&amp;D only</t>
  </si>
  <si>
    <t>Ties to Bus Obj Pivot w_BU T&amp;D only (12 months exp, ending 9/30/2104)</t>
  </si>
  <si>
    <t>Booked October 2014</t>
  </si>
  <si>
    <t>TY2014 Revised Full Year Expense, T&amp;D only</t>
  </si>
  <si>
    <t>Estimated 2014 Property Taxes on T&amp;D Operating Property Based on December 31, 2013 Assessible Property Value and the Latest Actual Property</t>
  </si>
  <si>
    <r>
      <t xml:space="preserve">Less:  Actual Property Tax on Future Plant Site
(Carrs Property) </t>
    </r>
    <r>
      <rPr>
        <sz val="11"/>
        <color indexed="10"/>
        <rFont val="Calibri"/>
        <family val="2"/>
      </rPr>
      <t>Not included in calc, Generation property</t>
    </r>
  </si>
  <si>
    <r>
      <t xml:space="preserve">Less:  Estimated Property Tax on Future Plant Site (Carrs Property) </t>
    </r>
    <r>
      <rPr>
        <sz val="11"/>
        <color indexed="10"/>
        <rFont val="Calibri"/>
        <family val="2"/>
      </rPr>
      <t>Not included in calc, Generation property</t>
    </r>
  </si>
  <si>
    <t>Portion of prior year adjs-25%-in period (Oct-Dec 2013)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</si>
</sst>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"/>
    <numFmt numFmtId="167" formatCode="&quot;$&quot;#,##0.000"/>
    <numFmt numFmtId="168" formatCode="&quot;$&quot;#,##0.0000"/>
    <numFmt numFmtId="169" formatCode="&quot;$&quot;#,##0.00000"/>
    <numFmt numFmtId="170" formatCode="&quot;$&quot;#,##0.000000"/>
    <numFmt numFmtId="171" formatCode="&quot;$&quot;#,##0.0000000"/>
    <numFmt numFmtId="172" formatCode="&quot;$&quot;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000%"/>
    <numFmt numFmtId="178" formatCode="0.0%"/>
    <numFmt numFmtId="179" formatCode="0.0000"/>
    <numFmt numFmtId="180" formatCode="0.0"/>
  </numFmts>
  <fonts count="5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 Unicode MS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rgb="FFFF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43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0" fontId="0" fillId="0" borderId="11" xfId="0" applyNumberFormat="1" applyBorder="1" applyAlignment="1">
      <alignment/>
    </xf>
    <xf numFmtId="40" fontId="0" fillId="0" borderId="18" xfId="0" applyNumberFormat="1" applyBorder="1" applyAlignment="1">
      <alignment/>
    </xf>
    <xf numFmtId="40" fontId="0" fillId="0" borderId="19" xfId="0" applyNumberFormat="1" applyBorder="1" applyAlignment="1">
      <alignment/>
    </xf>
    <xf numFmtId="40" fontId="0" fillId="0" borderId="15" xfId="0" applyNumberFormat="1" applyBorder="1" applyAlignment="1">
      <alignment/>
    </xf>
    <xf numFmtId="40" fontId="0" fillId="0" borderId="0" xfId="0" applyNumberFormat="1" applyAlignment="1">
      <alignment/>
    </xf>
    <xf numFmtId="40" fontId="0" fillId="0" borderId="20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21" xfId="0" applyNumberFormat="1" applyBorder="1" applyAlignment="1">
      <alignment/>
    </xf>
    <xf numFmtId="40" fontId="0" fillId="0" borderId="22" xfId="0" applyNumberFormat="1" applyBorder="1" applyAlignment="1">
      <alignment/>
    </xf>
    <xf numFmtId="0" fontId="31" fillId="0" borderId="0" xfId="57">
      <alignment/>
      <protection/>
    </xf>
    <xf numFmtId="166" fontId="31" fillId="0" borderId="0" xfId="57" applyNumberFormat="1">
      <alignment/>
      <protection/>
    </xf>
    <xf numFmtId="0" fontId="46" fillId="0" borderId="23" xfId="57" applyFont="1" applyBorder="1">
      <alignment/>
      <protection/>
    </xf>
    <xf numFmtId="0" fontId="31" fillId="0" borderId="24" xfId="57" applyBorder="1">
      <alignment/>
      <protection/>
    </xf>
    <xf numFmtId="0" fontId="31" fillId="0" borderId="25" xfId="57" applyBorder="1">
      <alignment/>
      <protection/>
    </xf>
    <xf numFmtId="0" fontId="31" fillId="0" borderId="26" xfId="57" applyBorder="1">
      <alignment/>
      <protection/>
    </xf>
    <xf numFmtId="0" fontId="31" fillId="0" borderId="27" xfId="57" applyBorder="1">
      <alignment/>
      <protection/>
    </xf>
    <xf numFmtId="166" fontId="31" fillId="0" borderId="0" xfId="44" applyNumberFormat="1" applyFont="1" applyBorder="1" applyAlignment="1">
      <alignment/>
    </xf>
    <xf numFmtId="166" fontId="31" fillId="0" borderId="0" xfId="57" applyNumberFormat="1" applyBorder="1">
      <alignment/>
      <protection/>
    </xf>
    <xf numFmtId="0" fontId="31" fillId="0" borderId="27" xfId="57" applyBorder="1" applyAlignment="1">
      <alignment horizontal="left"/>
      <protection/>
    </xf>
    <xf numFmtId="0" fontId="31" fillId="0" borderId="26" xfId="57" applyBorder="1" applyAlignment="1">
      <alignment horizontal="right"/>
      <protection/>
    </xf>
    <xf numFmtId="0" fontId="31" fillId="0" borderId="27" xfId="57" applyBorder="1" applyAlignment="1" quotePrefix="1">
      <alignment horizontal="left"/>
      <protection/>
    </xf>
    <xf numFmtId="0" fontId="31" fillId="0" borderId="28" xfId="57" applyBorder="1">
      <alignment/>
      <protection/>
    </xf>
    <xf numFmtId="166" fontId="31" fillId="0" borderId="29" xfId="57" applyNumberFormat="1" applyBorder="1">
      <alignment/>
      <protection/>
    </xf>
    <xf numFmtId="166" fontId="46" fillId="34" borderId="29" xfId="57" applyNumberFormat="1" applyFont="1" applyFill="1" applyBorder="1">
      <alignment/>
      <protection/>
    </xf>
    <xf numFmtId="0" fontId="46" fillId="34" borderId="30" xfId="57" applyFont="1" applyFill="1" applyBorder="1" applyAlignment="1">
      <alignment horizontal="left"/>
      <protection/>
    </xf>
    <xf numFmtId="166" fontId="31" fillId="0" borderId="24" xfId="57" applyNumberFormat="1" applyBorder="1">
      <alignment/>
      <protection/>
    </xf>
    <xf numFmtId="14" fontId="46" fillId="0" borderId="29" xfId="57" applyNumberFormat="1" applyFont="1" applyBorder="1">
      <alignment/>
      <protection/>
    </xf>
    <xf numFmtId="0" fontId="46" fillId="0" borderId="0" xfId="57" applyFont="1">
      <alignment/>
      <protection/>
    </xf>
    <xf numFmtId="166" fontId="31" fillId="0" borderId="0" xfId="57" applyNumberFormat="1" applyFill="1">
      <alignment/>
      <protection/>
    </xf>
    <xf numFmtId="0" fontId="31" fillId="0" borderId="0" xfId="57">
      <alignment/>
      <protection/>
    </xf>
    <xf numFmtId="166" fontId="31" fillId="0" borderId="0" xfId="57" applyNumberFormat="1">
      <alignment/>
      <protection/>
    </xf>
    <xf numFmtId="0" fontId="31" fillId="0" borderId="0" xfId="57" applyAlignment="1">
      <alignment horizontal="right"/>
      <protection/>
    </xf>
    <xf numFmtId="0" fontId="31" fillId="0" borderId="27" xfId="57" applyBorder="1">
      <alignment/>
      <protection/>
    </xf>
    <xf numFmtId="166" fontId="31" fillId="0" borderId="0" xfId="44" applyNumberFormat="1" applyFont="1" applyBorder="1" applyAlignment="1">
      <alignment/>
    </xf>
    <xf numFmtId="166" fontId="31" fillId="0" borderId="0" xfId="57" applyNumberFormat="1" applyBorder="1">
      <alignment/>
      <protection/>
    </xf>
    <xf numFmtId="0" fontId="31" fillId="0" borderId="26" xfId="57" applyBorder="1" applyAlignment="1">
      <alignment horizontal="right"/>
      <protection/>
    </xf>
    <xf numFmtId="0" fontId="31" fillId="0" borderId="0" xfId="57" applyAlignment="1">
      <alignment horizontal="center"/>
      <protection/>
    </xf>
    <xf numFmtId="0" fontId="46" fillId="0" borderId="0" xfId="57" applyFont="1" applyAlignment="1">
      <alignment horizontal="centerContinuous"/>
      <protection/>
    </xf>
    <xf numFmtId="0" fontId="31" fillId="0" borderId="0" xfId="57" applyAlignment="1">
      <alignment horizontal="centerContinuous"/>
      <protection/>
    </xf>
    <xf numFmtId="0" fontId="31" fillId="0" borderId="0" xfId="57" applyAlignment="1">
      <alignment horizontal="left" wrapText="1"/>
      <protection/>
    </xf>
    <xf numFmtId="0" fontId="31" fillId="0" borderId="0" xfId="57" applyAlignment="1">
      <alignment horizontal="center" wrapText="1"/>
      <protection/>
    </xf>
    <xf numFmtId="49" fontId="31" fillId="0" borderId="0" xfId="57" applyNumberFormat="1" applyAlignment="1">
      <alignment horizontal="center"/>
      <protection/>
    </xf>
    <xf numFmtId="49" fontId="31" fillId="0" borderId="0" xfId="57" applyNumberFormat="1" applyAlignment="1">
      <alignment horizontal="center" wrapText="1"/>
      <protection/>
    </xf>
    <xf numFmtId="0" fontId="31" fillId="0" borderId="0" xfId="57" applyNumberFormat="1" quotePrefix="1">
      <alignment/>
      <protection/>
    </xf>
    <xf numFmtId="0" fontId="31" fillId="0" borderId="0" xfId="57" applyAlignment="1">
      <alignment wrapText="1"/>
      <protection/>
    </xf>
    <xf numFmtId="0" fontId="31" fillId="0" borderId="0" xfId="57" applyBorder="1" applyAlignment="1">
      <alignment horizontal="right"/>
      <protection/>
    </xf>
    <xf numFmtId="0" fontId="3" fillId="0" borderId="0" xfId="58" quotePrefix="1">
      <alignment/>
      <protection/>
    </xf>
    <xf numFmtId="0" fontId="3" fillId="0" borderId="0" xfId="58">
      <alignment/>
      <protection/>
    </xf>
    <xf numFmtId="14" fontId="3" fillId="0" borderId="0" xfId="58" applyNumberFormat="1">
      <alignment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48" fillId="0" borderId="0" xfId="0" applyFon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1" fillId="0" borderId="28" xfId="57" applyBorder="1">
      <alignment/>
      <protection/>
    </xf>
    <xf numFmtId="166" fontId="31" fillId="0" borderId="29" xfId="57" applyNumberFormat="1" applyBorder="1">
      <alignment/>
      <protection/>
    </xf>
    <xf numFmtId="166" fontId="46" fillId="34" borderId="29" xfId="57" applyNumberFormat="1" applyFont="1" applyFill="1" applyBorder="1">
      <alignment/>
      <protection/>
    </xf>
    <xf numFmtId="14" fontId="0" fillId="0" borderId="11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166" fontId="0" fillId="35" borderId="0" xfId="0" applyNumberFormat="1" applyFill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6" fontId="0" fillId="35" borderId="24" xfId="0" applyNumberFormat="1" applyFill="1" applyBorder="1" applyAlignment="1">
      <alignment/>
    </xf>
    <xf numFmtId="165" fontId="0" fillId="0" borderId="24" xfId="0" applyNumberFormat="1" applyBorder="1" applyAlignment="1">
      <alignment/>
    </xf>
    <xf numFmtId="5" fontId="0" fillId="0" borderId="0" xfId="45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7" fontId="0" fillId="34" borderId="0" xfId="0" applyNumberFormat="1" applyFill="1" applyAlignment="1">
      <alignment/>
    </xf>
    <xf numFmtId="166" fontId="0" fillId="0" borderId="29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6" fillId="34" borderId="0" xfId="0" applyFont="1" applyFill="1" applyAlignment="1">
      <alignment horizontal="right"/>
    </xf>
    <xf numFmtId="165" fontId="0" fillId="34" borderId="32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166" fontId="0" fillId="0" borderId="34" xfId="0" applyNumberFormat="1" applyBorder="1" applyAlignment="1">
      <alignment/>
    </xf>
    <xf numFmtId="0" fontId="0" fillId="0" borderId="34" xfId="0" applyBorder="1" applyAlignment="1">
      <alignment horizontal="right"/>
    </xf>
    <xf numFmtId="38" fontId="0" fillId="0" borderId="35" xfId="45" applyNumberFormat="1" applyFont="1" applyBorder="1" applyAlignment="1">
      <alignment/>
    </xf>
    <xf numFmtId="0" fontId="0" fillId="0" borderId="36" xfId="0" applyBorder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38" fontId="0" fillId="0" borderId="37" xfId="45" applyNumberFormat="1" applyFont="1" applyBorder="1" applyAlignment="1">
      <alignment/>
    </xf>
    <xf numFmtId="166" fontId="0" fillId="36" borderId="0" xfId="0" applyNumberFormat="1" applyFill="1" applyAlignment="1">
      <alignment/>
    </xf>
    <xf numFmtId="38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37" xfId="0" applyNumberFormat="1" applyBorder="1" applyAlignment="1">
      <alignment/>
    </xf>
    <xf numFmtId="0" fontId="50" fillId="0" borderId="37" xfId="0" applyFont="1" applyBorder="1" applyAlignment="1">
      <alignment horizontal="right"/>
    </xf>
    <xf numFmtId="38" fontId="0" fillId="34" borderId="37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8" fontId="6" fillId="0" borderId="37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0" fontId="4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/>
    </xf>
    <xf numFmtId="10" fontId="0" fillId="0" borderId="0" xfId="61" applyNumberFormat="1" applyFont="1" applyBorder="1" applyAlignment="1">
      <alignment horizontal="right"/>
    </xf>
    <xf numFmtId="10" fontId="0" fillId="0" borderId="40" xfId="61" applyNumberFormat="1" applyFon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40" fontId="4" fillId="0" borderId="4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6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166" fontId="0" fillId="0" borderId="0" xfId="4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5" fontId="0" fillId="0" borderId="0" xfId="45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65" fontId="0" fillId="0" borderId="0" xfId="45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31" fillId="0" borderId="26" xfId="57" applyBorder="1" applyAlignment="1" quotePrefix="1">
      <alignment horizontal="right" wrapText="1"/>
      <protection/>
    </xf>
    <xf numFmtId="0" fontId="51" fillId="0" borderId="0" xfId="0" applyFont="1" applyAlignment="1">
      <alignment/>
    </xf>
    <xf numFmtId="165" fontId="0" fillId="0" borderId="43" xfId="0" applyNumberFormat="1" applyBorder="1" applyAlignment="1">
      <alignment/>
    </xf>
    <xf numFmtId="165" fontId="0" fillId="37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43" xfId="0" applyNumberFormat="1" applyBorder="1" applyAlignment="1">
      <alignment/>
    </xf>
    <xf numFmtId="166" fontId="0" fillId="37" borderId="44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S140" sheet="Ledger 408 Accts"/>
  </cacheSource>
  <cacheFields count="19">
    <cacheField name="Unit">
      <sharedItems containsMixedTypes="0"/>
    </cacheField>
    <cacheField name="Journal ID">
      <sharedItems containsMixedTypes="0" count="5">
        <s v="TXAMTJXS"/>
        <s v="TXACCJXS"/>
        <s v="TXOUAJXS"/>
        <s v="TXAMTJKN"/>
        <s v="TXACCJKN"/>
      </sharedItems>
    </cacheField>
    <cacheField name="Per">
      <sharedItems containsSemiMixedTypes="0" containsString="0" containsMixedTypes="0" containsNumber="1" containsInteger="1"/>
    </cacheField>
    <cacheField name="Year">
      <sharedItems containsSemiMixedTypes="0" containsString="0" containsMixedTypes="0" containsNumber="1" containsInteger="1"/>
    </cacheField>
    <cacheField name="Account">
      <sharedItems containsMixedTypes="0" count="12">
        <s v="408100512"/>
        <s v="408102912"/>
        <s v="408102913"/>
        <s v="408103613"/>
        <s v="408100510"/>
        <s v="408100511"/>
        <s v="408102911"/>
        <s v="408100513"/>
        <s v="408102914"/>
        <s v="408103614"/>
        <s v="408100509"/>
        <s v="408102910"/>
      </sharedItems>
    </cacheField>
    <cacheField name="Dept">
      <sharedItems containsMixedTypes="0"/>
    </cacheField>
    <cacheField name="PCBU">
      <sharedItems containsMixedTypes="0"/>
    </cacheField>
    <cacheField name="Project">
      <sharedItems containsMixedTypes="0"/>
    </cacheField>
    <cacheField name="W/O">
      <sharedItems containsMixedTypes="0"/>
    </cacheField>
    <cacheField name="CC">
      <sharedItems containsMixedTypes="0"/>
    </cacheField>
    <cacheField name="Act">
      <sharedItems containsMixedTypes="0"/>
    </cacheField>
    <cacheField name="Subcat">
      <sharedItems containsMixedTypes="0"/>
    </cacheField>
    <cacheField name="Product">
      <sharedItems containsMixedTypes="0"/>
    </cacheField>
    <cacheField name="Amount">
      <sharedItems containsSemiMixedTypes="0" containsString="0" containsMixedTypes="0" containsNumber="1"/>
    </cacheField>
    <cacheField name="State/Jurisdict">
      <sharedItems containsMixedTypes="0" count="3">
        <s v="KY"/>
        <s v="LA"/>
        <s v="WV"/>
      </sharedItems>
    </cacheField>
    <cacheField name="Name">
      <sharedItems containsMixedTypes="0"/>
    </cacheField>
    <cacheField name="Line Descr">
      <sharedItems containsMixedTypes="0"/>
    </cacheField>
    <cacheField name="Long Descr">
      <sharedItems containsMixedTypes="0"/>
    </cacheField>
    <cacheField name="Line #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63" sheet="408 BO Report"/>
  </cacheSource>
  <cacheFields count="6">
    <cacheField name="GL BU-Regional ID  .">
      <sharedItems containsMixedTypes="0" count="3">
        <s v="117"/>
        <s v="110"/>
        <s v="180"/>
      </sharedItems>
    </cacheField>
    <cacheField name="SEC Account ID  .">
      <sharedItems containsMixedTypes="0" count="14">
        <s v="408102914"/>
        <s v="408100513"/>
        <s v="408100512"/>
        <s v="408200513"/>
        <s v="408103614"/>
        <s v="408102913"/>
        <s v="408100510"/>
        <s v="408103613"/>
        <s v="408100509"/>
        <s v="408102910"/>
        <s v="408200512"/>
        <s v="408100511"/>
        <s v="408102912"/>
        <s v="408102911"/>
      </sharedItems>
    </cacheField>
    <cacheField name="Journal ID">
      <sharedItems containsMixedTypes="0" count="14">
        <s v="TXAMTJKN"/>
        <s v="MITC949924"/>
        <s v="MITC964665"/>
        <s v="MITC918277"/>
        <s v="TXAMTJXS"/>
        <s v="TXACCJXS"/>
        <s v="TXOUAJXS"/>
        <s v="TXACCJKN"/>
        <s v="MITC933510"/>
        <s v="MITC872849"/>
        <s v="MITC856656"/>
        <s v="MITC888682"/>
        <s v="MITC903056"/>
        <s v="MITC979270"/>
      </sharedItems>
    </cacheField>
    <cacheField name="Journal Date">
      <sharedItems containsSemiMixedTypes="0" containsNonDate="0" containsDate="1" containsString="0" containsMixedTypes="0" count="23">
        <d v="2014-09-29T00:00:00.000"/>
        <d v="2014-08-31T00:00:00.000"/>
        <d v="2014-06-30T00:00:00.000"/>
        <d v="2014-07-31T00:00:00.000"/>
        <d v="2014-05-31T00:00:00.000"/>
        <d v="2014-03-31T00:00:00.000"/>
        <d v="2014-09-30T00:00:00.000"/>
        <d v="2014-01-31T00:00:00.000"/>
        <d v="2014-02-28T00:00:00.000"/>
        <d v="2014-04-30T00:00:00.000"/>
        <d v="2014-07-28T00:00:00.000"/>
        <d v="2014-02-27T00:00:00.000"/>
        <d v="2014-02-26T00:00:00.000"/>
        <d v="2014-05-30T00:00:00.000"/>
        <d v="2014-06-28T00:00:00.000"/>
        <d v="2014-07-30T00:00:00.000"/>
        <d v="2014-08-30T00:00:00.000"/>
        <d v="2014-01-28T00:00:00.000"/>
        <d v="2013-12-31T00:00:00.000"/>
        <d v="2013-11-30T00:00:00.000"/>
        <d v="2013-10-30T00:00:00.000"/>
        <d v="2013-10-31T00:00:00.000"/>
        <d v="2013-12-30T00:00:00.000"/>
      </sharedItems>
    </cacheField>
    <cacheField name="Operating Unit ID  .">
      <sharedItems containsMixedTypes="0" count="3">
        <s v="WV"/>
        <s v="KY"/>
        <s v="LA"/>
      </sharedItems>
    </cacheField>
    <cacheField name="Act $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3:G63" firstHeaderRow="1" firstDataRow="2" firstDataCol="3" rowPageCount="1" colPageCount="1"/>
  <pivotFields count="6"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15">
        <item h="1" x="8"/>
        <item h="1" x="6"/>
        <item h="1" x="11"/>
        <item x="2"/>
        <item x="1"/>
        <item h="1" x="9"/>
        <item h="1" x="13"/>
        <item h="1" x="12"/>
        <item x="5"/>
        <item x="0"/>
        <item x="7"/>
        <item x="4"/>
        <item h="1" x="10"/>
        <item h="1" x="3"/>
        <item t="default"/>
      </items>
    </pivotField>
    <pivotField axis="axisRow" compact="0" outline="0" subtotalTop="0" showAll="0">
      <items count="15">
        <item sd="0" x="10"/>
        <item sd="0" x="9"/>
        <item sd="0" x="11"/>
        <item sd="0" x="12"/>
        <item sd="0" x="3"/>
        <item sd="0" x="8"/>
        <item sd="0" x="1"/>
        <item sd="0" x="2"/>
        <item sd="0" x="13"/>
        <item x="7"/>
        <item x="5"/>
        <item x="0"/>
        <item x="4"/>
        <item x="6"/>
        <item t="default"/>
      </items>
    </pivotField>
    <pivotField axis="axisRow" compact="0" outline="0" subtotalTop="0" showAll="0">
      <items count="24">
        <item x="20"/>
        <item x="21"/>
        <item x="19"/>
        <item x="22"/>
        <item x="18"/>
        <item x="17"/>
        <item x="7"/>
        <item x="12"/>
        <item x="11"/>
        <item x="8"/>
        <item x="5"/>
        <item x="9"/>
        <item x="13"/>
        <item x="4"/>
        <item x="14"/>
        <item x="2"/>
        <item x="10"/>
        <item x="15"/>
        <item x="3"/>
        <item x="16"/>
        <item x="1"/>
        <item x="0"/>
        <item x="6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3">
    <field x="1"/>
    <field x="2"/>
    <field x="3"/>
  </rowFields>
  <rowItems count="59">
    <i>
      <x v="3"/>
      <x v="10"/>
      <x v="17"/>
    </i>
    <i r="2">
      <x v="19"/>
    </i>
    <i t="default" r="1">
      <x v="10"/>
    </i>
    <i r="1">
      <x v="12"/>
      <x v="1"/>
    </i>
    <i r="2">
      <x v="2"/>
    </i>
    <i r="2">
      <x v="4"/>
    </i>
    <i t="default" r="1">
      <x v="12"/>
    </i>
    <i r="1">
      <x v="13"/>
      <x v="13"/>
    </i>
    <i t="default" r="1">
      <x v="13"/>
    </i>
    <i t="default">
      <x v="3"/>
    </i>
    <i>
      <x v="4"/>
      <x v="12"/>
      <x v="6"/>
    </i>
    <i r="2">
      <x v="9"/>
    </i>
    <i r="2">
      <x v="10"/>
    </i>
    <i r="2">
      <x v="11"/>
    </i>
    <i r="2">
      <x v="13"/>
    </i>
    <i r="2">
      <x v="15"/>
    </i>
    <i r="2">
      <x v="18"/>
    </i>
    <i r="2">
      <x v="20"/>
    </i>
    <i r="2">
      <x v="22"/>
    </i>
    <i t="default" r="1">
      <x v="12"/>
    </i>
    <i t="default">
      <x v="4"/>
    </i>
    <i>
      <x v="8"/>
      <x v="12"/>
      <x v="1"/>
    </i>
    <i r="2">
      <x v="2"/>
    </i>
    <i r="2">
      <x v="4"/>
    </i>
    <i t="default" r="1">
      <x v="12"/>
    </i>
    <i r="1">
      <x v="13"/>
      <x v="9"/>
    </i>
    <i r="2">
      <x v="11"/>
    </i>
    <i t="default" r="1">
      <x v="13"/>
    </i>
    <i t="default">
      <x v="8"/>
    </i>
    <i>
      <x v="9"/>
      <x v="12"/>
      <x v="6"/>
    </i>
    <i r="2">
      <x v="9"/>
    </i>
    <i r="2">
      <x v="10"/>
    </i>
    <i r="2">
      <x v="11"/>
    </i>
    <i r="2">
      <x v="13"/>
    </i>
    <i r="2">
      <x v="15"/>
    </i>
    <i r="2">
      <x v="18"/>
    </i>
    <i r="2">
      <x v="20"/>
    </i>
    <i r="2">
      <x v="22"/>
    </i>
    <i t="default" r="1">
      <x v="12"/>
    </i>
    <i t="default">
      <x v="9"/>
    </i>
    <i>
      <x v="10"/>
      <x v="10"/>
      <x/>
    </i>
    <i r="2">
      <x v="2"/>
    </i>
    <i r="2">
      <x v="4"/>
    </i>
    <i t="default" r="1">
      <x v="10"/>
    </i>
    <i r="1">
      <x v="13"/>
      <x v="7"/>
    </i>
    <i t="default" r="1">
      <x v="13"/>
    </i>
    <i t="default">
      <x v="10"/>
    </i>
    <i>
      <x v="11"/>
      <x v="10"/>
      <x v="6"/>
    </i>
    <i r="2">
      <x v="9"/>
    </i>
    <i r="2">
      <x v="10"/>
    </i>
    <i r="2">
      <x v="11"/>
    </i>
    <i r="2">
      <x v="12"/>
    </i>
    <i r="2">
      <x v="15"/>
    </i>
    <i r="2">
      <x v="18"/>
    </i>
    <i r="2">
      <x v="20"/>
    </i>
    <i r="2">
      <x v="22"/>
    </i>
    <i t="default" r="1">
      <x v="10"/>
    </i>
    <i t="default">
      <x v="1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4" item="0" hier="0"/>
  </pageFields>
  <dataFields count="1">
    <dataField name="Sum of Act $" fld="5" baseField="2" baseItem="3" numFmtId="165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E32" firstHeaderRow="1" firstDataRow="2" firstDataCol="2"/>
  <pivotFields count="19">
    <pivotField compact="0" outline="0" subtotalTop="0" showAll="0"/>
    <pivotField axis="axisRow" compact="0" outline="0" subtotalTop="0" showAll="0">
      <items count="6">
        <item x="4"/>
        <item x="1"/>
        <item x="3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3">
        <item x="10"/>
        <item x="4"/>
        <item x="5"/>
        <item x="0"/>
        <item x="7"/>
        <item x="11"/>
        <item x="6"/>
        <item x="1"/>
        <item x="2"/>
        <item x="8"/>
        <item x="3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0"/>
        <item h="1"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4"/>
  </rowFields>
  <rowItems count="27">
    <i>
      <x/>
      <x v="8"/>
    </i>
    <i t="default">
      <x/>
    </i>
    <i>
      <x v="1"/>
      <x/>
    </i>
    <i r="1">
      <x v="1"/>
    </i>
    <i r="1">
      <x v="3"/>
    </i>
    <i r="1">
      <x v="5"/>
    </i>
    <i r="1">
      <x v="6"/>
    </i>
    <i r="1">
      <x v="7"/>
    </i>
    <i r="1">
      <x v="10"/>
    </i>
    <i r="1">
      <x v="11"/>
    </i>
    <i t="default">
      <x v="1"/>
    </i>
    <i>
      <x v="2"/>
      <x v="3"/>
    </i>
    <i r="1">
      <x v="4"/>
    </i>
    <i r="1">
      <x v="9"/>
    </i>
    <i t="default">
      <x v="2"/>
    </i>
    <i>
      <x v="3"/>
      <x v="3"/>
    </i>
    <i r="1">
      <x v="4"/>
    </i>
    <i r="1">
      <x v="8"/>
    </i>
    <i r="1">
      <x v="9"/>
    </i>
    <i t="default">
      <x v="3"/>
    </i>
    <i>
      <x v="4"/>
      <x v="2"/>
    </i>
    <i r="1">
      <x v="3"/>
    </i>
    <i r="1">
      <x v="7"/>
    </i>
    <i r="1">
      <x v="8"/>
    </i>
    <i r="1">
      <x v="10"/>
    </i>
    <i t="default">
      <x v="4"/>
    </i>
    <i t="grand">
      <x/>
    </i>
  </rowItems>
  <colFields count="1">
    <field x="14"/>
  </colFields>
  <colItems count="3">
    <i>
      <x/>
    </i>
    <i>
      <x v="2"/>
    </i>
    <i t="grand">
      <x/>
    </i>
  </colItems>
  <dataFields count="1">
    <dataField name="Sum of Amount" fld="13" baseField="1" baseItem="0" numFmtId="4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84" firstHeaderRow="1" firstDataRow="2" firstDataCol="3"/>
  <pivotFields count="6">
    <pivotField compact="0" outline="0" subtotalTop="0" showAll="0"/>
    <pivotField axis="axisRow" compact="0" outline="0" subtotalTop="0" showAll="0">
      <items count="15">
        <item h="1" x="8"/>
        <item h="1" x="6"/>
        <item h="1" x="11"/>
        <item x="2"/>
        <item x="1"/>
        <item h="1" x="9"/>
        <item h="1" x="13"/>
        <item h="1" x="12"/>
        <item x="5"/>
        <item x="0"/>
        <item x="7"/>
        <item x="4"/>
        <item h="1" x="10"/>
        <item h="1" x="3"/>
        <item t="default"/>
      </items>
    </pivotField>
    <pivotField axis="axisRow" compact="0" outline="0" subtotalTop="0" showAll="0">
      <items count="15">
        <item sd="0" x="10"/>
        <item sd="0" x="9"/>
        <item sd="0" x="11"/>
        <item sd="0" x="12"/>
        <item sd="0" x="3"/>
        <item sd="0" x="8"/>
        <item sd="0" x="1"/>
        <item sd="0" x="2"/>
        <item sd="0" x="13"/>
        <item x="7"/>
        <item x="5"/>
        <item x="0"/>
        <item x="4"/>
        <item h="1" x="6"/>
        <item t="default"/>
      </items>
    </pivotField>
    <pivotField axis="axisRow" compact="0" outline="0" subtotalTop="0" showAll="0" numFmtId="14">
      <items count="24">
        <item x="20"/>
        <item x="21"/>
        <item x="19"/>
        <item x="22"/>
        <item x="18"/>
        <item x="17"/>
        <item x="7"/>
        <item x="12"/>
        <item x="11"/>
        <item x="8"/>
        <item x="5"/>
        <item x="9"/>
        <item x="13"/>
        <item x="4"/>
        <item x="14"/>
        <item x="2"/>
        <item x="10"/>
        <item x="15"/>
        <item x="3"/>
        <item x="16"/>
        <item x="1"/>
        <item x="0"/>
        <item x="6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3">
    <field x="2"/>
    <field x="1"/>
    <field x="3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  <x v="8"/>
      <x v="21"/>
    </i>
    <i t="default" r="1">
      <x v="8"/>
    </i>
    <i t="default">
      <x v="9"/>
    </i>
    <i>
      <x v="10"/>
      <x v="3"/>
      <x v="1"/>
    </i>
    <i r="2">
      <x v="17"/>
    </i>
    <i r="2">
      <x v="19"/>
    </i>
    <i t="default" r="1">
      <x v="3"/>
    </i>
    <i r="1">
      <x v="4"/>
      <x v="5"/>
    </i>
    <i t="default" r="1">
      <x v="4"/>
    </i>
    <i r="1">
      <x v="10"/>
      <x/>
    </i>
    <i r="2">
      <x v="2"/>
    </i>
    <i r="2">
      <x v="4"/>
    </i>
    <i t="default" r="1">
      <x v="10"/>
    </i>
    <i r="1">
      <x v="11"/>
      <x v="6"/>
    </i>
    <i r="2">
      <x v="9"/>
    </i>
    <i r="2">
      <x v="10"/>
    </i>
    <i r="2">
      <x v="11"/>
    </i>
    <i r="2">
      <x v="12"/>
    </i>
    <i r="2">
      <x v="15"/>
    </i>
    <i r="2">
      <x v="18"/>
    </i>
    <i r="2">
      <x v="20"/>
    </i>
    <i r="2">
      <x v="22"/>
    </i>
    <i t="default" r="1">
      <x v="11"/>
    </i>
    <i t="default">
      <x v="10"/>
    </i>
    <i>
      <x v="11"/>
      <x v="3"/>
      <x v="6"/>
    </i>
    <i r="2">
      <x v="9"/>
    </i>
    <i r="2">
      <x v="10"/>
    </i>
    <i r="2">
      <x v="11"/>
    </i>
    <i r="2">
      <x v="13"/>
    </i>
    <i r="2">
      <x v="15"/>
    </i>
    <i t="default" r="1">
      <x v="3"/>
    </i>
    <i r="1">
      <x v="4"/>
      <x v="18"/>
    </i>
    <i r="2">
      <x v="20"/>
    </i>
    <i r="2">
      <x v="22"/>
    </i>
    <i t="default" r="1">
      <x v="4"/>
    </i>
    <i r="1">
      <x v="9"/>
      <x v="20"/>
    </i>
    <i r="2">
      <x v="21"/>
    </i>
    <i r="2">
      <x v="22"/>
    </i>
    <i t="default" r="1">
      <x v="9"/>
    </i>
    <i t="default">
      <x v="11"/>
    </i>
    <i>
      <x v="12"/>
      <x v="3"/>
      <x v="1"/>
    </i>
    <i r="2">
      <x v="2"/>
    </i>
    <i r="2">
      <x v="4"/>
    </i>
    <i t="default" r="1">
      <x v="3"/>
    </i>
    <i r="1">
      <x v="4"/>
      <x v="6"/>
    </i>
    <i r="2">
      <x v="9"/>
    </i>
    <i r="2">
      <x v="10"/>
    </i>
    <i r="2">
      <x v="11"/>
    </i>
    <i r="2">
      <x v="13"/>
    </i>
    <i r="2">
      <x v="15"/>
    </i>
    <i r="2">
      <x v="18"/>
    </i>
    <i r="2">
      <x v="20"/>
    </i>
    <i r="2">
      <x v="22"/>
    </i>
    <i t="default" r="1">
      <x v="4"/>
    </i>
    <i r="1">
      <x v="8"/>
      <x v="1"/>
    </i>
    <i r="2">
      <x v="2"/>
    </i>
    <i r="2">
      <x v="4"/>
    </i>
    <i t="default" r="1">
      <x v="8"/>
    </i>
    <i r="1">
      <x v="9"/>
      <x v="6"/>
    </i>
    <i r="2">
      <x v="9"/>
    </i>
    <i r="2">
      <x v="10"/>
    </i>
    <i r="2">
      <x v="11"/>
    </i>
    <i r="2">
      <x v="13"/>
    </i>
    <i r="2">
      <x v="15"/>
    </i>
    <i r="2">
      <x v="16"/>
    </i>
    <i r="2">
      <x v="18"/>
    </i>
    <i r="2">
      <x v="20"/>
    </i>
    <i r="2">
      <x v="22"/>
    </i>
    <i t="default" r="1">
      <x v="9"/>
    </i>
    <i t="default">
      <x v="1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Act $" fld="5" baseField="2" baseItem="0" numFmtId="4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7109375" style="0" bestFit="1" customWidth="1"/>
    <col min="2" max="2" width="44.57421875" style="0" bestFit="1" customWidth="1"/>
    <col min="3" max="4" width="13.28125" style="0" bestFit="1" customWidth="1"/>
  </cols>
  <sheetData>
    <row r="1" spans="1:4" ht="15">
      <c r="A1" s="52" t="s">
        <v>114</v>
      </c>
      <c r="B1" s="53"/>
      <c r="C1" s="52"/>
      <c r="D1" s="52"/>
    </row>
    <row r="2" spans="1:4" ht="15">
      <c r="A2" s="52" t="s">
        <v>115</v>
      </c>
      <c r="B2" s="53"/>
      <c r="C2" s="52"/>
      <c r="D2" s="52"/>
    </row>
    <row r="3" spans="1:4" ht="15">
      <c r="A3" s="52" t="s">
        <v>122</v>
      </c>
      <c r="B3" s="53"/>
      <c r="C3" s="52"/>
      <c r="D3" s="52"/>
    </row>
    <row r="6" spans="1:4" ht="43.5">
      <c r="A6" s="55" t="s">
        <v>116</v>
      </c>
      <c r="B6" s="55" t="s">
        <v>117</v>
      </c>
      <c r="C6" s="56" t="s">
        <v>118</v>
      </c>
      <c r="D6" s="57" t="s">
        <v>119</v>
      </c>
    </row>
    <row r="7" spans="1:4" ht="43.5">
      <c r="A7" s="51">
        <v>1</v>
      </c>
      <c r="B7" s="54" t="s">
        <v>221</v>
      </c>
      <c r="C7" s="43">
        <f>'Est. Tax Calc'!C32</f>
        <v>9665018</v>
      </c>
      <c r="D7" s="45"/>
    </row>
    <row r="8" spans="1:4" ht="15">
      <c r="A8" s="44"/>
      <c r="B8" s="46"/>
      <c r="C8" s="45"/>
      <c r="D8" s="45"/>
    </row>
    <row r="9" spans="1:4" ht="43.5">
      <c r="A9" s="51">
        <v>2</v>
      </c>
      <c r="B9" s="54" t="s">
        <v>223</v>
      </c>
      <c r="C9" s="43">
        <v>0</v>
      </c>
      <c r="D9" s="45"/>
    </row>
    <row r="10" spans="1:4" ht="15">
      <c r="A10" s="44"/>
      <c r="B10" s="44"/>
      <c r="C10" s="58" t="s">
        <v>120</v>
      </c>
      <c r="D10" s="45"/>
    </row>
    <row r="11" spans="1:4" ht="43.5">
      <c r="A11" s="51">
        <v>3</v>
      </c>
      <c r="B11" s="54" t="s">
        <v>210</v>
      </c>
      <c r="C11" s="45"/>
      <c r="D11" s="43">
        <f>C7-C9</f>
        <v>9665018</v>
      </c>
    </row>
    <row r="12" spans="1:4" ht="15">
      <c r="A12" s="44"/>
      <c r="B12" s="44"/>
      <c r="C12" s="45"/>
      <c r="D12" s="45"/>
    </row>
    <row r="13" spans="1:4" ht="29.25">
      <c r="A13" s="51">
        <v>4</v>
      </c>
      <c r="B13" s="54" t="s">
        <v>211</v>
      </c>
      <c r="C13" s="43">
        <f>'Bus Obj Pivot w_BU'!F69</f>
        <v>9346989.2</v>
      </c>
      <c r="D13" s="45"/>
    </row>
    <row r="14" spans="1:4" ht="15">
      <c r="A14" s="44"/>
      <c r="B14" s="44"/>
      <c r="C14" s="45"/>
      <c r="D14" s="45"/>
    </row>
    <row r="15" spans="1:4" ht="43.5">
      <c r="A15" s="51">
        <v>5</v>
      </c>
      <c r="B15" s="54" t="s">
        <v>222</v>
      </c>
      <c r="C15" s="43">
        <f>C9</f>
        <v>0</v>
      </c>
      <c r="D15" s="45"/>
    </row>
    <row r="16" spans="1:4" ht="15">
      <c r="A16" s="44"/>
      <c r="B16" s="44"/>
      <c r="C16" s="58" t="s">
        <v>120</v>
      </c>
      <c r="D16" s="45"/>
    </row>
    <row r="17" spans="1:4" ht="43.5">
      <c r="A17" s="51">
        <v>6</v>
      </c>
      <c r="B17" s="59" t="s">
        <v>212</v>
      </c>
      <c r="C17" s="45"/>
      <c r="D17" s="43">
        <f>C13-C15</f>
        <v>9346989.2</v>
      </c>
    </row>
    <row r="18" spans="1:4" ht="15">
      <c r="A18" s="44"/>
      <c r="B18" s="44"/>
      <c r="C18" s="45"/>
      <c r="D18" s="58" t="s">
        <v>120</v>
      </c>
    </row>
    <row r="19" spans="1:4" ht="15">
      <c r="A19" s="51">
        <v>7</v>
      </c>
      <c r="B19" s="44" t="s">
        <v>121</v>
      </c>
      <c r="C19" s="45"/>
      <c r="D19" s="43">
        <f>D11-D17</f>
        <v>318028.80000000075</v>
      </c>
    </row>
    <row r="20" ht="15">
      <c r="D20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2" max="2" width="12.28125" style="0" customWidth="1"/>
    <col min="3" max="3" width="12.7109375" style="0" bestFit="1" customWidth="1"/>
    <col min="4" max="4" width="44.28125" style="0" bestFit="1" customWidth="1"/>
    <col min="6" max="6" width="12.7109375" style="0" bestFit="1" customWidth="1"/>
  </cols>
  <sheetData>
    <row r="1" ht="15" thickBot="1"/>
    <row r="2" spans="1:4" ht="15">
      <c r="A2" s="26" t="s">
        <v>107</v>
      </c>
      <c r="B2" s="27"/>
      <c r="C2" s="27"/>
      <c r="D2" s="28"/>
    </row>
    <row r="3" spans="1:4" ht="15" thickBot="1">
      <c r="A3" s="29"/>
      <c r="B3" s="41">
        <v>41274</v>
      </c>
      <c r="C3" s="41">
        <v>41639</v>
      </c>
      <c r="D3" s="30"/>
    </row>
    <row r="4" spans="1:4" ht="15">
      <c r="A4" s="34" t="s">
        <v>123</v>
      </c>
      <c r="B4" s="31"/>
      <c r="C4" s="69">
        <v>10230840</v>
      </c>
      <c r="D4" s="30" t="s">
        <v>204</v>
      </c>
    </row>
    <row r="5" spans="1:4" ht="15">
      <c r="A5" s="60" t="s">
        <v>206</v>
      </c>
      <c r="B5" s="48"/>
      <c r="C5" s="69">
        <v>901720</v>
      </c>
      <c r="D5" s="47" t="s">
        <v>205</v>
      </c>
    </row>
    <row r="6" spans="1:4" ht="15">
      <c r="A6" s="34" t="s">
        <v>142</v>
      </c>
      <c r="B6" s="48"/>
      <c r="C6" s="48">
        <f>C4-C5</f>
        <v>9329120</v>
      </c>
      <c r="D6" s="33" t="s">
        <v>143</v>
      </c>
    </row>
    <row r="7" spans="1:6" ht="15">
      <c r="A7" s="34" t="s">
        <v>108</v>
      </c>
      <c r="B7" s="32"/>
      <c r="C7" s="49">
        <f>C6/12</f>
        <v>777426.6666666666</v>
      </c>
      <c r="D7" s="33" t="s">
        <v>108</v>
      </c>
      <c r="F7" s="67"/>
    </row>
    <row r="8" spans="1:6" ht="29.25">
      <c r="A8" s="154" t="s">
        <v>208</v>
      </c>
      <c r="B8" s="49">
        <f>'Bus Obj Pivot w_BU'!D7+'Bus Obj Pivot w_BU'!F7+'Bus Obj Pivot w_BU'!D11+'Bus Obj Pivot w_BU'!F11+'Bus Obj Pivot w_BU'!D13+'Bus Obj Pivot w_BU'!F13</f>
        <v>2409232.24</v>
      </c>
      <c r="C8" s="49">
        <f>'Bus Obj Pivot w_BU'!D24+'Bus Obj Pivot w_BU'!F24</f>
        <v>6996843</v>
      </c>
      <c r="D8" s="35" t="s">
        <v>207</v>
      </c>
      <c r="F8" s="67"/>
    </row>
    <row r="9" spans="1:4" ht="15" thickBot="1">
      <c r="A9" s="72"/>
      <c r="B9" s="73"/>
      <c r="C9" s="74">
        <f>C8+B8</f>
        <v>9406075.24</v>
      </c>
      <c r="D9" s="39" t="s">
        <v>146</v>
      </c>
    </row>
    <row r="10" spans="1:4" ht="15" thickBot="1">
      <c r="A10" s="24"/>
      <c r="B10" s="25"/>
      <c r="C10" s="25"/>
      <c r="D10" s="24"/>
    </row>
    <row r="11" spans="1:4" ht="15">
      <c r="A11" s="26" t="s">
        <v>109</v>
      </c>
      <c r="B11" s="40"/>
      <c r="C11" s="40"/>
      <c r="D11" s="28"/>
    </row>
    <row r="12" spans="1:4" ht="15" thickBot="1">
      <c r="A12" s="29"/>
      <c r="B12" s="41">
        <v>41274</v>
      </c>
      <c r="C12" s="41">
        <v>41639</v>
      </c>
      <c r="D12" s="30"/>
    </row>
    <row r="13" spans="1:4" ht="15">
      <c r="A13" s="34" t="s">
        <v>123</v>
      </c>
      <c r="B13" s="31"/>
      <c r="C13" s="32">
        <v>21500</v>
      </c>
      <c r="D13" s="30" t="s">
        <v>144</v>
      </c>
    </row>
    <row r="14" spans="1:4" ht="15">
      <c r="A14" s="60" t="s">
        <v>206</v>
      </c>
      <c r="B14" s="48"/>
      <c r="C14" s="49">
        <v>1252</v>
      </c>
      <c r="D14" s="47" t="s">
        <v>205</v>
      </c>
    </row>
    <row r="15" spans="1:4" ht="15">
      <c r="A15" s="50" t="s">
        <v>145</v>
      </c>
      <c r="B15" s="48"/>
      <c r="C15" s="48">
        <f>C13-C14</f>
        <v>20248</v>
      </c>
      <c r="D15" s="33" t="s">
        <v>143</v>
      </c>
    </row>
    <row r="16" spans="1:6" ht="15">
      <c r="A16" s="34" t="s">
        <v>108</v>
      </c>
      <c r="B16" s="49"/>
      <c r="C16" s="49">
        <f>C15/12</f>
        <v>1687.3333333333333</v>
      </c>
      <c r="D16" s="33" t="s">
        <v>108</v>
      </c>
      <c r="F16" s="69"/>
    </row>
    <row r="17" spans="1:4" ht="29.25">
      <c r="A17" s="154" t="s">
        <v>208</v>
      </c>
      <c r="B17" s="32">
        <f>'Bus Obj Pivot w_BU'!D29+'Bus Obj Pivot w_BU'!F29+'Bus Obj Pivot w_BU'!D32+'Bus Obj Pivot w_BU'!F32</f>
        <v>5003.48</v>
      </c>
      <c r="C17" s="32">
        <f>'Bus Obj Pivot w_BU'!D43+'Bus Obj Pivot w_BU'!F43</f>
        <v>15183</v>
      </c>
      <c r="D17" s="35" t="s">
        <v>207</v>
      </c>
    </row>
    <row r="18" spans="1:4" ht="15" thickBot="1">
      <c r="A18" s="36"/>
      <c r="B18" s="37"/>
      <c r="C18" s="38">
        <f>C17+B17</f>
        <v>20186.48</v>
      </c>
      <c r="D18" s="39" t="s">
        <v>146</v>
      </c>
    </row>
    <row r="19" spans="1:4" ht="15" thickBot="1">
      <c r="A19" s="24"/>
      <c r="B19" s="25"/>
      <c r="C19" s="25"/>
      <c r="D19" s="24"/>
    </row>
    <row r="20" spans="1:4" ht="15">
      <c r="A20" s="26" t="s">
        <v>110</v>
      </c>
      <c r="B20" s="40"/>
      <c r="C20" s="40"/>
      <c r="D20" s="28"/>
    </row>
    <row r="21" spans="1:4" ht="15" thickBot="1">
      <c r="A21" s="29"/>
      <c r="B21" s="41">
        <v>41274</v>
      </c>
      <c r="C21" s="41">
        <v>41639</v>
      </c>
      <c r="D21" s="30"/>
    </row>
    <row r="22" spans="1:4" ht="15">
      <c r="A22" s="34" t="s">
        <v>111</v>
      </c>
      <c r="B22" s="31"/>
      <c r="C22" s="49">
        <v>25500</v>
      </c>
      <c r="D22" s="30" t="s">
        <v>216</v>
      </c>
    </row>
    <row r="23" spans="1:6" ht="15">
      <c r="A23" s="34" t="s">
        <v>108</v>
      </c>
      <c r="B23" s="32"/>
      <c r="C23" s="32">
        <f>C22/12</f>
        <v>2125</v>
      </c>
      <c r="D23" s="33" t="s">
        <v>108</v>
      </c>
      <c r="F23" s="69"/>
    </row>
    <row r="24" spans="1:4" ht="29.25">
      <c r="A24" s="154" t="s">
        <v>208</v>
      </c>
      <c r="B24" s="49">
        <f>'Bus Obj Pivot w_BU'!D48+'Bus Obj Pivot w_BU'!D50</f>
        <v>5276.51</v>
      </c>
      <c r="C24" s="32">
        <f>'Bus Obj Pivot w_BU'!D61</f>
        <v>19125</v>
      </c>
      <c r="D24" s="35" t="s">
        <v>207</v>
      </c>
    </row>
    <row r="25" spans="1:4" ht="15">
      <c r="A25" s="29"/>
      <c r="B25" s="32"/>
      <c r="C25" s="32"/>
      <c r="D25" s="30"/>
    </row>
    <row r="26" spans="1:4" ht="15" thickBot="1">
      <c r="A26" s="36"/>
      <c r="B26" s="37"/>
      <c r="C26" s="38">
        <f>SUM(B24:C24)</f>
        <v>24401.510000000002</v>
      </c>
      <c r="D26" s="39" t="s">
        <v>113</v>
      </c>
    </row>
    <row r="27" spans="3:4" ht="15" thickBot="1">
      <c r="C27" s="160">
        <f>C26+C18+C9</f>
        <v>9450663.23</v>
      </c>
      <c r="D27" s="70" t="s">
        <v>218</v>
      </c>
    </row>
    <row r="28" spans="3:4" ht="15">
      <c r="C28" s="158"/>
      <c r="D28" s="70"/>
    </row>
    <row r="29" spans="1:4" ht="15">
      <c r="A29" s="42" t="s">
        <v>112</v>
      </c>
      <c r="B29" s="25"/>
      <c r="C29" s="25">
        <f>C6+C15+C22</f>
        <v>9374868</v>
      </c>
      <c r="D29" s="24" t="s">
        <v>217</v>
      </c>
    </row>
    <row r="30" spans="1:3" ht="15">
      <c r="A30" s="71" t="s">
        <v>30</v>
      </c>
      <c r="C30" s="69"/>
    </row>
    <row r="31" spans="1:4" ht="15">
      <c r="A31" s="70" t="s">
        <v>203</v>
      </c>
      <c r="C31" s="45">
        <f>317000-26850</f>
        <v>290150</v>
      </c>
      <c r="D31" s="70" t="s">
        <v>219</v>
      </c>
    </row>
    <row r="32" spans="1:4" ht="15" thickBot="1">
      <c r="A32" s="70" t="s">
        <v>209</v>
      </c>
      <c r="C32" s="159">
        <f>C31+C29</f>
        <v>9665018</v>
      </c>
      <c r="D32" s="70" t="s">
        <v>220</v>
      </c>
    </row>
    <row r="33" spans="1:3" ht="15" thickTop="1">
      <c r="A33" s="70"/>
      <c r="C33" s="69"/>
    </row>
  </sheetData>
  <sheetProtection/>
  <printOptions/>
  <pageMargins left="0.7" right="0.7" top="0.75" bottom="0.75" header="0.3" footer="0.3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60" zoomScalePageLayoutView="0" workbookViewId="0" topLeftCell="A65">
      <selection activeCell="F69" sqref="F69"/>
    </sheetView>
  </sheetViews>
  <sheetFormatPr defaultColWidth="9.140625" defaultRowHeight="15"/>
  <cols>
    <col min="1" max="1" width="20.8515625" style="0" bestFit="1" customWidth="1"/>
    <col min="2" max="2" width="15.8515625" style="0" bestFit="1" customWidth="1"/>
    <col min="3" max="3" width="13.7109375" style="0" customWidth="1"/>
    <col min="4" max="4" width="20.8515625" style="0" customWidth="1"/>
    <col min="5" max="6" width="20.8515625" style="0" bestFit="1" customWidth="1"/>
    <col min="7" max="8" width="13.8515625" style="0" customWidth="1"/>
    <col min="10" max="10" width="10.140625" style="0" bestFit="1" customWidth="1"/>
  </cols>
  <sheetData>
    <row r="1" spans="1:2" ht="15">
      <c r="A1" s="152" t="s">
        <v>127</v>
      </c>
      <c r="B1" s="153" t="s">
        <v>31</v>
      </c>
    </row>
    <row r="3" spans="1:7" ht="15">
      <c r="A3" s="9" t="s">
        <v>139</v>
      </c>
      <c r="B3" s="6"/>
      <c r="C3" s="6"/>
      <c r="D3" s="9" t="s">
        <v>124</v>
      </c>
      <c r="E3" s="6"/>
      <c r="F3" s="6"/>
      <c r="G3" s="7"/>
    </row>
    <row r="4" spans="1:7" ht="15">
      <c r="A4" s="9" t="s">
        <v>125</v>
      </c>
      <c r="B4" s="9" t="s">
        <v>3</v>
      </c>
      <c r="C4" s="9" t="s">
        <v>126</v>
      </c>
      <c r="D4" s="5" t="s">
        <v>21</v>
      </c>
      <c r="E4" s="13" t="s">
        <v>44</v>
      </c>
      <c r="F4" s="13" t="s">
        <v>46</v>
      </c>
      <c r="G4" s="14" t="s">
        <v>100</v>
      </c>
    </row>
    <row r="5" spans="1:7" ht="15">
      <c r="A5" s="5" t="s">
        <v>56</v>
      </c>
      <c r="B5" s="5" t="s">
        <v>22</v>
      </c>
      <c r="C5" s="75">
        <v>41850</v>
      </c>
      <c r="D5" s="144">
        <v>-1173.81</v>
      </c>
      <c r="E5" s="145">
        <v>-171.43</v>
      </c>
      <c r="F5" s="145">
        <v>-717.24</v>
      </c>
      <c r="G5" s="146">
        <v>-2062.48</v>
      </c>
    </row>
    <row r="6" spans="1:7" ht="15">
      <c r="A6" s="8"/>
      <c r="B6" s="8"/>
      <c r="C6" s="76">
        <v>41881</v>
      </c>
      <c r="D6" s="147">
        <v>0</v>
      </c>
      <c r="E6" s="67">
        <v>0</v>
      </c>
      <c r="F6" s="67">
        <v>814.8</v>
      </c>
      <c r="G6" s="148">
        <v>814.8</v>
      </c>
    </row>
    <row r="7" spans="1:7" ht="15">
      <c r="A7" s="8"/>
      <c r="B7" s="5" t="s">
        <v>102</v>
      </c>
      <c r="C7" s="6"/>
      <c r="D7" s="144">
        <v>-1173.81</v>
      </c>
      <c r="E7" s="145">
        <v>-171.43</v>
      </c>
      <c r="F7" s="145">
        <v>97.55999999999995</v>
      </c>
      <c r="G7" s="146">
        <v>-1247.68</v>
      </c>
    </row>
    <row r="8" spans="1:7" ht="15">
      <c r="A8" s="8"/>
      <c r="B8" s="5" t="s">
        <v>39</v>
      </c>
      <c r="C8" s="75">
        <v>41578</v>
      </c>
      <c r="D8" s="144">
        <v>478402</v>
      </c>
      <c r="E8" s="145">
        <v>71450</v>
      </c>
      <c r="F8" s="145">
        <v>278433</v>
      </c>
      <c r="G8" s="146">
        <v>828285</v>
      </c>
    </row>
    <row r="9" spans="1:7" ht="15">
      <c r="A9" s="8"/>
      <c r="B9" s="8"/>
      <c r="C9" s="76">
        <v>41608</v>
      </c>
      <c r="D9" s="147">
        <v>478402</v>
      </c>
      <c r="E9" s="67">
        <v>71450</v>
      </c>
      <c r="F9" s="67">
        <v>278433</v>
      </c>
      <c r="G9" s="148">
        <v>828285</v>
      </c>
    </row>
    <row r="10" spans="1:7" ht="15">
      <c r="A10" s="8"/>
      <c r="B10" s="8"/>
      <c r="C10" s="76">
        <v>41639</v>
      </c>
      <c r="D10" s="147">
        <v>478396.95</v>
      </c>
      <c r="E10" s="67">
        <v>71446.81</v>
      </c>
      <c r="F10" s="67">
        <v>278430.24</v>
      </c>
      <c r="G10" s="148">
        <v>828274</v>
      </c>
    </row>
    <row r="11" spans="1:7" ht="15">
      <c r="A11" s="8"/>
      <c r="B11" s="5" t="s">
        <v>104</v>
      </c>
      <c r="C11" s="6"/>
      <c r="D11" s="144">
        <v>1435200.95</v>
      </c>
      <c r="E11" s="145">
        <v>214346.81</v>
      </c>
      <c r="F11" s="145">
        <v>835296.24</v>
      </c>
      <c r="G11" s="146">
        <v>2484844</v>
      </c>
    </row>
    <row r="12" spans="1:7" ht="15">
      <c r="A12" s="8"/>
      <c r="B12" s="5" t="s">
        <v>35</v>
      </c>
      <c r="C12" s="75">
        <v>41790</v>
      </c>
      <c r="D12" s="144">
        <v>112327.62</v>
      </c>
      <c r="E12" s="145">
        <v>17805.72</v>
      </c>
      <c r="F12" s="145">
        <v>27483.68</v>
      </c>
      <c r="G12" s="146">
        <v>157617.02</v>
      </c>
    </row>
    <row r="13" spans="1:7" ht="15">
      <c r="A13" s="8"/>
      <c r="B13" s="5" t="s">
        <v>105</v>
      </c>
      <c r="C13" s="6"/>
      <c r="D13" s="144">
        <v>112327.62</v>
      </c>
      <c r="E13" s="145">
        <v>17805.72</v>
      </c>
      <c r="F13" s="145">
        <v>27483.68</v>
      </c>
      <c r="G13" s="146">
        <v>157617.02</v>
      </c>
    </row>
    <row r="14" spans="1:7" ht="15">
      <c r="A14" s="5" t="s">
        <v>149</v>
      </c>
      <c r="B14" s="6"/>
      <c r="C14" s="6"/>
      <c r="D14" s="144">
        <v>1546354.7599999998</v>
      </c>
      <c r="E14" s="145">
        <v>231981.1</v>
      </c>
      <c r="F14" s="145">
        <v>862877.4800000001</v>
      </c>
      <c r="G14" s="146">
        <v>2641213.34</v>
      </c>
    </row>
    <row r="15" spans="1:7" ht="15">
      <c r="A15" s="5" t="s">
        <v>92</v>
      </c>
      <c r="B15" s="5" t="s">
        <v>39</v>
      </c>
      <c r="C15" s="75">
        <v>41670</v>
      </c>
      <c r="D15" s="144">
        <v>499437</v>
      </c>
      <c r="E15" s="145">
        <v>75143</v>
      </c>
      <c r="F15" s="145">
        <v>277990</v>
      </c>
      <c r="G15" s="146">
        <v>852570</v>
      </c>
    </row>
    <row r="16" spans="1:7" ht="15">
      <c r="A16" s="8"/>
      <c r="B16" s="8"/>
      <c r="C16" s="76">
        <v>41698</v>
      </c>
      <c r="D16" s="147">
        <v>499437</v>
      </c>
      <c r="E16" s="67">
        <v>75143</v>
      </c>
      <c r="F16" s="67">
        <v>277990</v>
      </c>
      <c r="G16" s="148">
        <v>852570</v>
      </c>
    </row>
    <row r="17" spans="1:7" ht="15">
      <c r="A17" s="8"/>
      <c r="B17" s="8"/>
      <c r="C17" s="76">
        <v>41729</v>
      </c>
      <c r="D17" s="147">
        <v>499437</v>
      </c>
      <c r="E17" s="67">
        <v>75143</v>
      </c>
      <c r="F17" s="67">
        <v>277990</v>
      </c>
      <c r="G17" s="148">
        <v>852570</v>
      </c>
    </row>
    <row r="18" spans="1:7" ht="15">
      <c r="A18" s="8"/>
      <c r="B18" s="8"/>
      <c r="C18" s="76">
        <v>41759</v>
      </c>
      <c r="D18" s="147">
        <v>499437</v>
      </c>
      <c r="E18" s="67">
        <v>75143</v>
      </c>
      <c r="F18" s="67">
        <v>277990</v>
      </c>
      <c r="G18" s="148">
        <v>852570</v>
      </c>
    </row>
    <row r="19" spans="1:7" ht="15">
      <c r="A19" s="8"/>
      <c r="B19" s="8"/>
      <c r="C19" s="76">
        <v>41790</v>
      </c>
      <c r="D19" s="147">
        <v>499437</v>
      </c>
      <c r="E19" s="67">
        <v>75143</v>
      </c>
      <c r="F19" s="67">
        <v>277990</v>
      </c>
      <c r="G19" s="148">
        <v>852570</v>
      </c>
    </row>
    <row r="20" spans="1:7" ht="15">
      <c r="A20" s="8"/>
      <c r="B20" s="8"/>
      <c r="C20" s="76">
        <v>41820</v>
      </c>
      <c r="D20" s="147">
        <v>499437</v>
      </c>
      <c r="E20" s="67">
        <v>75143</v>
      </c>
      <c r="F20" s="67">
        <v>277990</v>
      </c>
      <c r="G20" s="148">
        <v>852570</v>
      </c>
    </row>
    <row r="21" spans="1:7" ht="15">
      <c r="A21" s="8"/>
      <c r="B21" s="8"/>
      <c r="C21" s="76">
        <v>41851</v>
      </c>
      <c r="D21" s="147">
        <v>499437</v>
      </c>
      <c r="E21" s="67">
        <v>75143</v>
      </c>
      <c r="F21" s="67">
        <v>277990</v>
      </c>
      <c r="G21" s="148">
        <v>852570</v>
      </c>
    </row>
    <row r="22" spans="1:7" ht="15">
      <c r="A22" s="8"/>
      <c r="B22" s="8"/>
      <c r="C22" s="76">
        <v>41882</v>
      </c>
      <c r="D22" s="147">
        <v>499437</v>
      </c>
      <c r="E22" s="67">
        <v>75143</v>
      </c>
      <c r="F22" s="67">
        <v>277990</v>
      </c>
      <c r="G22" s="148">
        <v>852570</v>
      </c>
    </row>
    <row r="23" spans="1:7" ht="15">
      <c r="A23" s="8"/>
      <c r="B23" s="8"/>
      <c r="C23" s="76">
        <v>41912</v>
      </c>
      <c r="D23" s="147">
        <v>499437</v>
      </c>
      <c r="E23" s="67">
        <v>75143</v>
      </c>
      <c r="F23" s="67">
        <v>277990</v>
      </c>
      <c r="G23" s="148">
        <v>852570</v>
      </c>
    </row>
    <row r="24" spans="1:7" ht="15">
      <c r="A24" s="8"/>
      <c r="B24" s="5" t="s">
        <v>104</v>
      </c>
      <c r="C24" s="6"/>
      <c r="D24" s="144">
        <v>4494933</v>
      </c>
      <c r="E24" s="145">
        <v>676287</v>
      </c>
      <c r="F24" s="145">
        <v>2501910</v>
      </c>
      <c r="G24" s="146">
        <v>7673130</v>
      </c>
    </row>
    <row r="25" spans="1:7" ht="15">
      <c r="A25" s="5" t="s">
        <v>150</v>
      </c>
      <c r="B25" s="6"/>
      <c r="C25" s="6"/>
      <c r="D25" s="144">
        <v>4494933</v>
      </c>
      <c r="E25" s="145">
        <v>676287</v>
      </c>
      <c r="F25" s="145">
        <v>2501910</v>
      </c>
      <c r="G25" s="146">
        <v>7673130</v>
      </c>
    </row>
    <row r="26" spans="1:7" ht="15">
      <c r="A26" s="5" t="s">
        <v>40</v>
      </c>
      <c r="B26" s="5" t="s">
        <v>39</v>
      </c>
      <c r="C26" s="75">
        <v>41578</v>
      </c>
      <c r="D26" s="144">
        <v>1096</v>
      </c>
      <c r="E26" s="145">
        <v>95</v>
      </c>
      <c r="F26" s="145">
        <v>252</v>
      </c>
      <c r="G26" s="146">
        <v>1443</v>
      </c>
    </row>
    <row r="27" spans="1:7" ht="15">
      <c r="A27" s="8"/>
      <c r="B27" s="8"/>
      <c r="C27" s="76">
        <v>41608</v>
      </c>
      <c r="D27" s="147">
        <v>1096</v>
      </c>
      <c r="E27" s="67">
        <v>95</v>
      </c>
      <c r="F27" s="67">
        <v>252</v>
      </c>
      <c r="G27" s="148">
        <v>1443</v>
      </c>
    </row>
    <row r="28" spans="1:7" ht="15">
      <c r="A28" s="8"/>
      <c r="B28" s="8"/>
      <c r="C28" s="76">
        <v>41639</v>
      </c>
      <c r="D28" s="147">
        <v>1090</v>
      </c>
      <c r="E28" s="67">
        <v>90</v>
      </c>
      <c r="F28" s="67">
        <v>247</v>
      </c>
      <c r="G28" s="148">
        <v>1427</v>
      </c>
    </row>
    <row r="29" spans="1:7" ht="15">
      <c r="A29" s="8"/>
      <c r="B29" s="5" t="s">
        <v>104</v>
      </c>
      <c r="C29" s="6"/>
      <c r="D29" s="144">
        <v>3282</v>
      </c>
      <c r="E29" s="145">
        <v>280</v>
      </c>
      <c r="F29" s="145">
        <v>751</v>
      </c>
      <c r="G29" s="146">
        <v>4313</v>
      </c>
    </row>
    <row r="30" spans="1:7" ht="15">
      <c r="A30" s="8"/>
      <c r="B30" s="5" t="s">
        <v>35</v>
      </c>
      <c r="C30" s="75">
        <v>41698</v>
      </c>
      <c r="D30" s="144">
        <v>791.89</v>
      </c>
      <c r="E30" s="145">
        <v>68.36</v>
      </c>
      <c r="F30" s="145">
        <v>181.84</v>
      </c>
      <c r="G30" s="146">
        <v>1042.09</v>
      </c>
    </row>
    <row r="31" spans="1:7" ht="15">
      <c r="A31" s="8"/>
      <c r="B31" s="8"/>
      <c r="C31" s="76">
        <v>41759</v>
      </c>
      <c r="D31" s="147">
        <v>-1.81</v>
      </c>
      <c r="E31" s="67">
        <v>-0.54</v>
      </c>
      <c r="F31" s="67">
        <v>-1.44</v>
      </c>
      <c r="G31" s="148">
        <v>-3.79</v>
      </c>
    </row>
    <row r="32" spans="1:7" ht="15">
      <c r="A32" s="8"/>
      <c r="B32" s="5" t="s">
        <v>105</v>
      </c>
      <c r="C32" s="6"/>
      <c r="D32" s="144">
        <v>790.08</v>
      </c>
      <c r="E32" s="145">
        <v>67.82</v>
      </c>
      <c r="F32" s="145">
        <v>180.4</v>
      </c>
      <c r="G32" s="146">
        <v>1038.3</v>
      </c>
    </row>
    <row r="33" spans="1:7" ht="15">
      <c r="A33" s="5" t="s">
        <v>148</v>
      </c>
      <c r="B33" s="6"/>
      <c r="C33" s="6"/>
      <c r="D33" s="144">
        <v>4072.08</v>
      </c>
      <c r="E33" s="145">
        <v>347.82</v>
      </c>
      <c r="F33" s="145">
        <v>931.4</v>
      </c>
      <c r="G33" s="146">
        <v>5351.3</v>
      </c>
    </row>
    <row r="34" spans="1:7" ht="15">
      <c r="A34" s="5" t="s">
        <v>65</v>
      </c>
      <c r="B34" s="5" t="s">
        <v>39</v>
      </c>
      <c r="C34" s="75">
        <v>41670</v>
      </c>
      <c r="D34" s="144">
        <v>1352</v>
      </c>
      <c r="E34" s="145">
        <v>104</v>
      </c>
      <c r="F34" s="145">
        <v>335</v>
      </c>
      <c r="G34" s="146">
        <v>1791</v>
      </c>
    </row>
    <row r="35" spans="1:7" ht="15">
      <c r="A35" s="8"/>
      <c r="B35" s="8"/>
      <c r="C35" s="76">
        <v>41698</v>
      </c>
      <c r="D35" s="147">
        <v>1352</v>
      </c>
      <c r="E35" s="67">
        <v>104</v>
      </c>
      <c r="F35" s="67">
        <v>335</v>
      </c>
      <c r="G35" s="148">
        <v>1791</v>
      </c>
    </row>
    <row r="36" spans="1:7" ht="15">
      <c r="A36" s="8"/>
      <c r="B36" s="8"/>
      <c r="C36" s="76">
        <v>41729</v>
      </c>
      <c r="D36" s="147">
        <v>1352</v>
      </c>
      <c r="E36" s="67">
        <v>104</v>
      </c>
      <c r="F36" s="67">
        <v>335</v>
      </c>
      <c r="G36" s="148">
        <v>1791</v>
      </c>
    </row>
    <row r="37" spans="1:7" ht="15">
      <c r="A37" s="8"/>
      <c r="B37" s="8"/>
      <c r="C37" s="76">
        <v>41759</v>
      </c>
      <c r="D37" s="147">
        <v>1352</v>
      </c>
      <c r="E37" s="67">
        <v>104</v>
      </c>
      <c r="F37" s="67">
        <v>335</v>
      </c>
      <c r="G37" s="148">
        <v>1791</v>
      </c>
    </row>
    <row r="38" spans="1:7" ht="15">
      <c r="A38" s="8"/>
      <c r="B38" s="8"/>
      <c r="C38" s="76">
        <v>41790</v>
      </c>
      <c r="D38" s="147">
        <v>1352</v>
      </c>
      <c r="E38" s="67">
        <v>104</v>
      </c>
      <c r="F38" s="67">
        <v>335</v>
      </c>
      <c r="G38" s="148">
        <v>1791</v>
      </c>
    </row>
    <row r="39" spans="1:7" ht="15">
      <c r="A39" s="8"/>
      <c r="B39" s="8"/>
      <c r="C39" s="76">
        <v>41820</v>
      </c>
      <c r="D39" s="147">
        <v>1352</v>
      </c>
      <c r="E39" s="67">
        <v>104</v>
      </c>
      <c r="F39" s="67">
        <v>335</v>
      </c>
      <c r="G39" s="148">
        <v>1791</v>
      </c>
    </row>
    <row r="40" spans="1:7" ht="15">
      <c r="A40" s="8"/>
      <c r="B40" s="8"/>
      <c r="C40" s="76">
        <v>41851</v>
      </c>
      <c r="D40" s="147">
        <v>1352</v>
      </c>
      <c r="E40" s="67">
        <v>104</v>
      </c>
      <c r="F40" s="67">
        <v>335</v>
      </c>
      <c r="G40" s="148">
        <v>1791</v>
      </c>
    </row>
    <row r="41" spans="1:7" ht="15">
      <c r="A41" s="8"/>
      <c r="B41" s="8"/>
      <c r="C41" s="76">
        <v>41882</v>
      </c>
      <c r="D41" s="147">
        <v>1352</v>
      </c>
      <c r="E41" s="67">
        <v>104</v>
      </c>
      <c r="F41" s="67">
        <v>335</v>
      </c>
      <c r="G41" s="148">
        <v>1791</v>
      </c>
    </row>
    <row r="42" spans="1:7" ht="15">
      <c r="A42" s="8"/>
      <c r="B42" s="8"/>
      <c r="C42" s="76">
        <v>41912</v>
      </c>
      <c r="D42" s="147">
        <v>1352</v>
      </c>
      <c r="E42" s="67">
        <v>104</v>
      </c>
      <c r="F42" s="67">
        <v>335</v>
      </c>
      <c r="G42" s="148">
        <v>1791</v>
      </c>
    </row>
    <row r="43" spans="1:7" ht="15">
      <c r="A43" s="8"/>
      <c r="B43" s="5" t="s">
        <v>104</v>
      </c>
      <c r="C43" s="6"/>
      <c r="D43" s="144">
        <v>12168</v>
      </c>
      <c r="E43" s="145">
        <v>936</v>
      </c>
      <c r="F43" s="145">
        <v>3015</v>
      </c>
      <c r="G43" s="146">
        <v>16119</v>
      </c>
    </row>
    <row r="44" spans="1:7" ht="15">
      <c r="A44" s="5" t="s">
        <v>153</v>
      </c>
      <c r="B44" s="6"/>
      <c r="C44" s="6"/>
      <c r="D44" s="144">
        <v>12168</v>
      </c>
      <c r="E44" s="145">
        <v>936</v>
      </c>
      <c r="F44" s="145">
        <v>3015</v>
      </c>
      <c r="G44" s="146">
        <v>16119</v>
      </c>
    </row>
    <row r="45" spans="1:7" ht="15">
      <c r="A45" s="5" t="s">
        <v>48</v>
      </c>
      <c r="B45" s="5" t="s">
        <v>22</v>
      </c>
      <c r="C45" s="75">
        <v>41577</v>
      </c>
      <c r="D45" s="144">
        <v>2250</v>
      </c>
      <c r="E45" s="145">
        <v>0</v>
      </c>
      <c r="F45" s="145">
        <v>0</v>
      </c>
      <c r="G45" s="146">
        <v>2250</v>
      </c>
    </row>
    <row r="46" spans="1:7" ht="15">
      <c r="A46" s="8"/>
      <c r="B46" s="8"/>
      <c r="C46" s="76">
        <v>41608</v>
      </c>
      <c r="D46" s="147">
        <v>2250</v>
      </c>
      <c r="E46" s="67">
        <v>0</v>
      </c>
      <c r="F46" s="67">
        <v>0</v>
      </c>
      <c r="G46" s="148">
        <v>2250</v>
      </c>
    </row>
    <row r="47" spans="1:7" ht="15">
      <c r="A47" s="8"/>
      <c r="B47" s="8"/>
      <c r="C47" s="76">
        <v>41639</v>
      </c>
      <c r="D47" s="147">
        <v>2250</v>
      </c>
      <c r="E47" s="67">
        <v>0</v>
      </c>
      <c r="F47" s="67">
        <v>0</v>
      </c>
      <c r="G47" s="148">
        <v>2250</v>
      </c>
    </row>
    <row r="48" spans="1:7" ht="15">
      <c r="A48" s="8"/>
      <c r="B48" s="5" t="s">
        <v>102</v>
      </c>
      <c r="C48" s="6"/>
      <c r="D48" s="144">
        <v>6750</v>
      </c>
      <c r="E48" s="145">
        <v>0</v>
      </c>
      <c r="F48" s="145">
        <v>0</v>
      </c>
      <c r="G48" s="146">
        <v>6750</v>
      </c>
    </row>
    <row r="49" spans="1:7" ht="15">
      <c r="A49" s="8"/>
      <c r="B49" s="5" t="s">
        <v>35</v>
      </c>
      <c r="C49" s="75">
        <v>41696</v>
      </c>
      <c r="D49" s="144">
        <v>-1473.49</v>
      </c>
      <c r="E49" s="145">
        <v>0</v>
      </c>
      <c r="F49" s="145">
        <v>0</v>
      </c>
      <c r="G49" s="146">
        <v>-1473.49</v>
      </c>
    </row>
    <row r="50" spans="1:7" ht="15">
      <c r="A50" s="8"/>
      <c r="B50" s="5" t="s">
        <v>105</v>
      </c>
      <c r="C50" s="6"/>
      <c r="D50" s="144">
        <v>-1473.49</v>
      </c>
      <c r="E50" s="145">
        <v>0</v>
      </c>
      <c r="F50" s="145">
        <v>0</v>
      </c>
      <c r="G50" s="146">
        <v>-1473.49</v>
      </c>
    </row>
    <row r="51" spans="1:7" ht="15">
      <c r="A51" s="5" t="s">
        <v>151</v>
      </c>
      <c r="B51" s="6"/>
      <c r="C51" s="6"/>
      <c r="D51" s="144">
        <v>5276.51</v>
      </c>
      <c r="E51" s="145">
        <v>0</v>
      </c>
      <c r="F51" s="145">
        <v>0</v>
      </c>
      <c r="G51" s="146">
        <v>5276.51</v>
      </c>
    </row>
    <row r="52" spans="1:7" ht="15">
      <c r="A52" s="5" t="s">
        <v>81</v>
      </c>
      <c r="B52" s="5" t="s">
        <v>22</v>
      </c>
      <c r="C52" s="75">
        <v>41670</v>
      </c>
      <c r="D52" s="144">
        <v>2125</v>
      </c>
      <c r="E52" s="145">
        <v>0</v>
      </c>
      <c r="F52" s="145">
        <v>0</v>
      </c>
      <c r="G52" s="146">
        <v>2125</v>
      </c>
    </row>
    <row r="53" spans="1:7" ht="15">
      <c r="A53" s="8"/>
      <c r="B53" s="8"/>
      <c r="C53" s="76">
        <v>41698</v>
      </c>
      <c r="D53" s="147">
        <v>2125</v>
      </c>
      <c r="E53" s="67">
        <v>0</v>
      </c>
      <c r="F53" s="67">
        <v>0</v>
      </c>
      <c r="G53" s="148">
        <v>2125</v>
      </c>
    </row>
    <row r="54" spans="1:7" ht="15">
      <c r="A54" s="8"/>
      <c r="B54" s="8"/>
      <c r="C54" s="76">
        <v>41729</v>
      </c>
      <c r="D54" s="147">
        <v>2125</v>
      </c>
      <c r="E54" s="67">
        <v>0</v>
      </c>
      <c r="F54" s="67">
        <v>0</v>
      </c>
      <c r="G54" s="148">
        <v>2125</v>
      </c>
    </row>
    <row r="55" spans="1:7" ht="15">
      <c r="A55" s="8"/>
      <c r="B55" s="8"/>
      <c r="C55" s="76">
        <v>41759</v>
      </c>
      <c r="D55" s="147">
        <v>2125</v>
      </c>
      <c r="E55" s="67">
        <v>0</v>
      </c>
      <c r="F55" s="67">
        <v>0</v>
      </c>
      <c r="G55" s="148">
        <v>2125</v>
      </c>
    </row>
    <row r="56" spans="1:7" ht="15">
      <c r="A56" s="8"/>
      <c r="B56" s="8"/>
      <c r="C56" s="76">
        <v>41789</v>
      </c>
      <c r="D56" s="147">
        <v>2125</v>
      </c>
      <c r="E56" s="67">
        <v>0</v>
      </c>
      <c r="F56" s="67">
        <v>0</v>
      </c>
      <c r="G56" s="148">
        <v>2125</v>
      </c>
    </row>
    <row r="57" spans="1:7" ht="15">
      <c r="A57" s="8"/>
      <c r="B57" s="8"/>
      <c r="C57" s="76">
        <v>41820</v>
      </c>
      <c r="D57" s="147">
        <v>2125</v>
      </c>
      <c r="E57" s="67">
        <v>0</v>
      </c>
      <c r="F57" s="67">
        <v>0</v>
      </c>
      <c r="G57" s="148">
        <v>2125</v>
      </c>
    </row>
    <row r="58" spans="1:7" ht="15">
      <c r="A58" s="8"/>
      <c r="B58" s="8"/>
      <c r="C58" s="76">
        <v>41851</v>
      </c>
      <c r="D58" s="147">
        <v>2125</v>
      </c>
      <c r="E58" s="67">
        <v>0</v>
      </c>
      <c r="F58" s="67">
        <v>0</v>
      </c>
      <c r="G58" s="148">
        <v>2125</v>
      </c>
    </row>
    <row r="59" spans="1:7" ht="15">
      <c r="A59" s="8"/>
      <c r="B59" s="8"/>
      <c r="C59" s="76">
        <v>41882</v>
      </c>
      <c r="D59" s="147">
        <v>2125</v>
      </c>
      <c r="E59" s="67">
        <v>0</v>
      </c>
      <c r="F59" s="67">
        <v>0</v>
      </c>
      <c r="G59" s="148">
        <v>2125</v>
      </c>
    </row>
    <row r="60" spans="1:7" ht="15">
      <c r="A60" s="8"/>
      <c r="B60" s="8"/>
      <c r="C60" s="76">
        <v>41912</v>
      </c>
      <c r="D60" s="147">
        <v>2125</v>
      </c>
      <c r="E60" s="67">
        <v>0</v>
      </c>
      <c r="F60" s="67">
        <v>0</v>
      </c>
      <c r="G60" s="148">
        <v>2125</v>
      </c>
    </row>
    <row r="61" spans="1:7" ht="15">
      <c r="A61" s="8"/>
      <c r="B61" s="5" t="s">
        <v>102</v>
      </c>
      <c r="C61" s="6"/>
      <c r="D61" s="144">
        <v>19125</v>
      </c>
      <c r="E61" s="145">
        <v>0</v>
      </c>
      <c r="F61" s="145">
        <v>0</v>
      </c>
      <c r="G61" s="146">
        <v>19125</v>
      </c>
    </row>
    <row r="62" spans="1:7" ht="15">
      <c r="A62" s="5" t="s">
        <v>152</v>
      </c>
      <c r="B62" s="6"/>
      <c r="C62" s="6"/>
      <c r="D62" s="144">
        <v>19125</v>
      </c>
      <c r="E62" s="145">
        <v>0</v>
      </c>
      <c r="F62" s="145">
        <v>0</v>
      </c>
      <c r="G62" s="146">
        <v>19125</v>
      </c>
    </row>
    <row r="63" spans="1:7" ht="15">
      <c r="A63" s="11" t="s">
        <v>100</v>
      </c>
      <c r="B63" s="12"/>
      <c r="C63" s="12"/>
      <c r="D63" s="149">
        <v>6081929.35</v>
      </c>
      <c r="E63" s="150">
        <v>909551.9199999999</v>
      </c>
      <c r="F63" s="150">
        <v>3368733.88</v>
      </c>
      <c r="G63" s="151">
        <v>10360215.15</v>
      </c>
    </row>
    <row r="64" ht="15">
      <c r="F64" s="157">
        <f>F63+D63</f>
        <v>9450663.23</v>
      </c>
    </row>
    <row r="65" ht="15">
      <c r="F65" s="67"/>
    </row>
    <row r="66" spans="3:6" ht="15">
      <c r="C66" s="77" t="s">
        <v>215</v>
      </c>
      <c r="D66" s="67">
        <f>-(D50+D32+D13+D7)</f>
        <v>-110470.4</v>
      </c>
      <c r="F66" s="67">
        <f>-(F50+F32+F13+F7)</f>
        <v>-27761.640000000003</v>
      </c>
    </row>
    <row r="67" spans="3:6" ht="15">
      <c r="C67" s="77" t="s">
        <v>224</v>
      </c>
      <c r="D67" s="67">
        <f>-D66*0.25</f>
        <v>27617.6</v>
      </c>
      <c r="F67" s="67">
        <f>-F66*0.25</f>
        <v>6940.410000000001</v>
      </c>
    </row>
    <row r="68" spans="3:6" ht="15">
      <c r="C68" s="77" t="s">
        <v>213</v>
      </c>
      <c r="D68" s="67">
        <f>D63+D66+D67</f>
        <v>5999076.549999999</v>
      </c>
      <c r="F68" s="67">
        <f>F63+F66+F67</f>
        <v>3347912.65</v>
      </c>
    </row>
    <row r="69" ht="15" thickBot="1">
      <c r="F69" s="156">
        <f>F68+D68</f>
        <v>9346989.2</v>
      </c>
    </row>
    <row r="70" ht="15" thickTop="1"/>
    <row r="102" ht="15">
      <c r="J102" s="139">
        <v>20186.48</v>
      </c>
    </row>
    <row r="103" ht="15">
      <c r="J103" s="67">
        <f>J102-'Est. Tax Calc'!C18</f>
        <v>0</v>
      </c>
    </row>
  </sheetData>
  <sheetProtection/>
  <printOptions/>
  <pageMargins left="0.7" right="0.7" top="0.75" bottom="0.75" header="0.3" footer="0.3"/>
  <pageSetup horizontalDpi="600" verticalDpi="600" orientation="portrait" scale="65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view="pageBreakPreview" zoomScale="60" zoomScalePageLayoutView="0" workbookViewId="0" topLeftCell="A120">
      <selection activeCell="A164" sqref="A164"/>
    </sheetView>
  </sheetViews>
  <sheetFormatPr defaultColWidth="9.140625" defaultRowHeight="15"/>
  <cols>
    <col min="1" max="1" width="18.8515625" style="62" bestFit="1" customWidth="1"/>
    <col min="2" max="2" width="15.8515625" style="62" bestFit="1" customWidth="1"/>
    <col min="3" max="3" width="11.57421875" style="62" bestFit="1" customWidth="1"/>
    <col min="4" max="4" width="11.8515625" style="62" bestFit="1" customWidth="1"/>
    <col min="5" max="16384" width="9.140625" style="62" customWidth="1"/>
  </cols>
  <sheetData>
    <row r="1" spans="1:6" ht="12">
      <c r="A1" s="61" t="s">
        <v>124</v>
      </c>
      <c r="B1" s="61" t="s">
        <v>125</v>
      </c>
      <c r="C1" s="61" t="s">
        <v>3</v>
      </c>
      <c r="D1" s="61" t="s">
        <v>126</v>
      </c>
      <c r="E1" s="61" t="s">
        <v>127</v>
      </c>
      <c r="F1" s="61" t="s">
        <v>128</v>
      </c>
    </row>
    <row r="2" spans="1:6" ht="15">
      <c r="A2" s="64" t="s">
        <v>21</v>
      </c>
      <c r="B2" s="64" t="s">
        <v>48</v>
      </c>
      <c r="C2" s="64" t="s">
        <v>22</v>
      </c>
      <c r="D2" s="65">
        <v>41577</v>
      </c>
      <c r="E2" s="64" t="s">
        <v>31</v>
      </c>
      <c r="F2" s="64">
        <v>2250</v>
      </c>
    </row>
    <row r="3" spans="1:6" ht="15">
      <c r="A3" s="64" t="s">
        <v>44</v>
      </c>
      <c r="B3" s="64" t="s">
        <v>40</v>
      </c>
      <c r="C3" s="64" t="s">
        <v>39</v>
      </c>
      <c r="D3" s="65">
        <v>41578</v>
      </c>
      <c r="E3" s="64" t="s">
        <v>31</v>
      </c>
      <c r="F3" s="64">
        <v>95</v>
      </c>
    </row>
    <row r="4" spans="1:6" ht="15">
      <c r="A4" s="64" t="s">
        <v>21</v>
      </c>
      <c r="B4" s="64" t="s">
        <v>40</v>
      </c>
      <c r="C4" s="64" t="s">
        <v>39</v>
      </c>
      <c r="D4" s="65">
        <v>41578</v>
      </c>
      <c r="E4" s="64" t="s">
        <v>31</v>
      </c>
      <c r="F4" s="64">
        <v>1096</v>
      </c>
    </row>
    <row r="5" spans="1:6" ht="15">
      <c r="A5" s="64" t="s">
        <v>44</v>
      </c>
      <c r="B5" s="64" t="s">
        <v>56</v>
      </c>
      <c r="C5" s="64" t="s">
        <v>39</v>
      </c>
      <c r="D5" s="65">
        <v>41578</v>
      </c>
      <c r="E5" s="64" t="s">
        <v>31</v>
      </c>
      <c r="F5" s="64">
        <v>71450</v>
      </c>
    </row>
    <row r="6" spans="1:6" ht="15">
      <c r="A6" s="64" t="s">
        <v>21</v>
      </c>
      <c r="B6" s="64" t="s">
        <v>36</v>
      </c>
      <c r="C6" s="64" t="s">
        <v>35</v>
      </c>
      <c r="D6" s="65">
        <v>41578</v>
      </c>
      <c r="E6" s="64" t="s">
        <v>31</v>
      </c>
      <c r="F6" s="64">
        <v>-626</v>
      </c>
    </row>
    <row r="7" spans="1:6" ht="15">
      <c r="A7" s="64" t="s">
        <v>46</v>
      </c>
      <c r="B7" s="64" t="s">
        <v>140</v>
      </c>
      <c r="C7" s="64" t="s">
        <v>39</v>
      </c>
      <c r="D7" s="65">
        <v>41578</v>
      </c>
      <c r="E7" s="64" t="s">
        <v>31</v>
      </c>
      <c r="F7" s="64">
        <v>3918</v>
      </c>
    </row>
    <row r="8" spans="1:6" ht="15">
      <c r="A8" s="64" t="s">
        <v>46</v>
      </c>
      <c r="B8" s="64" t="s">
        <v>56</v>
      </c>
      <c r="C8" s="64" t="s">
        <v>39</v>
      </c>
      <c r="D8" s="65">
        <v>41578</v>
      </c>
      <c r="E8" s="64" t="s">
        <v>31</v>
      </c>
      <c r="F8" s="64">
        <v>278433</v>
      </c>
    </row>
    <row r="9" spans="1:6" ht="15">
      <c r="A9" s="64" t="s">
        <v>44</v>
      </c>
      <c r="B9" s="64" t="s">
        <v>56</v>
      </c>
      <c r="C9" s="64" t="s">
        <v>22</v>
      </c>
      <c r="D9" s="65">
        <v>41578</v>
      </c>
      <c r="E9" s="64" t="s">
        <v>57</v>
      </c>
      <c r="F9" s="64">
        <v>0.92</v>
      </c>
    </row>
    <row r="10" spans="1:6" ht="15">
      <c r="A10" s="64" t="s">
        <v>21</v>
      </c>
      <c r="B10" s="64" t="s">
        <v>140</v>
      </c>
      <c r="C10" s="64" t="s">
        <v>39</v>
      </c>
      <c r="D10" s="65">
        <v>41578</v>
      </c>
      <c r="E10" s="64" t="s">
        <v>31</v>
      </c>
      <c r="F10" s="64">
        <v>799</v>
      </c>
    </row>
    <row r="11" spans="1:6" ht="15">
      <c r="A11" s="64" t="s">
        <v>46</v>
      </c>
      <c r="B11" s="64" t="s">
        <v>40</v>
      </c>
      <c r="C11" s="64" t="s">
        <v>39</v>
      </c>
      <c r="D11" s="65">
        <v>41578</v>
      </c>
      <c r="E11" s="64" t="s">
        <v>31</v>
      </c>
      <c r="F11" s="64">
        <v>252</v>
      </c>
    </row>
    <row r="12" spans="1:6" ht="15">
      <c r="A12" s="64" t="s">
        <v>21</v>
      </c>
      <c r="B12" s="64" t="s">
        <v>56</v>
      </c>
      <c r="C12" s="64" t="s">
        <v>39</v>
      </c>
      <c r="D12" s="65">
        <v>41578</v>
      </c>
      <c r="E12" s="64" t="s">
        <v>31</v>
      </c>
      <c r="F12" s="64">
        <v>478402</v>
      </c>
    </row>
    <row r="13" spans="1:6" ht="15">
      <c r="A13" s="64" t="s">
        <v>21</v>
      </c>
      <c r="B13" s="64" t="s">
        <v>140</v>
      </c>
      <c r="C13" s="64" t="s">
        <v>39</v>
      </c>
      <c r="D13" s="65">
        <v>41608</v>
      </c>
      <c r="E13" s="64" t="s">
        <v>31</v>
      </c>
      <c r="F13" s="64">
        <v>799</v>
      </c>
    </row>
    <row r="14" spans="1:6" ht="15">
      <c r="A14" s="64" t="s">
        <v>46</v>
      </c>
      <c r="B14" s="64" t="s">
        <v>56</v>
      </c>
      <c r="C14" s="64" t="s">
        <v>39</v>
      </c>
      <c r="D14" s="65">
        <v>41608</v>
      </c>
      <c r="E14" s="64" t="s">
        <v>31</v>
      </c>
      <c r="F14" s="64">
        <v>278433</v>
      </c>
    </row>
    <row r="15" spans="1:6" ht="15">
      <c r="A15" s="64" t="s">
        <v>46</v>
      </c>
      <c r="B15" s="64" t="s">
        <v>40</v>
      </c>
      <c r="C15" s="64" t="s">
        <v>39</v>
      </c>
      <c r="D15" s="65">
        <v>41608</v>
      </c>
      <c r="E15" s="64" t="s">
        <v>31</v>
      </c>
      <c r="F15" s="64">
        <v>252</v>
      </c>
    </row>
    <row r="16" spans="1:6" ht="15">
      <c r="A16" s="64" t="s">
        <v>44</v>
      </c>
      <c r="B16" s="64" t="s">
        <v>40</v>
      </c>
      <c r="C16" s="64" t="s">
        <v>39</v>
      </c>
      <c r="D16" s="65">
        <v>41608</v>
      </c>
      <c r="E16" s="64" t="s">
        <v>31</v>
      </c>
      <c r="F16" s="64">
        <v>95</v>
      </c>
    </row>
    <row r="17" spans="1:6" ht="15">
      <c r="A17" s="64" t="s">
        <v>46</v>
      </c>
      <c r="B17" s="64" t="s">
        <v>140</v>
      </c>
      <c r="C17" s="64" t="s">
        <v>39</v>
      </c>
      <c r="D17" s="65">
        <v>41608</v>
      </c>
      <c r="E17" s="64" t="s">
        <v>31</v>
      </c>
      <c r="F17" s="64">
        <v>3918</v>
      </c>
    </row>
    <row r="18" spans="1:6" ht="15">
      <c r="A18" s="64" t="s">
        <v>21</v>
      </c>
      <c r="B18" s="64" t="s">
        <v>40</v>
      </c>
      <c r="C18" s="64" t="s">
        <v>39</v>
      </c>
      <c r="D18" s="65">
        <v>41608</v>
      </c>
      <c r="E18" s="64" t="s">
        <v>31</v>
      </c>
      <c r="F18" s="64">
        <v>1096</v>
      </c>
    </row>
    <row r="19" spans="1:6" ht="15">
      <c r="A19" s="64" t="s">
        <v>21</v>
      </c>
      <c r="B19" s="64" t="s">
        <v>56</v>
      </c>
      <c r="C19" s="64" t="s">
        <v>39</v>
      </c>
      <c r="D19" s="65">
        <v>41608</v>
      </c>
      <c r="E19" s="64" t="s">
        <v>31</v>
      </c>
      <c r="F19" s="64">
        <v>478402</v>
      </c>
    </row>
    <row r="20" spans="1:6" ht="15">
      <c r="A20" s="64" t="s">
        <v>21</v>
      </c>
      <c r="B20" s="64" t="s">
        <v>48</v>
      </c>
      <c r="C20" s="64" t="s">
        <v>22</v>
      </c>
      <c r="D20" s="65">
        <v>41608</v>
      </c>
      <c r="E20" s="64" t="s">
        <v>31</v>
      </c>
      <c r="F20" s="64">
        <v>2250</v>
      </c>
    </row>
    <row r="21" spans="1:6" ht="15">
      <c r="A21" s="64" t="s">
        <v>44</v>
      </c>
      <c r="B21" s="64" t="s">
        <v>56</v>
      </c>
      <c r="C21" s="64" t="s">
        <v>39</v>
      </c>
      <c r="D21" s="65">
        <v>41608</v>
      </c>
      <c r="E21" s="64" t="s">
        <v>31</v>
      </c>
      <c r="F21" s="64">
        <v>71450</v>
      </c>
    </row>
    <row r="22" spans="1:6" ht="15">
      <c r="A22" s="64" t="s">
        <v>21</v>
      </c>
      <c r="B22" s="64" t="s">
        <v>23</v>
      </c>
      <c r="C22" s="64" t="s">
        <v>22</v>
      </c>
      <c r="D22" s="65">
        <v>41638</v>
      </c>
      <c r="E22" s="64" t="s">
        <v>31</v>
      </c>
      <c r="F22" s="64">
        <v>11.76</v>
      </c>
    </row>
    <row r="23" spans="1:6" ht="15">
      <c r="A23" s="64" t="s">
        <v>21</v>
      </c>
      <c r="B23" s="64" t="s">
        <v>52</v>
      </c>
      <c r="C23" s="64" t="s">
        <v>22</v>
      </c>
      <c r="D23" s="65">
        <v>41638</v>
      </c>
      <c r="E23" s="64" t="s">
        <v>31</v>
      </c>
      <c r="F23" s="64">
        <v>12814.07</v>
      </c>
    </row>
    <row r="24" spans="1:6" ht="15">
      <c r="A24" s="64" t="s">
        <v>21</v>
      </c>
      <c r="B24" s="64" t="s">
        <v>36</v>
      </c>
      <c r="C24" s="64" t="s">
        <v>22</v>
      </c>
      <c r="D24" s="65">
        <v>41638</v>
      </c>
      <c r="E24" s="64" t="s">
        <v>31</v>
      </c>
      <c r="F24" s="64">
        <v>184.67</v>
      </c>
    </row>
    <row r="25" spans="1:6" ht="15">
      <c r="A25" s="64" t="s">
        <v>46</v>
      </c>
      <c r="B25" s="64" t="s">
        <v>52</v>
      </c>
      <c r="C25" s="64" t="s">
        <v>22</v>
      </c>
      <c r="D25" s="65">
        <v>41638</v>
      </c>
      <c r="E25" s="64" t="s">
        <v>31</v>
      </c>
      <c r="F25" s="64">
        <v>788.61</v>
      </c>
    </row>
    <row r="26" spans="1:6" ht="15">
      <c r="A26" s="64" t="s">
        <v>44</v>
      </c>
      <c r="B26" s="64" t="s">
        <v>52</v>
      </c>
      <c r="C26" s="64" t="s">
        <v>22</v>
      </c>
      <c r="D26" s="65">
        <v>41638</v>
      </c>
      <c r="E26" s="64" t="s">
        <v>31</v>
      </c>
      <c r="F26" s="64">
        <v>145.79</v>
      </c>
    </row>
    <row r="27" spans="1:6" ht="15">
      <c r="A27" s="64" t="s">
        <v>46</v>
      </c>
      <c r="B27" s="64" t="s">
        <v>140</v>
      </c>
      <c r="C27" s="64" t="s">
        <v>39</v>
      </c>
      <c r="D27" s="65">
        <v>41639</v>
      </c>
      <c r="E27" s="64" t="s">
        <v>31</v>
      </c>
      <c r="F27" s="64">
        <v>3914</v>
      </c>
    </row>
    <row r="28" spans="1:6" ht="15">
      <c r="A28" s="64" t="s">
        <v>21</v>
      </c>
      <c r="B28" s="64" t="s">
        <v>40</v>
      </c>
      <c r="C28" s="64" t="s">
        <v>39</v>
      </c>
      <c r="D28" s="65">
        <v>41639</v>
      </c>
      <c r="E28" s="64" t="s">
        <v>31</v>
      </c>
      <c r="F28" s="64">
        <v>1090</v>
      </c>
    </row>
    <row r="29" spans="1:6" ht="15">
      <c r="A29" s="64" t="s">
        <v>21</v>
      </c>
      <c r="B29" s="64" t="s">
        <v>54</v>
      </c>
      <c r="C29" s="64" t="s">
        <v>35</v>
      </c>
      <c r="D29" s="65">
        <v>41639</v>
      </c>
      <c r="E29" s="64" t="s">
        <v>31</v>
      </c>
      <c r="F29" s="64">
        <v>2160.91</v>
      </c>
    </row>
    <row r="30" spans="1:6" ht="15">
      <c r="A30" s="64" t="s">
        <v>21</v>
      </c>
      <c r="B30" s="64" t="s">
        <v>140</v>
      </c>
      <c r="C30" s="64" t="s">
        <v>39</v>
      </c>
      <c r="D30" s="65">
        <v>41639</v>
      </c>
      <c r="E30" s="64" t="s">
        <v>31</v>
      </c>
      <c r="F30" s="64">
        <v>799</v>
      </c>
    </row>
    <row r="31" spans="1:6" ht="15">
      <c r="A31" s="64" t="s">
        <v>46</v>
      </c>
      <c r="B31" s="64" t="s">
        <v>54</v>
      </c>
      <c r="C31" s="64" t="s">
        <v>35</v>
      </c>
      <c r="D31" s="65">
        <v>41639</v>
      </c>
      <c r="E31" s="64" t="s">
        <v>31</v>
      </c>
      <c r="F31" s="64">
        <v>-3697.21</v>
      </c>
    </row>
    <row r="32" spans="1:6" ht="15">
      <c r="A32" s="64" t="s">
        <v>21</v>
      </c>
      <c r="B32" s="64" t="s">
        <v>56</v>
      </c>
      <c r="C32" s="64" t="s">
        <v>39</v>
      </c>
      <c r="D32" s="65">
        <v>41639</v>
      </c>
      <c r="E32" s="64" t="s">
        <v>31</v>
      </c>
      <c r="F32" s="64">
        <v>478396.95</v>
      </c>
    </row>
    <row r="33" spans="1:6" ht="15">
      <c r="A33" s="64" t="s">
        <v>44</v>
      </c>
      <c r="B33" s="64" t="s">
        <v>40</v>
      </c>
      <c r="C33" s="64" t="s">
        <v>39</v>
      </c>
      <c r="D33" s="65">
        <v>41639</v>
      </c>
      <c r="E33" s="64" t="s">
        <v>31</v>
      </c>
      <c r="F33" s="64">
        <v>90</v>
      </c>
    </row>
    <row r="34" spans="1:6" ht="15">
      <c r="A34" s="64" t="s">
        <v>21</v>
      </c>
      <c r="B34" s="64" t="s">
        <v>48</v>
      </c>
      <c r="C34" s="64" t="s">
        <v>22</v>
      </c>
      <c r="D34" s="65">
        <v>41639</v>
      </c>
      <c r="E34" s="64" t="s">
        <v>31</v>
      </c>
      <c r="F34" s="64">
        <v>2250</v>
      </c>
    </row>
    <row r="35" spans="1:6" ht="15">
      <c r="A35" s="64" t="s">
        <v>46</v>
      </c>
      <c r="B35" s="64" t="s">
        <v>56</v>
      </c>
      <c r="C35" s="64" t="s">
        <v>39</v>
      </c>
      <c r="D35" s="65">
        <v>41639</v>
      </c>
      <c r="E35" s="64" t="s">
        <v>31</v>
      </c>
      <c r="F35" s="64">
        <v>278430.24</v>
      </c>
    </row>
    <row r="36" spans="1:6" ht="15">
      <c r="A36" s="64" t="s">
        <v>46</v>
      </c>
      <c r="B36" s="64" t="s">
        <v>40</v>
      </c>
      <c r="C36" s="64" t="s">
        <v>39</v>
      </c>
      <c r="D36" s="65">
        <v>41639</v>
      </c>
      <c r="E36" s="64" t="s">
        <v>31</v>
      </c>
      <c r="F36" s="64">
        <v>247</v>
      </c>
    </row>
    <row r="37" spans="1:6" ht="15">
      <c r="A37" s="64" t="s">
        <v>44</v>
      </c>
      <c r="B37" s="64" t="s">
        <v>56</v>
      </c>
      <c r="C37" s="64" t="s">
        <v>39</v>
      </c>
      <c r="D37" s="65">
        <v>41639</v>
      </c>
      <c r="E37" s="64" t="s">
        <v>31</v>
      </c>
      <c r="F37" s="64">
        <v>71446.81</v>
      </c>
    </row>
    <row r="38" spans="1:6" ht="15">
      <c r="A38" s="64" t="s">
        <v>44</v>
      </c>
      <c r="B38" s="64" t="s">
        <v>54</v>
      </c>
      <c r="C38" s="64" t="s">
        <v>35</v>
      </c>
      <c r="D38" s="65">
        <v>41639</v>
      </c>
      <c r="E38" s="64" t="s">
        <v>31</v>
      </c>
      <c r="F38" s="64">
        <v>-1999.91</v>
      </c>
    </row>
    <row r="39" spans="1:6" ht="12">
      <c r="A39" s="61" t="s">
        <v>44</v>
      </c>
      <c r="B39" s="61" t="s">
        <v>92</v>
      </c>
      <c r="C39" s="61" t="s">
        <v>22</v>
      </c>
      <c r="D39" s="63">
        <v>41667</v>
      </c>
      <c r="E39" s="61" t="s">
        <v>57</v>
      </c>
      <c r="F39" s="61">
        <v>200.32</v>
      </c>
    </row>
    <row r="40" spans="1:6" ht="12">
      <c r="A40" s="61" t="s">
        <v>21</v>
      </c>
      <c r="B40" s="61" t="s">
        <v>132</v>
      </c>
      <c r="C40" s="61" t="s">
        <v>39</v>
      </c>
      <c r="D40" s="63">
        <v>41670</v>
      </c>
      <c r="E40" s="61" t="s">
        <v>31</v>
      </c>
      <c r="F40" s="61">
        <v>806</v>
      </c>
    </row>
    <row r="41" spans="1:6" ht="12">
      <c r="A41" s="61" t="s">
        <v>46</v>
      </c>
      <c r="B41" s="61" t="s">
        <v>92</v>
      </c>
      <c r="C41" s="61" t="s">
        <v>39</v>
      </c>
      <c r="D41" s="63">
        <v>41670</v>
      </c>
      <c r="E41" s="61" t="s">
        <v>31</v>
      </c>
      <c r="F41" s="61">
        <v>277990</v>
      </c>
    </row>
    <row r="42" spans="1:6" ht="12">
      <c r="A42" s="61" t="s">
        <v>44</v>
      </c>
      <c r="B42" s="61" t="s">
        <v>92</v>
      </c>
      <c r="C42" s="61" t="s">
        <v>39</v>
      </c>
      <c r="D42" s="63">
        <v>41670</v>
      </c>
      <c r="E42" s="61" t="s">
        <v>31</v>
      </c>
      <c r="F42" s="61">
        <v>75143</v>
      </c>
    </row>
    <row r="43" spans="1:6" ht="12">
      <c r="A43" s="61" t="s">
        <v>46</v>
      </c>
      <c r="B43" s="61" t="s">
        <v>65</v>
      </c>
      <c r="C43" s="61" t="s">
        <v>39</v>
      </c>
      <c r="D43" s="63">
        <v>41670</v>
      </c>
      <c r="E43" s="61" t="s">
        <v>31</v>
      </c>
      <c r="F43" s="61">
        <v>335</v>
      </c>
    </row>
    <row r="44" spans="1:6" ht="12">
      <c r="A44" s="61" t="s">
        <v>44</v>
      </c>
      <c r="B44" s="61" t="s">
        <v>56</v>
      </c>
      <c r="C44" s="61" t="s">
        <v>135</v>
      </c>
      <c r="D44" s="63">
        <v>41670</v>
      </c>
      <c r="E44" s="61" t="s">
        <v>68</v>
      </c>
      <c r="F44" s="61">
        <v>-238333</v>
      </c>
    </row>
    <row r="45" spans="1:6" ht="12">
      <c r="A45" s="61" t="s">
        <v>21</v>
      </c>
      <c r="B45" s="61" t="s">
        <v>65</v>
      </c>
      <c r="C45" s="61" t="s">
        <v>39</v>
      </c>
      <c r="D45" s="63">
        <v>41670</v>
      </c>
      <c r="E45" s="61" t="s">
        <v>31</v>
      </c>
      <c r="F45" s="61">
        <v>1352</v>
      </c>
    </row>
    <row r="46" spans="1:6" ht="12">
      <c r="A46" s="61" t="s">
        <v>21</v>
      </c>
      <c r="B46" s="61" t="s">
        <v>81</v>
      </c>
      <c r="C46" s="61" t="s">
        <v>22</v>
      </c>
      <c r="D46" s="63">
        <v>41670</v>
      </c>
      <c r="E46" s="61" t="s">
        <v>31</v>
      </c>
      <c r="F46" s="61">
        <v>2125</v>
      </c>
    </row>
    <row r="47" spans="1:6" ht="12">
      <c r="A47" s="61" t="s">
        <v>44</v>
      </c>
      <c r="B47" s="61" t="s">
        <v>65</v>
      </c>
      <c r="C47" s="61" t="s">
        <v>39</v>
      </c>
      <c r="D47" s="63">
        <v>41670</v>
      </c>
      <c r="E47" s="61" t="s">
        <v>31</v>
      </c>
      <c r="F47" s="61">
        <v>104</v>
      </c>
    </row>
    <row r="48" spans="1:6" ht="12">
      <c r="A48" s="61" t="s">
        <v>21</v>
      </c>
      <c r="B48" s="61" t="s">
        <v>92</v>
      </c>
      <c r="C48" s="61" t="s">
        <v>39</v>
      </c>
      <c r="D48" s="63">
        <v>41670</v>
      </c>
      <c r="E48" s="61" t="s">
        <v>31</v>
      </c>
      <c r="F48" s="61">
        <v>499437</v>
      </c>
    </row>
    <row r="49" spans="1:6" ht="12">
      <c r="A49" s="61" t="s">
        <v>46</v>
      </c>
      <c r="B49" s="61" t="s">
        <v>132</v>
      </c>
      <c r="C49" s="61" t="s">
        <v>39</v>
      </c>
      <c r="D49" s="63">
        <v>41670</v>
      </c>
      <c r="E49" s="61" t="s">
        <v>31</v>
      </c>
      <c r="F49" s="61">
        <v>3911</v>
      </c>
    </row>
    <row r="50" spans="1:6" ht="12">
      <c r="A50" s="61" t="s">
        <v>44</v>
      </c>
      <c r="B50" s="61" t="s">
        <v>56</v>
      </c>
      <c r="C50" s="61" t="s">
        <v>74</v>
      </c>
      <c r="D50" s="63">
        <v>41670</v>
      </c>
      <c r="E50" s="61" t="s">
        <v>68</v>
      </c>
      <c r="F50" s="61">
        <v>476666</v>
      </c>
    </row>
    <row r="51" spans="1:6" ht="12">
      <c r="A51" s="61" t="s">
        <v>21</v>
      </c>
      <c r="B51" s="61" t="s">
        <v>48</v>
      </c>
      <c r="C51" s="61" t="s">
        <v>35</v>
      </c>
      <c r="D51" s="63">
        <v>41696</v>
      </c>
      <c r="E51" s="61" t="s">
        <v>31</v>
      </c>
      <c r="F51" s="61">
        <v>-1473.49</v>
      </c>
    </row>
    <row r="52" spans="1:6" ht="12">
      <c r="A52" s="61" t="s">
        <v>21</v>
      </c>
      <c r="B52" s="61" t="s">
        <v>52</v>
      </c>
      <c r="C52" s="61" t="s">
        <v>22</v>
      </c>
      <c r="D52" s="63">
        <v>41697</v>
      </c>
      <c r="E52" s="61" t="s">
        <v>31</v>
      </c>
      <c r="F52" s="61">
        <v>130.89</v>
      </c>
    </row>
    <row r="53" spans="1:6" ht="12">
      <c r="A53" s="61" t="s">
        <v>46</v>
      </c>
      <c r="B53" s="61" t="s">
        <v>65</v>
      </c>
      <c r="C53" s="61" t="s">
        <v>39</v>
      </c>
      <c r="D53" s="63">
        <v>41698</v>
      </c>
      <c r="E53" s="61" t="s">
        <v>31</v>
      </c>
      <c r="F53" s="61">
        <v>335</v>
      </c>
    </row>
    <row r="54" spans="1:6" ht="12">
      <c r="A54" s="61" t="s">
        <v>44</v>
      </c>
      <c r="B54" s="61" t="s">
        <v>56</v>
      </c>
      <c r="C54" s="61" t="s">
        <v>134</v>
      </c>
      <c r="D54" s="63">
        <v>41698</v>
      </c>
      <c r="E54" s="61" t="s">
        <v>68</v>
      </c>
      <c r="F54" s="61">
        <v>-238333</v>
      </c>
    </row>
    <row r="55" spans="1:6" ht="12">
      <c r="A55" s="61" t="s">
        <v>21</v>
      </c>
      <c r="B55" s="61" t="s">
        <v>92</v>
      </c>
      <c r="C55" s="61" t="s">
        <v>39</v>
      </c>
      <c r="D55" s="63">
        <v>41698</v>
      </c>
      <c r="E55" s="61" t="s">
        <v>31</v>
      </c>
      <c r="F55" s="61">
        <v>499437</v>
      </c>
    </row>
    <row r="56" spans="1:6" ht="12">
      <c r="A56" s="61" t="s">
        <v>46</v>
      </c>
      <c r="B56" s="61" t="s">
        <v>132</v>
      </c>
      <c r="C56" s="61" t="s">
        <v>39</v>
      </c>
      <c r="D56" s="63">
        <v>41698</v>
      </c>
      <c r="E56" s="61" t="s">
        <v>31</v>
      </c>
      <c r="F56" s="61">
        <v>3911</v>
      </c>
    </row>
    <row r="57" spans="1:6" ht="12">
      <c r="A57" s="61" t="s">
        <v>21</v>
      </c>
      <c r="B57" s="61" t="s">
        <v>40</v>
      </c>
      <c r="C57" s="61" t="s">
        <v>35</v>
      </c>
      <c r="D57" s="63">
        <v>41698</v>
      </c>
      <c r="E57" s="61" t="s">
        <v>31</v>
      </c>
      <c r="F57" s="61">
        <v>791.89</v>
      </c>
    </row>
    <row r="58" spans="1:6" ht="12">
      <c r="A58" s="61" t="s">
        <v>44</v>
      </c>
      <c r="B58" s="61" t="s">
        <v>92</v>
      </c>
      <c r="C58" s="61" t="s">
        <v>39</v>
      </c>
      <c r="D58" s="63">
        <v>41698</v>
      </c>
      <c r="E58" s="61" t="s">
        <v>31</v>
      </c>
      <c r="F58" s="61">
        <v>75143</v>
      </c>
    </row>
    <row r="59" spans="1:6" ht="12">
      <c r="A59" s="61" t="s">
        <v>44</v>
      </c>
      <c r="B59" s="61" t="s">
        <v>56</v>
      </c>
      <c r="C59" s="61" t="s">
        <v>74</v>
      </c>
      <c r="D59" s="63">
        <v>41698</v>
      </c>
      <c r="E59" s="61" t="s">
        <v>68</v>
      </c>
      <c r="F59" s="61">
        <v>476666</v>
      </c>
    </row>
    <row r="60" spans="1:6" ht="12">
      <c r="A60" s="61" t="s">
        <v>44</v>
      </c>
      <c r="B60" s="61" t="s">
        <v>40</v>
      </c>
      <c r="C60" s="61" t="s">
        <v>35</v>
      </c>
      <c r="D60" s="63">
        <v>41698</v>
      </c>
      <c r="E60" s="61" t="s">
        <v>31</v>
      </c>
      <c r="F60" s="61">
        <v>68.36</v>
      </c>
    </row>
    <row r="61" spans="1:6" ht="12">
      <c r="A61" s="61" t="s">
        <v>21</v>
      </c>
      <c r="B61" s="61" t="s">
        <v>81</v>
      </c>
      <c r="C61" s="61" t="s">
        <v>22</v>
      </c>
      <c r="D61" s="63">
        <v>41698</v>
      </c>
      <c r="E61" s="61" t="s">
        <v>31</v>
      </c>
      <c r="F61" s="61">
        <v>2125</v>
      </c>
    </row>
    <row r="62" spans="1:6" ht="12">
      <c r="A62" s="61" t="s">
        <v>44</v>
      </c>
      <c r="B62" s="61" t="s">
        <v>65</v>
      </c>
      <c r="C62" s="61" t="s">
        <v>39</v>
      </c>
      <c r="D62" s="63">
        <v>41698</v>
      </c>
      <c r="E62" s="61" t="s">
        <v>31</v>
      </c>
      <c r="F62" s="61">
        <v>104</v>
      </c>
    </row>
    <row r="63" spans="1:6" ht="12">
      <c r="A63" s="61" t="s">
        <v>21</v>
      </c>
      <c r="B63" s="61" t="s">
        <v>65</v>
      </c>
      <c r="C63" s="61" t="s">
        <v>39</v>
      </c>
      <c r="D63" s="63">
        <v>41698</v>
      </c>
      <c r="E63" s="61" t="s">
        <v>31</v>
      </c>
      <c r="F63" s="61">
        <v>1352</v>
      </c>
    </row>
    <row r="64" spans="1:6" ht="12">
      <c r="A64" s="61" t="s">
        <v>46</v>
      </c>
      <c r="B64" s="61" t="s">
        <v>40</v>
      </c>
      <c r="C64" s="61" t="s">
        <v>35</v>
      </c>
      <c r="D64" s="63">
        <v>41698</v>
      </c>
      <c r="E64" s="61" t="s">
        <v>31</v>
      </c>
      <c r="F64" s="61">
        <v>181.84</v>
      </c>
    </row>
    <row r="65" spans="1:6" ht="12">
      <c r="A65" s="61" t="s">
        <v>21</v>
      </c>
      <c r="B65" s="61" t="s">
        <v>132</v>
      </c>
      <c r="C65" s="61" t="s">
        <v>39</v>
      </c>
      <c r="D65" s="63">
        <v>41698</v>
      </c>
      <c r="E65" s="61" t="s">
        <v>31</v>
      </c>
      <c r="F65" s="61">
        <v>806</v>
      </c>
    </row>
    <row r="66" spans="1:6" ht="12">
      <c r="A66" s="61" t="s">
        <v>46</v>
      </c>
      <c r="B66" s="61" t="s">
        <v>92</v>
      </c>
      <c r="C66" s="61" t="s">
        <v>39</v>
      </c>
      <c r="D66" s="63">
        <v>41698</v>
      </c>
      <c r="E66" s="61" t="s">
        <v>31</v>
      </c>
      <c r="F66" s="61">
        <v>277990</v>
      </c>
    </row>
    <row r="67" spans="1:6" ht="12">
      <c r="A67" s="61" t="s">
        <v>44</v>
      </c>
      <c r="B67" s="61" t="s">
        <v>56</v>
      </c>
      <c r="C67" s="61" t="s">
        <v>74</v>
      </c>
      <c r="D67" s="63">
        <v>41729</v>
      </c>
      <c r="E67" s="61" t="s">
        <v>68</v>
      </c>
      <c r="F67" s="61">
        <v>476666</v>
      </c>
    </row>
    <row r="68" spans="1:6" ht="12">
      <c r="A68" s="61" t="s">
        <v>46</v>
      </c>
      <c r="B68" s="61" t="s">
        <v>92</v>
      </c>
      <c r="C68" s="61" t="s">
        <v>39</v>
      </c>
      <c r="D68" s="63">
        <v>41729</v>
      </c>
      <c r="E68" s="61" t="s">
        <v>31</v>
      </c>
      <c r="F68" s="61">
        <v>277990</v>
      </c>
    </row>
    <row r="69" spans="1:6" ht="12">
      <c r="A69" s="61" t="s">
        <v>44</v>
      </c>
      <c r="B69" s="61" t="s">
        <v>56</v>
      </c>
      <c r="C69" s="61" t="s">
        <v>136</v>
      </c>
      <c r="D69" s="63">
        <v>41729</v>
      </c>
      <c r="E69" s="61" t="s">
        <v>68</v>
      </c>
      <c r="F69" s="61">
        <v>-238333</v>
      </c>
    </row>
    <row r="70" spans="1:6" ht="12">
      <c r="A70" s="61" t="s">
        <v>21</v>
      </c>
      <c r="B70" s="61" t="s">
        <v>65</v>
      </c>
      <c r="C70" s="61" t="s">
        <v>39</v>
      </c>
      <c r="D70" s="63">
        <v>41729</v>
      </c>
      <c r="E70" s="61" t="s">
        <v>31</v>
      </c>
      <c r="F70" s="61">
        <v>1352</v>
      </c>
    </row>
    <row r="71" spans="1:6" ht="12">
      <c r="A71" s="61" t="s">
        <v>21</v>
      </c>
      <c r="B71" s="61" t="s">
        <v>132</v>
      </c>
      <c r="C71" s="61" t="s">
        <v>39</v>
      </c>
      <c r="D71" s="63">
        <v>41729</v>
      </c>
      <c r="E71" s="61" t="s">
        <v>31</v>
      </c>
      <c r="F71" s="61">
        <v>806</v>
      </c>
    </row>
    <row r="72" spans="1:6" ht="12">
      <c r="A72" s="61" t="s">
        <v>44</v>
      </c>
      <c r="B72" s="61" t="s">
        <v>65</v>
      </c>
      <c r="C72" s="61" t="s">
        <v>39</v>
      </c>
      <c r="D72" s="63">
        <v>41729</v>
      </c>
      <c r="E72" s="61" t="s">
        <v>31</v>
      </c>
      <c r="F72" s="61">
        <v>104</v>
      </c>
    </row>
    <row r="73" spans="1:6" ht="12">
      <c r="A73" s="61" t="s">
        <v>44</v>
      </c>
      <c r="B73" s="61" t="s">
        <v>92</v>
      </c>
      <c r="C73" s="61" t="s">
        <v>39</v>
      </c>
      <c r="D73" s="63">
        <v>41729</v>
      </c>
      <c r="E73" s="61" t="s">
        <v>31</v>
      </c>
      <c r="F73" s="61">
        <v>75143</v>
      </c>
    </row>
    <row r="74" spans="1:6" ht="12">
      <c r="A74" s="61" t="s">
        <v>46</v>
      </c>
      <c r="B74" s="61" t="s">
        <v>132</v>
      </c>
      <c r="C74" s="61" t="s">
        <v>39</v>
      </c>
      <c r="D74" s="63">
        <v>41729</v>
      </c>
      <c r="E74" s="61" t="s">
        <v>31</v>
      </c>
      <c r="F74" s="61">
        <v>3911</v>
      </c>
    </row>
    <row r="75" spans="1:6" ht="12">
      <c r="A75" s="61" t="s">
        <v>46</v>
      </c>
      <c r="B75" s="61" t="s">
        <v>65</v>
      </c>
      <c r="C75" s="61" t="s">
        <v>39</v>
      </c>
      <c r="D75" s="63">
        <v>41729</v>
      </c>
      <c r="E75" s="61" t="s">
        <v>31</v>
      </c>
      <c r="F75" s="61">
        <v>335</v>
      </c>
    </row>
    <row r="76" spans="1:6" ht="12">
      <c r="A76" s="61" t="s">
        <v>21</v>
      </c>
      <c r="B76" s="61" t="s">
        <v>81</v>
      </c>
      <c r="C76" s="61" t="s">
        <v>22</v>
      </c>
      <c r="D76" s="63">
        <v>41729</v>
      </c>
      <c r="E76" s="61" t="s">
        <v>31</v>
      </c>
      <c r="F76" s="61">
        <v>2125</v>
      </c>
    </row>
    <row r="77" spans="1:6" ht="12">
      <c r="A77" s="61" t="s">
        <v>21</v>
      </c>
      <c r="B77" s="61" t="s">
        <v>92</v>
      </c>
      <c r="C77" s="61" t="s">
        <v>39</v>
      </c>
      <c r="D77" s="63">
        <v>41729</v>
      </c>
      <c r="E77" s="61" t="s">
        <v>31</v>
      </c>
      <c r="F77" s="61">
        <v>499437</v>
      </c>
    </row>
    <row r="78" spans="1:6" ht="12">
      <c r="A78" s="61" t="s">
        <v>46</v>
      </c>
      <c r="B78" s="61" t="s">
        <v>40</v>
      </c>
      <c r="C78" s="61" t="s">
        <v>35</v>
      </c>
      <c r="D78" s="63">
        <v>41759</v>
      </c>
      <c r="E78" s="61" t="s">
        <v>31</v>
      </c>
      <c r="F78" s="61">
        <v>-1.44</v>
      </c>
    </row>
    <row r="79" spans="1:6" ht="12">
      <c r="A79" s="61" t="s">
        <v>44</v>
      </c>
      <c r="B79" s="61" t="s">
        <v>40</v>
      </c>
      <c r="C79" s="61" t="s">
        <v>35</v>
      </c>
      <c r="D79" s="63">
        <v>41759</v>
      </c>
      <c r="E79" s="61" t="s">
        <v>31</v>
      </c>
      <c r="F79" s="61">
        <v>-0.54</v>
      </c>
    </row>
    <row r="80" spans="1:6" ht="12">
      <c r="A80" s="61" t="s">
        <v>46</v>
      </c>
      <c r="B80" s="61" t="s">
        <v>65</v>
      </c>
      <c r="C80" s="61" t="s">
        <v>39</v>
      </c>
      <c r="D80" s="63">
        <v>41759</v>
      </c>
      <c r="E80" s="61" t="s">
        <v>31</v>
      </c>
      <c r="F80" s="61">
        <v>335</v>
      </c>
    </row>
    <row r="81" spans="1:6" ht="12">
      <c r="A81" s="61" t="s">
        <v>21</v>
      </c>
      <c r="B81" s="61" t="s">
        <v>65</v>
      </c>
      <c r="C81" s="61" t="s">
        <v>39</v>
      </c>
      <c r="D81" s="63">
        <v>41759</v>
      </c>
      <c r="E81" s="61" t="s">
        <v>31</v>
      </c>
      <c r="F81" s="61">
        <v>1352</v>
      </c>
    </row>
    <row r="82" spans="1:6" ht="12">
      <c r="A82" s="61" t="s">
        <v>46</v>
      </c>
      <c r="B82" s="61" t="s">
        <v>92</v>
      </c>
      <c r="C82" s="61" t="s">
        <v>39</v>
      </c>
      <c r="D82" s="63">
        <v>41759</v>
      </c>
      <c r="E82" s="61" t="s">
        <v>31</v>
      </c>
      <c r="F82" s="61">
        <v>277990</v>
      </c>
    </row>
    <row r="83" spans="1:6" ht="12">
      <c r="A83" s="61" t="s">
        <v>21</v>
      </c>
      <c r="B83" s="61" t="s">
        <v>92</v>
      </c>
      <c r="C83" s="61" t="s">
        <v>39</v>
      </c>
      <c r="D83" s="63">
        <v>41759</v>
      </c>
      <c r="E83" s="61" t="s">
        <v>31</v>
      </c>
      <c r="F83" s="61">
        <v>499437</v>
      </c>
    </row>
    <row r="84" spans="1:6" ht="12">
      <c r="A84" s="61" t="s">
        <v>44</v>
      </c>
      <c r="B84" s="61" t="s">
        <v>56</v>
      </c>
      <c r="C84" s="61" t="s">
        <v>137</v>
      </c>
      <c r="D84" s="63">
        <v>41759</v>
      </c>
      <c r="E84" s="61" t="s">
        <v>68</v>
      </c>
      <c r="F84" s="61">
        <v>-238333</v>
      </c>
    </row>
    <row r="85" spans="1:6" ht="12">
      <c r="A85" s="61" t="s">
        <v>44</v>
      </c>
      <c r="B85" s="61" t="s">
        <v>56</v>
      </c>
      <c r="C85" s="61" t="s">
        <v>74</v>
      </c>
      <c r="D85" s="63">
        <v>41759</v>
      </c>
      <c r="E85" s="61" t="s">
        <v>68</v>
      </c>
      <c r="F85" s="61">
        <v>476666</v>
      </c>
    </row>
    <row r="86" spans="1:6" ht="12">
      <c r="A86" s="61" t="s">
        <v>46</v>
      </c>
      <c r="B86" s="61" t="s">
        <v>132</v>
      </c>
      <c r="C86" s="61" t="s">
        <v>39</v>
      </c>
      <c r="D86" s="63">
        <v>41759</v>
      </c>
      <c r="E86" s="61" t="s">
        <v>31</v>
      </c>
      <c r="F86" s="61">
        <v>3911</v>
      </c>
    </row>
    <row r="87" spans="1:6" ht="12">
      <c r="A87" s="61" t="s">
        <v>21</v>
      </c>
      <c r="B87" s="61" t="s">
        <v>40</v>
      </c>
      <c r="C87" s="61" t="s">
        <v>35</v>
      </c>
      <c r="D87" s="63">
        <v>41759</v>
      </c>
      <c r="E87" s="61" t="s">
        <v>31</v>
      </c>
      <c r="F87" s="61">
        <v>-1.81</v>
      </c>
    </row>
    <row r="88" spans="1:6" ht="12">
      <c r="A88" s="61" t="s">
        <v>44</v>
      </c>
      <c r="B88" s="61" t="s">
        <v>92</v>
      </c>
      <c r="C88" s="61" t="s">
        <v>39</v>
      </c>
      <c r="D88" s="63">
        <v>41759</v>
      </c>
      <c r="E88" s="61" t="s">
        <v>31</v>
      </c>
      <c r="F88" s="61">
        <v>75143</v>
      </c>
    </row>
    <row r="89" spans="1:6" ht="12">
      <c r="A89" s="61" t="s">
        <v>21</v>
      </c>
      <c r="B89" s="61" t="s">
        <v>132</v>
      </c>
      <c r="C89" s="61" t="s">
        <v>39</v>
      </c>
      <c r="D89" s="63">
        <v>41759</v>
      </c>
      <c r="E89" s="61" t="s">
        <v>31</v>
      </c>
      <c r="F89" s="61">
        <v>806</v>
      </c>
    </row>
    <row r="90" spans="1:6" ht="12">
      <c r="A90" s="61" t="s">
        <v>21</v>
      </c>
      <c r="B90" s="61" t="s">
        <v>81</v>
      </c>
      <c r="C90" s="61" t="s">
        <v>22</v>
      </c>
      <c r="D90" s="63">
        <v>41759</v>
      </c>
      <c r="E90" s="61" t="s">
        <v>31</v>
      </c>
      <c r="F90" s="61">
        <v>2125</v>
      </c>
    </row>
    <row r="91" spans="1:6" ht="12">
      <c r="A91" s="61" t="s">
        <v>44</v>
      </c>
      <c r="B91" s="61" t="s">
        <v>65</v>
      </c>
      <c r="C91" s="61" t="s">
        <v>39</v>
      </c>
      <c r="D91" s="63">
        <v>41759</v>
      </c>
      <c r="E91" s="61" t="s">
        <v>31</v>
      </c>
      <c r="F91" s="61">
        <v>104</v>
      </c>
    </row>
    <row r="92" spans="1:6" ht="12">
      <c r="A92" s="61" t="s">
        <v>21</v>
      </c>
      <c r="B92" s="61" t="s">
        <v>81</v>
      </c>
      <c r="C92" s="61" t="s">
        <v>22</v>
      </c>
      <c r="D92" s="63">
        <v>41789</v>
      </c>
      <c r="E92" s="61" t="s">
        <v>31</v>
      </c>
      <c r="F92" s="61">
        <v>2125</v>
      </c>
    </row>
    <row r="93" spans="1:6" ht="12">
      <c r="A93" s="61" t="s">
        <v>44</v>
      </c>
      <c r="B93" s="61" t="s">
        <v>56</v>
      </c>
      <c r="C93" s="61" t="s">
        <v>131</v>
      </c>
      <c r="D93" s="63">
        <v>41790</v>
      </c>
      <c r="E93" s="61" t="s">
        <v>68</v>
      </c>
      <c r="F93" s="61">
        <v>-238333</v>
      </c>
    </row>
    <row r="94" spans="1:6" ht="12">
      <c r="A94" s="61" t="s">
        <v>21</v>
      </c>
      <c r="B94" s="61" t="s">
        <v>92</v>
      </c>
      <c r="C94" s="61" t="s">
        <v>39</v>
      </c>
      <c r="D94" s="63">
        <v>41790</v>
      </c>
      <c r="E94" s="61" t="s">
        <v>31</v>
      </c>
      <c r="F94" s="61">
        <v>499437</v>
      </c>
    </row>
    <row r="95" spans="1:6" ht="12">
      <c r="A95" s="61" t="s">
        <v>44</v>
      </c>
      <c r="B95" s="61" t="s">
        <v>56</v>
      </c>
      <c r="C95" s="61" t="s">
        <v>35</v>
      </c>
      <c r="D95" s="63">
        <v>41790</v>
      </c>
      <c r="E95" s="61" t="s">
        <v>31</v>
      </c>
      <c r="F95" s="61">
        <v>17805.72</v>
      </c>
    </row>
    <row r="96" spans="1:6" ht="12">
      <c r="A96" s="61" t="s">
        <v>46</v>
      </c>
      <c r="B96" s="61" t="s">
        <v>56</v>
      </c>
      <c r="C96" s="61" t="s">
        <v>35</v>
      </c>
      <c r="D96" s="63">
        <v>41790</v>
      </c>
      <c r="E96" s="61" t="s">
        <v>31</v>
      </c>
      <c r="F96" s="61">
        <v>27483.68</v>
      </c>
    </row>
    <row r="97" spans="1:6" ht="12">
      <c r="A97" s="61" t="s">
        <v>21</v>
      </c>
      <c r="B97" s="61" t="s">
        <v>65</v>
      </c>
      <c r="C97" s="61" t="s">
        <v>39</v>
      </c>
      <c r="D97" s="63">
        <v>41790</v>
      </c>
      <c r="E97" s="61" t="s">
        <v>31</v>
      </c>
      <c r="F97" s="61">
        <v>1352</v>
      </c>
    </row>
    <row r="98" spans="1:6" ht="12">
      <c r="A98" s="61" t="s">
        <v>46</v>
      </c>
      <c r="B98" s="61" t="s">
        <v>83</v>
      </c>
      <c r="C98" s="61" t="s">
        <v>22</v>
      </c>
      <c r="D98" s="63">
        <v>41790</v>
      </c>
      <c r="E98" s="61" t="s">
        <v>31</v>
      </c>
      <c r="F98" s="61">
        <v>68.57</v>
      </c>
    </row>
    <row r="99" spans="1:6" ht="12">
      <c r="A99" s="61" t="s">
        <v>44</v>
      </c>
      <c r="B99" s="61" t="s">
        <v>92</v>
      </c>
      <c r="C99" s="61" t="s">
        <v>39</v>
      </c>
      <c r="D99" s="63">
        <v>41790</v>
      </c>
      <c r="E99" s="61" t="s">
        <v>31</v>
      </c>
      <c r="F99" s="61">
        <v>75143</v>
      </c>
    </row>
    <row r="100" spans="1:6" ht="12">
      <c r="A100" s="61" t="s">
        <v>21</v>
      </c>
      <c r="B100" s="61" t="s">
        <v>56</v>
      </c>
      <c r="C100" s="61" t="s">
        <v>35</v>
      </c>
      <c r="D100" s="63">
        <v>41790</v>
      </c>
      <c r="E100" s="61" t="s">
        <v>31</v>
      </c>
      <c r="F100" s="61">
        <v>112327.62</v>
      </c>
    </row>
    <row r="101" spans="1:6" ht="12">
      <c r="A101" s="61" t="s">
        <v>46</v>
      </c>
      <c r="B101" s="61" t="s">
        <v>132</v>
      </c>
      <c r="C101" s="61" t="s">
        <v>39</v>
      </c>
      <c r="D101" s="63">
        <v>41790</v>
      </c>
      <c r="E101" s="61" t="s">
        <v>31</v>
      </c>
      <c r="F101" s="61">
        <v>3911</v>
      </c>
    </row>
    <row r="102" spans="1:6" ht="12">
      <c r="A102" s="61" t="s">
        <v>44</v>
      </c>
      <c r="B102" s="61" t="s">
        <v>65</v>
      </c>
      <c r="C102" s="61" t="s">
        <v>39</v>
      </c>
      <c r="D102" s="63">
        <v>41790</v>
      </c>
      <c r="E102" s="61" t="s">
        <v>31</v>
      </c>
      <c r="F102" s="61">
        <v>104</v>
      </c>
    </row>
    <row r="103" spans="1:6" ht="12">
      <c r="A103" s="61" t="s">
        <v>21</v>
      </c>
      <c r="B103" s="61" t="s">
        <v>83</v>
      </c>
      <c r="C103" s="61" t="s">
        <v>22</v>
      </c>
      <c r="D103" s="63">
        <v>41790</v>
      </c>
      <c r="E103" s="61" t="s">
        <v>31</v>
      </c>
      <c r="F103" s="61">
        <v>3906.56</v>
      </c>
    </row>
    <row r="104" spans="1:6" ht="12">
      <c r="A104" s="61" t="s">
        <v>21</v>
      </c>
      <c r="B104" s="61" t="s">
        <v>132</v>
      </c>
      <c r="C104" s="61" t="s">
        <v>39</v>
      </c>
      <c r="D104" s="63">
        <v>41790</v>
      </c>
      <c r="E104" s="61" t="s">
        <v>31</v>
      </c>
      <c r="F104" s="61">
        <v>806</v>
      </c>
    </row>
    <row r="105" spans="1:6" ht="12">
      <c r="A105" s="61" t="s">
        <v>46</v>
      </c>
      <c r="B105" s="61" t="s">
        <v>65</v>
      </c>
      <c r="C105" s="61" t="s">
        <v>39</v>
      </c>
      <c r="D105" s="63">
        <v>41790</v>
      </c>
      <c r="E105" s="61" t="s">
        <v>31</v>
      </c>
      <c r="F105" s="61">
        <v>335</v>
      </c>
    </row>
    <row r="106" spans="1:6" ht="12">
      <c r="A106" s="61" t="s">
        <v>46</v>
      </c>
      <c r="B106" s="61" t="s">
        <v>92</v>
      </c>
      <c r="C106" s="61" t="s">
        <v>39</v>
      </c>
      <c r="D106" s="63">
        <v>41790</v>
      </c>
      <c r="E106" s="61" t="s">
        <v>31</v>
      </c>
      <c r="F106" s="61">
        <v>277990</v>
      </c>
    </row>
    <row r="107" spans="1:6" ht="12">
      <c r="A107" s="61" t="s">
        <v>44</v>
      </c>
      <c r="B107" s="61" t="s">
        <v>56</v>
      </c>
      <c r="C107" s="61" t="s">
        <v>74</v>
      </c>
      <c r="D107" s="63">
        <v>41790</v>
      </c>
      <c r="E107" s="61" t="s">
        <v>68</v>
      </c>
      <c r="F107" s="61">
        <v>476666</v>
      </c>
    </row>
    <row r="108" spans="1:6" ht="12">
      <c r="A108" s="61" t="s">
        <v>44</v>
      </c>
      <c r="B108" s="61" t="s">
        <v>83</v>
      </c>
      <c r="C108" s="61" t="s">
        <v>22</v>
      </c>
      <c r="D108" s="63">
        <v>41790</v>
      </c>
      <c r="E108" s="61" t="s">
        <v>31</v>
      </c>
      <c r="F108" s="61">
        <v>0.08</v>
      </c>
    </row>
    <row r="109" spans="1:6" ht="12">
      <c r="A109" s="61" t="s">
        <v>21</v>
      </c>
      <c r="B109" s="61" t="s">
        <v>60</v>
      </c>
      <c r="C109" s="61" t="s">
        <v>22</v>
      </c>
      <c r="D109" s="63">
        <v>41818</v>
      </c>
      <c r="E109" s="61" t="s">
        <v>31</v>
      </c>
      <c r="F109" s="61">
        <v>12.36</v>
      </c>
    </row>
    <row r="110" spans="1:6" ht="12">
      <c r="A110" s="61" t="s">
        <v>44</v>
      </c>
      <c r="B110" s="61" t="s">
        <v>56</v>
      </c>
      <c r="C110" s="61" t="s">
        <v>74</v>
      </c>
      <c r="D110" s="63">
        <v>41820</v>
      </c>
      <c r="E110" s="61" t="s">
        <v>68</v>
      </c>
      <c r="F110" s="61">
        <v>476670</v>
      </c>
    </row>
    <row r="111" spans="1:6" ht="12">
      <c r="A111" s="61" t="s">
        <v>21</v>
      </c>
      <c r="B111" s="61" t="s">
        <v>81</v>
      </c>
      <c r="C111" s="61" t="s">
        <v>22</v>
      </c>
      <c r="D111" s="63">
        <v>41820</v>
      </c>
      <c r="E111" s="61" t="s">
        <v>31</v>
      </c>
      <c r="F111" s="61">
        <v>2125</v>
      </c>
    </row>
    <row r="112" spans="1:6" ht="12">
      <c r="A112" s="61" t="s">
        <v>44</v>
      </c>
      <c r="B112" s="61" t="s">
        <v>56</v>
      </c>
      <c r="C112" s="61" t="s">
        <v>133</v>
      </c>
      <c r="D112" s="63">
        <v>41820</v>
      </c>
      <c r="E112" s="61" t="s">
        <v>68</v>
      </c>
      <c r="F112" s="61">
        <v>-238335</v>
      </c>
    </row>
    <row r="113" spans="1:6" ht="12">
      <c r="A113" s="61" t="s">
        <v>21</v>
      </c>
      <c r="B113" s="61" t="s">
        <v>132</v>
      </c>
      <c r="C113" s="61" t="s">
        <v>39</v>
      </c>
      <c r="D113" s="63">
        <v>41820</v>
      </c>
      <c r="E113" s="61" t="s">
        <v>31</v>
      </c>
      <c r="F113" s="61">
        <v>806</v>
      </c>
    </row>
    <row r="114" spans="1:6" ht="12">
      <c r="A114" s="61" t="s">
        <v>46</v>
      </c>
      <c r="B114" s="61" t="s">
        <v>65</v>
      </c>
      <c r="C114" s="61" t="s">
        <v>39</v>
      </c>
      <c r="D114" s="63">
        <v>41820</v>
      </c>
      <c r="E114" s="61" t="s">
        <v>31</v>
      </c>
      <c r="F114" s="61">
        <v>335</v>
      </c>
    </row>
    <row r="115" spans="1:6" ht="12">
      <c r="A115" s="61" t="s">
        <v>44</v>
      </c>
      <c r="B115" s="61" t="s">
        <v>65</v>
      </c>
      <c r="C115" s="61" t="s">
        <v>39</v>
      </c>
      <c r="D115" s="63">
        <v>41820</v>
      </c>
      <c r="E115" s="61" t="s">
        <v>31</v>
      </c>
      <c r="F115" s="61">
        <v>104</v>
      </c>
    </row>
    <row r="116" spans="1:6" ht="12">
      <c r="A116" s="61" t="s">
        <v>21</v>
      </c>
      <c r="B116" s="61" t="s">
        <v>92</v>
      </c>
      <c r="C116" s="61" t="s">
        <v>39</v>
      </c>
      <c r="D116" s="63">
        <v>41820</v>
      </c>
      <c r="E116" s="61" t="s">
        <v>31</v>
      </c>
      <c r="F116" s="61">
        <v>499437</v>
      </c>
    </row>
    <row r="117" spans="1:6" ht="12">
      <c r="A117" s="61" t="s">
        <v>21</v>
      </c>
      <c r="B117" s="61" t="s">
        <v>65</v>
      </c>
      <c r="C117" s="61" t="s">
        <v>39</v>
      </c>
      <c r="D117" s="63">
        <v>41820</v>
      </c>
      <c r="E117" s="61" t="s">
        <v>31</v>
      </c>
      <c r="F117" s="61">
        <v>1352</v>
      </c>
    </row>
    <row r="118" spans="1:6" ht="12">
      <c r="A118" s="61" t="s">
        <v>44</v>
      </c>
      <c r="B118" s="61" t="s">
        <v>92</v>
      </c>
      <c r="C118" s="61" t="s">
        <v>39</v>
      </c>
      <c r="D118" s="63">
        <v>41820</v>
      </c>
      <c r="E118" s="61" t="s">
        <v>31</v>
      </c>
      <c r="F118" s="61">
        <v>75143</v>
      </c>
    </row>
    <row r="119" spans="1:6" ht="12">
      <c r="A119" s="61" t="s">
        <v>46</v>
      </c>
      <c r="B119" s="61" t="s">
        <v>132</v>
      </c>
      <c r="C119" s="61" t="s">
        <v>39</v>
      </c>
      <c r="D119" s="63">
        <v>41820</v>
      </c>
      <c r="E119" s="61" t="s">
        <v>31</v>
      </c>
      <c r="F119" s="61">
        <v>3911</v>
      </c>
    </row>
    <row r="120" spans="1:6" ht="12">
      <c r="A120" s="61" t="s">
        <v>46</v>
      </c>
      <c r="B120" s="61" t="s">
        <v>92</v>
      </c>
      <c r="C120" s="61" t="s">
        <v>39</v>
      </c>
      <c r="D120" s="63">
        <v>41820</v>
      </c>
      <c r="E120" s="61" t="s">
        <v>31</v>
      </c>
      <c r="F120" s="61">
        <v>277990</v>
      </c>
    </row>
    <row r="121" spans="1:6" ht="12">
      <c r="A121" s="61" t="s">
        <v>44</v>
      </c>
      <c r="B121" s="61" t="s">
        <v>65</v>
      </c>
      <c r="C121" s="61" t="s">
        <v>39</v>
      </c>
      <c r="D121" s="63">
        <v>41848</v>
      </c>
      <c r="E121" s="61" t="s">
        <v>68</v>
      </c>
      <c r="F121" s="61">
        <v>1075</v>
      </c>
    </row>
    <row r="122" spans="1:6" ht="12">
      <c r="A122" s="61" t="s">
        <v>21</v>
      </c>
      <c r="B122" s="61" t="s">
        <v>56</v>
      </c>
      <c r="C122" s="61" t="s">
        <v>22</v>
      </c>
      <c r="D122" s="63">
        <v>41850</v>
      </c>
      <c r="E122" s="61" t="s">
        <v>31</v>
      </c>
      <c r="F122" s="61">
        <v>-1173.81</v>
      </c>
    </row>
    <row r="123" spans="1:6" ht="12">
      <c r="A123" s="61" t="s">
        <v>46</v>
      </c>
      <c r="B123" s="61" t="s">
        <v>56</v>
      </c>
      <c r="C123" s="61" t="s">
        <v>22</v>
      </c>
      <c r="D123" s="63">
        <v>41850</v>
      </c>
      <c r="E123" s="61" t="s">
        <v>31</v>
      </c>
      <c r="F123" s="61">
        <v>-717.24</v>
      </c>
    </row>
    <row r="124" spans="1:6" ht="12">
      <c r="A124" s="61" t="s">
        <v>44</v>
      </c>
      <c r="B124" s="61" t="s">
        <v>56</v>
      </c>
      <c r="C124" s="61" t="s">
        <v>22</v>
      </c>
      <c r="D124" s="63">
        <v>41850</v>
      </c>
      <c r="E124" s="61" t="s">
        <v>31</v>
      </c>
      <c r="F124" s="61">
        <v>-171.43</v>
      </c>
    </row>
    <row r="125" spans="1:6" ht="12">
      <c r="A125" s="61" t="s">
        <v>44</v>
      </c>
      <c r="B125" s="61" t="s">
        <v>92</v>
      </c>
      <c r="C125" s="61" t="s">
        <v>129</v>
      </c>
      <c r="D125" s="63">
        <v>41851</v>
      </c>
      <c r="E125" s="61" t="s">
        <v>68</v>
      </c>
      <c r="F125" s="61">
        <v>-216612</v>
      </c>
    </row>
    <row r="126" spans="1:6" ht="12">
      <c r="A126" s="61" t="s">
        <v>21</v>
      </c>
      <c r="B126" s="61" t="s">
        <v>132</v>
      </c>
      <c r="C126" s="61" t="s">
        <v>39</v>
      </c>
      <c r="D126" s="63">
        <v>41851</v>
      </c>
      <c r="E126" s="61" t="s">
        <v>31</v>
      </c>
      <c r="F126" s="61">
        <v>806</v>
      </c>
    </row>
    <row r="127" spans="1:6" ht="12">
      <c r="A127" s="61" t="s">
        <v>21</v>
      </c>
      <c r="B127" s="61" t="s">
        <v>81</v>
      </c>
      <c r="C127" s="61" t="s">
        <v>22</v>
      </c>
      <c r="D127" s="63">
        <v>41851</v>
      </c>
      <c r="E127" s="61" t="s">
        <v>31</v>
      </c>
      <c r="F127" s="61">
        <v>2125</v>
      </c>
    </row>
    <row r="128" spans="1:6" ht="12">
      <c r="A128" s="61" t="s">
        <v>46</v>
      </c>
      <c r="B128" s="61" t="s">
        <v>92</v>
      </c>
      <c r="C128" s="61" t="s">
        <v>39</v>
      </c>
      <c r="D128" s="63">
        <v>41851</v>
      </c>
      <c r="E128" s="61" t="s">
        <v>31</v>
      </c>
      <c r="F128" s="61">
        <v>277990</v>
      </c>
    </row>
    <row r="129" spans="1:6" ht="12">
      <c r="A129" s="61" t="s">
        <v>44</v>
      </c>
      <c r="B129" s="61" t="s">
        <v>92</v>
      </c>
      <c r="C129" s="61" t="s">
        <v>39</v>
      </c>
      <c r="D129" s="63">
        <v>41851</v>
      </c>
      <c r="E129" s="61" t="s">
        <v>31</v>
      </c>
      <c r="F129" s="61">
        <v>75143</v>
      </c>
    </row>
    <row r="130" spans="1:6" ht="12">
      <c r="A130" s="61" t="s">
        <v>46</v>
      </c>
      <c r="B130" s="61" t="s">
        <v>132</v>
      </c>
      <c r="C130" s="61" t="s">
        <v>39</v>
      </c>
      <c r="D130" s="63">
        <v>41851</v>
      </c>
      <c r="E130" s="61" t="s">
        <v>31</v>
      </c>
      <c r="F130" s="61">
        <v>3911</v>
      </c>
    </row>
    <row r="131" spans="1:6" ht="12">
      <c r="A131" s="61" t="s">
        <v>44</v>
      </c>
      <c r="B131" s="61" t="s">
        <v>65</v>
      </c>
      <c r="C131" s="61" t="s">
        <v>39</v>
      </c>
      <c r="D131" s="63">
        <v>41851</v>
      </c>
      <c r="E131" s="61" t="s">
        <v>31</v>
      </c>
      <c r="F131" s="61">
        <v>104</v>
      </c>
    </row>
    <row r="132" spans="1:6" ht="12">
      <c r="A132" s="61" t="s">
        <v>21</v>
      </c>
      <c r="B132" s="61" t="s">
        <v>65</v>
      </c>
      <c r="C132" s="61" t="s">
        <v>39</v>
      </c>
      <c r="D132" s="63">
        <v>41851</v>
      </c>
      <c r="E132" s="61" t="s">
        <v>31</v>
      </c>
      <c r="F132" s="61">
        <v>1352</v>
      </c>
    </row>
    <row r="133" spans="1:6" ht="12">
      <c r="A133" s="61" t="s">
        <v>21</v>
      </c>
      <c r="B133" s="61" t="s">
        <v>92</v>
      </c>
      <c r="C133" s="61" t="s">
        <v>39</v>
      </c>
      <c r="D133" s="63">
        <v>41851</v>
      </c>
      <c r="E133" s="61" t="s">
        <v>31</v>
      </c>
      <c r="F133" s="61">
        <v>499437</v>
      </c>
    </row>
    <row r="134" spans="1:6" ht="12">
      <c r="A134" s="61" t="s">
        <v>46</v>
      </c>
      <c r="B134" s="61" t="s">
        <v>65</v>
      </c>
      <c r="C134" s="61" t="s">
        <v>39</v>
      </c>
      <c r="D134" s="63">
        <v>41851</v>
      </c>
      <c r="E134" s="61" t="s">
        <v>31</v>
      </c>
      <c r="F134" s="61">
        <v>335</v>
      </c>
    </row>
    <row r="135" spans="1:6" ht="12">
      <c r="A135" s="61" t="s">
        <v>44</v>
      </c>
      <c r="B135" s="61" t="s">
        <v>92</v>
      </c>
      <c r="C135" s="61" t="s">
        <v>74</v>
      </c>
      <c r="D135" s="63">
        <v>41851</v>
      </c>
      <c r="E135" s="61" t="s">
        <v>68</v>
      </c>
      <c r="F135" s="61">
        <v>433224</v>
      </c>
    </row>
    <row r="136" spans="1:6" ht="12">
      <c r="A136" s="61" t="s">
        <v>46</v>
      </c>
      <c r="B136" s="61" t="s">
        <v>56</v>
      </c>
      <c r="C136" s="61" t="s">
        <v>22</v>
      </c>
      <c r="D136" s="63">
        <v>41881</v>
      </c>
      <c r="E136" s="61" t="s">
        <v>31</v>
      </c>
      <c r="F136" s="61">
        <v>814.8</v>
      </c>
    </row>
    <row r="137" spans="1:6" ht="12">
      <c r="A137" s="61" t="s">
        <v>44</v>
      </c>
      <c r="B137" s="61" t="s">
        <v>92</v>
      </c>
      <c r="C137" s="61" t="s">
        <v>74</v>
      </c>
      <c r="D137" s="63">
        <v>41882</v>
      </c>
      <c r="E137" s="61" t="s">
        <v>68</v>
      </c>
      <c r="F137" s="61">
        <v>433224</v>
      </c>
    </row>
    <row r="138" spans="1:6" ht="12">
      <c r="A138" s="61" t="s">
        <v>44</v>
      </c>
      <c r="B138" s="61" t="s">
        <v>92</v>
      </c>
      <c r="C138" s="61" t="s">
        <v>130</v>
      </c>
      <c r="D138" s="63">
        <v>41882</v>
      </c>
      <c r="E138" s="61" t="s">
        <v>68</v>
      </c>
      <c r="F138" s="61">
        <v>-216612</v>
      </c>
    </row>
    <row r="139" spans="1:6" ht="12">
      <c r="A139" s="61" t="s">
        <v>44</v>
      </c>
      <c r="B139" s="61" t="s">
        <v>65</v>
      </c>
      <c r="C139" s="61" t="s">
        <v>39</v>
      </c>
      <c r="D139" s="63">
        <v>41882</v>
      </c>
      <c r="E139" s="61" t="s">
        <v>31</v>
      </c>
      <c r="F139" s="61">
        <v>104</v>
      </c>
    </row>
    <row r="140" spans="1:6" ht="12">
      <c r="A140" s="61" t="s">
        <v>44</v>
      </c>
      <c r="B140" s="61" t="s">
        <v>92</v>
      </c>
      <c r="C140" s="61" t="s">
        <v>39</v>
      </c>
      <c r="D140" s="63">
        <v>41882</v>
      </c>
      <c r="E140" s="61" t="s">
        <v>31</v>
      </c>
      <c r="F140" s="61">
        <v>75143</v>
      </c>
    </row>
    <row r="141" spans="1:6" ht="12">
      <c r="A141" s="61" t="s">
        <v>46</v>
      </c>
      <c r="B141" s="61" t="s">
        <v>132</v>
      </c>
      <c r="C141" s="61" t="s">
        <v>39</v>
      </c>
      <c r="D141" s="63">
        <v>41882</v>
      </c>
      <c r="E141" s="61" t="s">
        <v>31</v>
      </c>
      <c r="F141" s="61">
        <v>3911</v>
      </c>
    </row>
    <row r="142" spans="1:6" ht="12">
      <c r="A142" s="61" t="s">
        <v>21</v>
      </c>
      <c r="B142" s="61" t="s">
        <v>132</v>
      </c>
      <c r="C142" s="61" t="s">
        <v>39</v>
      </c>
      <c r="D142" s="63">
        <v>41882</v>
      </c>
      <c r="E142" s="61" t="s">
        <v>31</v>
      </c>
      <c r="F142" s="61">
        <v>806</v>
      </c>
    </row>
    <row r="143" spans="1:6" ht="12">
      <c r="A143" s="61" t="s">
        <v>21</v>
      </c>
      <c r="B143" s="61" t="s">
        <v>81</v>
      </c>
      <c r="C143" s="61" t="s">
        <v>22</v>
      </c>
      <c r="D143" s="63">
        <v>41882</v>
      </c>
      <c r="E143" s="61" t="s">
        <v>31</v>
      </c>
      <c r="F143" s="61">
        <v>2125</v>
      </c>
    </row>
    <row r="144" spans="1:6" ht="12">
      <c r="A144" s="61" t="s">
        <v>46</v>
      </c>
      <c r="B144" s="61" t="s">
        <v>92</v>
      </c>
      <c r="C144" s="61" t="s">
        <v>39</v>
      </c>
      <c r="D144" s="63">
        <v>41882</v>
      </c>
      <c r="E144" s="61" t="s">
        <v>31</v>
      </c>
      <c r="F144" s="61">
        <v>277990</v>
      </c>
    </row>
    <row r="145" spans="1:6" ht="12">
      <c r="A145" s="61" t="s">
        <v>44</v>
      </c>
      <c r="B145" s="61" t="s">
        <v>65</v>
      </c>
      <c r="C145" s="61" t="s">
        <v>74</v>
      </c>
      <c r="D145" s="63">
        <v>41882</v>
      </c>
      <c r="E145" s="61" t="s">
        <v>68</v>
      </c>
      <c r="F145" s="61">
        <v>1075</v>
      </c>
    </row>
    <row r="146" spans="1:6" ht="12">
      <c r="A146" s="61" t="s">
        <v>46</v>
      </c>
      <c r="B146" s="61" t="s">
        <v>65</v>
      </c>
      <c r="C146" s="61" t="s">
        <v>39</v>
      </c>
      <c r="D146" s="63">
        <v>41882</v>
      </c>
      <c r="E146" s="61" t="s">
        <v>31</v>
      </c>
      <c r="F146" s="61">
        <v>335</v>
      </c>
    </row>
    <row r="147" spans="1:6" ht="12">
      <c r="A147" s="61" t="s">
        <v>21</v>
      </c>
      <c r="B147" s="61" t="s">
        <v>92</v>
      </c>
      <c r="C147" s="61" t="s">
        <v>39</v>
      </c>
      <c r="D147" s="63">
        <v>41882</v>
      </c>
      <c r="E147" s="61" t="s">
        <v>31</v>
      </c>
      <c r="F147" s="61">
        <v>499437</v>
      </c>
    </row>
    <row r="148" spans="1:6" ht="12">
      <c r="A148" s="61" t="s">
        <v>21</v>
      </c>
      <c r="B148" s="61" t="s">
        <v>65</v>
      </c>
      <c r="C148" s="61" t="s">
        <v>39</v>
      </c>
      <c r="D148" s="63">
        <v>41882</v>
      </c>
      <c r="E148" s="61" t="s">
        <v>31</v>
      </c>
      <c r="F148" s="61">
        <v>1352</v>
      </c>
    </row>
    <row r="149" spans="1:6" ht="12">
      <c r="A149" s="61" t="s">
        <v>44</v>
      </c>
      <c r="B149" s="61" t="s">
        <v>65</v>
      </c>
      <c r="C149" s="61" t="s">
        <v>74</v>
      </c>
      <c r="D149" s="63">
        <v>41911</v>
      </c>
      <c r="E149" s="61" t="s">
        <v>68</v>
      </c>
      <c r="F149" s="61">
        <v>-1815.5</v>
      </c>
    </row>
    <row r="150" spans="1:6" ht="12">
      <c r="A150" s="61" t="s">
        <v>44</v>
      </c>
      <c r="B150" s="61" t="s">
        <v>132</v>
      </c>
      <c r="C150" s="61" t="s">
        <v>67</v>
      </c>
      <c r="D150" s="63">
        <v>41911</v>
      </c>
      <c r="E150" s="61" t="s">
        <v>68</v>
      </c>
      <c r="F150" s="61">
        <v>2198.54</v>
      </c>
    </row>
    <row r="151" spans="1:6" ht="12">
      <c r="A151" s="61" t="s">
        <v>44</v>
      </c>
      <c r="B151" s="61" t="s">
        <v>40</v>
      </c>
      <c r="C151" s="61" t="s">
        <v>67</v>
      </c>
      <c r="D151" s="63">
        <v>41911</v>
      </c>
      <c r="E151" s="61" t="s">
        <v>68</v>
      </c>
      <c r="F151" s="61">
        <v>1906.34</v>
      </c>
    </row>
    <row r="152" spans="1:6" ht="12">
      <c r="A152" s="61" t="s">
        <v>21</v>
      </c>
      <c r="B152" s="61" t="s">
        <v>132</v>
      </c>
      <c r="C152" s="61" t="s">
        <v>39</v>
      </c>
      <c r="D152" s="63">
        <v>41912</v>
      </c>
      <c r="E152" s="61" t="s">
        <v>31</v>
      </c>
      <c r="F152" s="61">
        <v>806</v>
      </c>
    </row>
    <row r="153" spans="1:6" ht="12">
      <c r="A153" s="61" t="s">
        <v>21</v>
      </c>
      <c r="B153" s="61" t="s">
        <v>81</v>
      </c>
      <c r="C153" s="61" t="s">
        <v>22</v>
      </c>
      <c r="D153" s="63">
        <v>41912</v>
      </c>
      <c r="E153" s="61" t="s">
        <v>31</v>
      </c>
      <c r="F153" s="61">
        <v>2125</v>
      </c>
    </row>
    <row r="154" spans="1:6" ht="12">
      <c r="A154" s="61" t="s">
        <v>44</v>
      </c>
      <c r="B154" s="61" t="s">
        <v>92</v>
      </c>
      <c r="C154" s="61" t="s">
        <v>39</v>
      </c>
      <c r="D154" s="63">
        <v>41912</v>
      </c>
      <c r="E154" s="61" t="s">
        <v>31</v>
      </c>
      <c r="F154" s="61">
        <v>75143</v>
      </c>
    </row>
    <row r="155" spans="1:6" ht="12">
      <c r="A155" s="61" t="s">
        <v>21</v>
      </c>
      <c r="B155" s="61" t="s">
        <v>92</v>
      </c>
      <c r="C155" s="61" t="s">
        <v>39</v>
      </c>
      <c r="D155" s="63">
        <v>41912</v>
      </c>
      <c r="E155" s="61" t="s">
        <v>31</v>
      </c>
      <c r="F155" s="61">
        <v>499437</v>
      </c>
    </row>
    <row r="156" spans="1:6" ht="12">
      <c r="A156" s="61" t="s">
        <v>46</v>
      </c>
      <c r="B156" s="61" t="s">
        <v>65</v>
      </c>
      <c r="C156" s="61" t="s">
        <v>39</v>
      </c>
      <c r="D156" s="63">
        <v>41912</v>
      </c>
      <c r="E156" s="61" t="s">
        <v>31</v>
      </c>
      <c r="F156" s="61">
        <v>335</v>
      </c>
    </row>
    <row r="157" spans="1:6" ht="12">
      <c r="A157" s="61" t="s">
        <v>44</v>
      </c>
      <c r="B157" s="61" t="s">
        <v>65</v>
      </c>
      <c r="C157" s="61" t="s">
        <v>39</v>
      </c>
      <c r="D157" s="63">
        <v>41912</v>
      </c>
      <c r="E157" s="61" t="s">
        <v>31</v>
      </c>
      <c r="F157" s="61">
        <v>104</v>
      </c>
    </row>
    <row r="158" spans="1:6" ht="12">
      <c r="A158" s="61" t="s">
        <v>21</v>
      </c>
      <c r="B158" s="61" t="s">
        <v>65</v>
      </c>
      <c r="C158" s="61" t="s">
        <v>39</v>
      </c>
      <c r="D158" s="63">
        <v>41912</v>
      </c>
      <c r="E158" s="61" t="s">
        <v>31</v>
      </c>
      <c r="F158" s="61">
        <v>1352</v>
      </c>
    </row>
    <row r="159" spans="1:6" ht="12">
      <c r="A159" s="61" t="s">
        <v>44</v>
      </c>
      <c r="B159" s="61" t="s">
        <v>92</v>
      </c>
      <c r="C159" s="61" t="s">
        <v>138</v>
      </c>
      <c r="D159" s="63">
        <v>41912</v>
      </c>
      <c r="E159" s="61" t="s">
        <v>68</v>
      </c>
      <c r="F159" s="61">
        <v>-216612</v>
      </c>
    </row>
    <row r="160" spans="1:6" ht="12">
      <c r="A160" s="61" t="s">
        <v>46</v>
      </c>
      <c r="B160" s="61" t="s">
        <v>132</v>
      </c>
      <c r="C160" s="61" t="s">
        <v>39</v>
      </c>
      <c r="D160" s="63">
        <v>41912</v>
      </c>
      <c r="E160" s="61" t="s">
        <v>31</v>
      </c>
      <c r="F160" s="61">
        <v>3911</v>
      </c>
    </row>
    <row r="161" spans="1:6" ht="12">
      <c r="A161" s="61" t="s">
        <v>44</v>
      </c>
      <c r="B161" s="61" t="s">
        <v>65</v>
      </c>
      <c r="C161" s="61" t="s">
        <v>74</v>
      </c>
      <c r="D161" s="63">
        <v>41912</v>
      </c>
      <c r="E161" s="61" t="s">
        <v>68</v>
      </c>
      <c r="F161" s="61">
        <v>167</v>
      </c>
    </row>
    <row r="162" spans="1:6" ht="12">
      <c r="A162" s="61" t="s">
        <v>44</v>
      </c>
      <c r="B162" s="61" t="s">
        <v>92</v>
      </c>
      <c r="C162" s="61" t="s">
        <v>74</v>
      </c>
      <c r="D162" s="63">
        <v>41912</v>
      </c>
      <c r="E162" s="61" t="s">
        <v>68</v>
      </c>
      <c r="F162" s="61">
        <v>433224</v>
      </c>
    </row>
    <row r="163" spans="1:6" ht="12">
      <c r="A163" s="61" t="s">
        <v>46</v>
      </c>
      <c r="B163" s="61" t="s">
        <v>92</v>
      </c>
      <c r="C163" s="61" t="s">
        <v>39</v>
      </c>
      <c r="D163" s="63">
        <v>41912</v>
      </c>
      <c r="E163" s="61" t="s">
        <v>31</v>
      </c>
      <c r="F163" s="61">
        <v>277990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10.140625" style="0" customWidth="1"/>
    <col min="3" max="4" width="15.421875" style="0" bestFit="1" customWidth="1"/>
    <col min="5" max="5" width="13.421875" style="0" customWidth="1"/>
    <col min="6" max="6" width="13.421875" style="0" bestFit="1" customWidth="1"/>
  </cols>
  <sheetData>
    <row r="1" ht="15">
      <c r="A1" s="66" t="s">
        <v>141</v>
      </c>
    </row>
    <row r="4" spans="1:5" ht="15">
      <c r="A4" s="9" t="s">
        <v>106</v>
      </c>
      <c r="B4" s="6"/>
      <c r="C4" s="9" t="s">
        <v>16</v>
      </c>
      <c r="D4" s="6"/>
      <c r="E4" s="7"/>
    </row>
    <row r="5" spans="1:5" ht="15">
      <c r="A5" s="9" t="s">
        <v>3</v>
      </c>
      <c r="B5" s="9" t="s">
        <v>6</v>
      </c>
      <c r="C5" s="5" t="s">
        <v>31</v>
      </c>
      <c r="D5" s="13" t="s">
        <v>68</v>
      </c>
      <c r="E5" s="14" t="s">
        <v>100</v>
      </c>
    </row>
    <row r="6" spans="1:5" ht="15">
      <c r="A6" s="5" t="s">
        <v>67</v>
      </c>
      <c r="B6" s="5" t="s">
        <v>40</v>
      </c>
      <c r="C6" s="15"/>
      <c r="D6" s="16">
        <v>1906.34</v>
      </c>
      <c r="E6" s="17">
        <v>1906.34</v>
      </c>
    </row>
    <row r="7" spans="1:5" ht="15">
      <c r="A7" s="5" t="s">
        <v>101</v>
      </c>
      <c r="B7" s="6"/>
      <c r="C7" s="15"/>
      <c r="D7" s="16">
        <v>1906.34</v>
      </c>
      <c r="E7" s="17">
        <v>1906.34</v>
      </c>
    </row>
    <row r="8" spans="1:5" ht="15">
      <c r="A8" s="5" t="s">
        <v>22</v>
      </c>
      <c r="B8" s="5" t="s">
        <v>83</v>
      </c>
      <c r="C8" s="15">
        <v>3975.21</v>
      </c>
      <c r="D8" s="16"/>
      <c r="E8" s="17">
        <v>3975.21</v>
      </c>
    </row>
    <row r="9" spans="1:5" ht="15">
      <c r="A9" s="8"/>
      <c r="B9" s="10" t="s">
        <v>52</v>
      </c>
      <c r="C9" s="18">
        <v>13879.36</v>
      </c>
      <c r="D9" s="19"/>
      <c r="E9" s="20">
        <v>13879.36</v>
      </c>
    </row>
    <row r="10" spans="1:5" ht="15">
      <c r="A10" s="8"/>
      <c r="B10" s="10" t="s">
        <v>56</v>
      </c>
      <c r="C10" s="18">
        <v>-1247.68</v>
      </c>
      <c r="D10" s="19"/>
      <c r="E10" s="20">
        <v>-1247.68</v>
      </c>
    </row>
    <row r="11" spans="1:5" ht="15">
      <c r="A11" s="8"/>
      <c r="B11" s="10" t="s">
        <v>60</v>
      </c>
      <c r="C11" s="18">
        <v>12.36</v>
      </c>
      <c r="D11" s="19"/>
      <c r="E11" s="20">
        <v>12.36</v>
      </c>
    </row>
    <row r="12" spans="1:5" ht="15">
      <c r="A12" s="8"/>
      <c r="B12" s="10" t="s">
        <v>23</v>
      </c>
      <c r="C12" s="18">
        <v>11.76</v>
      </c>
      <c r="D12" s="19"/>
      <c r="E12" s="20">
        <v>11.76</v>
      </c>
    </row>
    <row r="13" spans="1:5" ht="15">
      <c r="A13" s="8"/>
      <c r="B13" s="10" t="s">
        <v>36</v>
      </c>
      <c r="C13" s="18">
        <v>184.67</v>
      </c>
      <c r="D13" s="19"/>
      <c r="E13" s="20">
        <v>184.67</v>
      </c>
    </row>
    <row r="14" spans="1:5" ht="15">
      <c r="A14" s="8"/>
      <c r="B14" s="10" t="s">
        <v>48</v>
      </c>
      <c r="C14" s="18">
        <v>6750</v>
      </c>
      <c r="D14" s="19"/>
      <c r="E14" s="20">
        <v>6750</v>
      </c>
    </row>
    <row r="15" spans="1:5" ht="15">
      <c r="A15" s="8"/>
      <c r="B15" s="10" t="s">
        <v>81</v>
      </c>
      <c r="C15" s="18">
        <v>19125</v>
      </c>
      <c r="D15" s="19"/>
      <c r="E15" s="20">
        <v>19125</v>
      </c>
    </row>
    <row r="16" spans="1:5" ht="15">
      <c r="A16" s="5" t="s">
        <v>102</v>
      </c>
      <c r="B16" s="6"/>
      <c r="C16" s="15">
        <v>42690.67999999999</v>
      </c>
      <c r="D16" s="16"/>
      <c r="E16" s="17">
        <v>42690.67999999999</v>
      </c>
    </row>
    <row r="17" spans="1:5" ht="15">
      <c r="A17" s="5" t="s">
        <v>74</v>
      </c>
      <c r="B17" s="5" t="s">
        <v>56</v>
      </c>
      <c r="C17" s="15"/>
      <c r="D17" s="16">
        <v>2860000</v>
      </c>
      <c r="E17" s="17">
        <v>2860000</v>
      </c>
    </row>
    <row r="18" spans="1:5" ht="15">
      <c r="A18" s="8"/>
      <c r="B18" s="10" t="s">
        <v>92</v>
      </c>
      <c r="C18" s="18"/>
      <c r="D18" s="19">
        <v>1299672</v>
      </c>
      <c r="E18" s="20">
        <v>1299672</v>
      </c>
    </row>
    <row r="19" spans="1:5" ht="15">
      <c r="A19" s="8"/>
      <c r="B19" s="10" t="s">
        <v>65</v>
      </c>
      <c r="C19" s="18"/>
      <c r="D19" s="19">
        <v>-573.5</v>
      </c>
      <c r="E19" s="20">
        <v>-573.5</v>
      </c>
    </row>
    <row r="20" spans="1:5" ht="15">
      <c r="A20" s="5" t="s">
        <v>103</v>
      </c>
      <c r="B20" s="6"/>
      <c r="C20" s="15"/>
      <c r="D20" s="16">
        <v>4159098.5</v>
      </c>
      <c r="E20" s="17">
        <v>4159098.5</v>
      </c>
    </row>
    <row r="21" spans="1:5" ht="15">
      <c r="A21" s="5" t="s">
        <v>39</v>
      </c>
      <c r="B21" s="5" t="s">
        <v>56</v>
      </c>
      <c r="C21" s="15">
        <v>2484844</v>
      </c>
      <c r="D21" s="16"/>
      <c r="E21" s="17">
        <v>2484844</v>
      </c>
    </row>
    <row r="22" spans="1:5" ht="15">
      <c r="A22" s="8"/>
      <c r="B22" s="10" t="s">
        <v>92</v>
      </c>
      <c r="C22" s="18">
        <v>7673130</v>
      </c>
      <c r="D22" s="19"/>
      <c r="E22" s="20">
        <v>7673130</v>
      </c>
    </row>
    <row r="23" spans="1:5" ht="15">
      <c r="A23" s="8"/>
      <c r="B23" s="10" t="s">
        <v>40</v>
      </c>
      <c r="C23" s="18">
        <v>4313</v>
      </c>
      <c r="D23" s="19"/>
      <c r="E23" s="20">
        <v>4313</v>
      </c>
    </row>
    <row r="24" spans="1:5" ht="15">
      <c r="A24" s="8"/>
      <c r="B24" s="10" t="s">
        <v>65</v>
      </c>
      <c r="C24" s="18">
        <v>16119</v>
      </c>
      <c r="D24" s="19">
        <v>1075</v>
      </c>
      <c r="E24" s="20">
        <v>17194</v>
      </c>
    </row>
    <row r="25" spans="1:5" ht="15">
      <c r="A25" s="5" t="s">
        <v>104</v>
      </c>
      <c r="B25" s="6"/>
      <c r="C25" s="15">
        <v>10178406</v>
      </c>
      <c r="D25" s="16">
        <v>1075</v>
      </c>
      <c r="E25" s="17">
        <v>10179481</v>
      </c>
    </row>
    <row r="26" spans="1:5" ht="15">
      <c r="A26" s="5" t="s">
        <v>35</v>
      </c>
      <c r="B26" s="5" t="s">
        <v>54</v>
      </c>
      <c r="C26" s="15">
        <v>-3536.21</v>
      </c>
      <c r="D26" s="16"/>
      <c r="E26" s="17">
        <v>-3536.21</v>
      </c>
    </row>
    <row r="27" spans="1:5" ht="15">
      <c r="A27" s="8"/>
      <c r="B27" s="10" t="s">
        <v>56</v>
      </c>
      <c r="C27" s="18">
        <v>157617.02</v>
      </c>
      <c r="D27" s="19"/>
      <c r="E27" s="20">
        <v>157617.02</v>
      </c>
    </row>
    <row r="28" spans="1:5" ht="15">
      <c r="A28" s="8"/>
      <c r="B28" s="10" t="s">
        <v>36</v>
      </c>
      <c r="C28" s="18">
        <v>-626</v>
      </c>
      <c r="D28" s="19"/>
      <c r="E28" s="20">
        <v>-626</v>
      </c>
    </row>
    <row r="29" spans="1:5" ht="15">
      <c r="A29" s="8"/>
      <c r="B29" s="10" t="s">
        <v>40</v>
      </c>
      <c r="C29" s="18">
        <v>1038.3</v>
      </c>
      <c r="D29" s="19"/>
      <c r="E29" s="20">
        <v>1038.3</v>
      </c>
    </row>
    <row r="30" spans="1:5" ht="15">
      <c r="A30" s="8"/>
      <c r="B30" s="10" t="s">
        <v>48</v>
      </c>
      <c r="C30" s="18">
        <v>-1473.49</v>
      </c>
      <c r="D30" s="19"/>
      <c r="E30" s="20">
        <v>-1473.49</v>
      </c>
    </row>
    <row r="31" spans="1:5" ht="15">
      <c r="A31" s="5" t="s">
        <v>105</v>
      </c>
      <c r="B31" s="6"/>
      <c r="C31" s="15">
        <v>153019.62</v>
      </c>
      <c r="D31" s="16"/>
      <c r="E31" s="17">
        <v>153019.62</v>
      </c>
    </row>
    <row r="32" spans="1:5" ht="15">
      <c r="A32" s="11" t="s">
        <v>100</v>
      </c>
      <c r="B32" s="12"/>
      <c r="C32" s="21">
        <v>10374116.299999999</v>
      </c>
      <c r="D32" s="22">
        <v>4162079.84</v>
      </c>
      <c r="E32" s="23">
        <v>14536196.139999999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0"/>
  <sheetViews>
    <sheetView view="pageBreakPreview" zoomScale="60" zoomScalePageLayoutView="0" workbookViewId="0" topLeftCell="A102">
      <selection activeCell="E18" sqref="E18"/>
    </sheetView>
  </sheetViews>
  <sheetFormatPr defaultColWidth="10.28125" defaultRowHeight="15"/>
  <cols>
    <col min="1" max="1" width="7.57421875" style="0" customWidth="1"/>
    <col min="2" max="2" width="11.00390625" style="0" bestFit="1" customWidth="1"/>
    <col min="3" max="3" width="4.28125" style="0" bestFit="1" customWidth="1"/>
    <col min="4" max="4" width="5.421875" style="0" bestFit="1" customWidth="1"/>
    <col min="5" max="5" width="10.00390625" style="0" bestFit="1" customWidth="1"/>
    <col min="6" max="6" width="6.00390625" style="0" bestFit="1" customWidth="1"/>
    <col min="7" max="7" width="6.7109375" style="0" bestFit="1" customWidth="1"/>
    <col min="8" max="8" width="9.8515625" style="0" bestFit="1" customWidth="1"/>
    <col min="9" max="9" width="9.421875" style="0" bestFit="1" customWidth="1"/>
    <col min="10" max="10" width="4.00390625" style="0" bestFit="1" customWidth="1"/>
    <col min="11" max="11" width="4.28125" style="0" bestFit="1" customWidth="1"/>
    <col min="12" max="12" width="7.7109375" style="0" customWidth="1"/>
    <col min="13" max="13" width="8.421875" style="0" bestFit="1" customWidth="1"/>
    <col min="14" max="14" width="10.57421875" style="0" bestFit="1" customWidth="1"/>
    <col min="15" max="15" width="15.28125" style="0" bestFit="1" customWidth="1"/>
    <col min="16" max="16" width="13.57421875" style="0" bestFit="1" customWidth="1"/>
    <col min="17" max="17" width="36.421875" style="0" bestFit="1" customWidth="1"/>
    <col min="18" max="18" width="44.57421875" style="0" bestFit="1" customWidth="1"/>
    <col min="19" max="19" width="6.8515625" style="0" bestFit="1" customWidth="1"/>
  </cols>
  <sheetData>
    <row r="1" ht="15" thickBot="1">
      <c r="A1" s="66" t="s">
        <v>141</v>
      </c>
    </row>
    <row r="2" spans="1:2" ht="15.75" thickBot="1" thickTop="1">
      <c r="A2" s="2" t="s">
        <v>0</v>
      </c>
      <c r="B2" s="1" t="s">
        <v>1</v>
      </c>
    </row>
    <row r="3" spans="1:19" ht="15.75" thickBot="1" thickTop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</row>
    <row r="4" spans="1:19" ht="15">
      <c r="A4" s="3" t="s">
        <v>21</v>
      </c>
      <c r="B4" s="3" t="s">
        <v>39</v>
      </c>
      <c r="C4">
        <v>10</v>
      </c>
      <c r="D4">
        <v>2013</v>
      </c>
      <c r="E4" s="3" t="s">
        <v>56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30</v>
      </c>
      <c r="N4" s="4">
        <v>478402</v>
      </c>
      <c r="O4" s="3" t="s">
        <v>31</v>
      </c>
      <c r="P4" s="3" t="s">
        <v>32</v>
      </c>
      <c r="Q4" s="3" t="s">
        <v>42</v>
      </c>
      <c r="R4" s="3" t="s">
        <v>43</v>
      </c>
      <c r="S4">
        <v>3</v>
      </c>
    </row>
    <row r="5" spans="1:19" ht="15">
      <c r="A5" s="3" t="s">
        <v>44</v>
      </c>
      <c r="B5" s="3" t="s">
        <v>22</v>
      </c>
      <c r="C5">
        <v>10</v>
      </c>
      <c r="D5">
        <v>2013</v>
      </c>
      <c r="E5" s="3" t="s">
        <v>56</v>
      </c>
      <c r="F5" s="3" t="s">
        <v>24</v>
      </c>
      <c r="G5" s="3" t="s">
        <v>25</v>
      </c>
      <c r="H5" s="3" t="s">
        <v>26</v>
      </c>
      <c r="I5" s="3" t="s">
        <v>45</v>
      </c>
      <c r="J5" s="3" t="s">
        <v>28</v>
      </c>
      <c r="K5" s="3" t="s">
        <v>29</v>
      </c>
      <c r="L5" s="3" t="s">
        <v>30</v>
      </c>
      <c r="M5" s="3" t="s">
        <v>30</v>
      </c>
      <c r="N5" s="4">
        <v>0.92</v>
      </c>
      <c r="O5" s="3" t="s">
        <v>57</v>
      </c>
      <c r="P5" s="3" t="s">
        <v>32</v>
      </c>
      <c r="Q5" s="3" t="s">
        <v>58</v>
      </c>
      <c r="R5" s="3" t="s">
        <v>59</v>
      </c>
      <c r="S5">
        <v>2</v>
      </c>
    </row>
    <row r="6" spans="1:19" ht="15">
      <c r="A6" s="3" t="s">
        <v>44</v>
      </c>
      <c r="B6" s="3" t="s">
        <v>39</v>
      </c>
      <c r="C6">
        <v>10</v>
      </c>
      <c r="D6">
        <v>2013</v>
      </c>
      <c r="E6" s="3" t="s">
        <v>56</v>
      </c>
      <c r="F6" s="3" t="s">
        <v>24</v>
      </c>
      <c r="G6" s="3" t="s">
        <v>25</v>
      </c>
      <c r="H6" s="3" t="s">
        <v>26</v>
      </c>
      <c r="I6" s="3" t="s">
        <v>45</v>
      </c>
      <c r="J6" s="3" t="s">
        <v>28</v>
      </c>
      <c r="K6" s="3" t="s">
        <v>29</v>
      </c>
      <c r="L6" s="3" t="s">
        <v>30</v>
      </c>
      <c r="M6" s="3" t="s">
        <v>30</v>
      </c>
      <c r="N6" s="4">
        <v>71450</v>
      </c>
      <c r="O6" s="3" t="s">
        <v>31</v>
      </c>
      <c r="P6" s="3" t="s">
        <v>32</v>
      </c>
      <c r="Q6" s="3" t="s">
        <v>42</v>
      </c>
      <c r="R6" s="3" t="s">
        <v>43</v>
      </c>
      <c r="S6">
        <v>8</v>
      </c>
    </row>
    <row r="7" spans="1:19" ht="15">
      <c r="A7" s="3" t="s">
        <v>46</v>
      </c>
      <c r="B7" s="3" t="s">
        <v>39</v>
      </c>
      <c r="C7">
        <v>10</v>
      </c>
      <c r="D7">
        <v>2013</v>
      </c>
      <c r="E7" s="3" t="s">
        <v>56</v>
      </c>
      <c r="F7" s="3" t="s">
        <v>24</v>
      </c>
      <c r="G7" s="3" t="s">
        <v>25</v>
      </c>
      <c r="H7" s="3" t="s">
        <v>26</v>
      </c>
      <c r="I7" s="3" t="s">
        <v>47</v>
      </c>
      <c r="J7" s="3" t="s">
        <v>28</v>
      </c>
      <c r="K7" s="3" t="s">
        <v>29</v>
      </c>
      <c r="L7" s="3" t="s">
        <v>30</v>
      </c>
      <c r="M7" s="3" t="s">
        <v>30</v>
      </c>
      <c r="N7" s="4">
        <v>278433</v>
      </c>
      <c r="O7" s="3" t="s">
        <v>31</v>
      </c>
      <c r="P7" s="3" t="s">
        <v>32</v>
      </c>
      <c r="Q7" s="3" t="s">
        <v>42</v>
      </c>
      <c r="R7" s="3" t="s">
        <v>43</v>
      </c>
      <c r="S7">
        <v>37</v>
      </c>
    </row>
    <row r="8" spans="1:19" ht="15">
      <c r="A8" s="3" t="s">
        <v>21</v>
      </c>
      <c r="B8" s="3" t="s">
        <v>35</v>
      </c>
      <c r="C8">
        <v>10</v>
      </c>
      <c r="D8">
        <v>2013</v>
      </c>
      <c r="E8" s="3" t="s">
        <v>36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28</v>
      </c>
      <c r="K8" s="3" t="s">
        <v>29</v>
      </c>
      <c r="L8" s="3" t="s">
        <v>30</v>
      </c>
      <c r="M8" s="3" t="s">
        <v>30</v>
      </c>
      <c r="N8" s="4">
        <v>-626</v>
      </c>
      <c r="O8" s="3" t="s">
        <v>31</v>
      </c>
      <c r="P8" s="3" t="s">
        <v>32</v>
      </c>
      <c r="Q8" s="3" t="s">
        <v>37</v>
      </c>
      <c r="R8" s="3" t="s">
        <v>38</v>
      </c>
      <c r="S8">
        <v>2</v>
      </c>
    </row>
    <row r="9" spans="1:19" ht="15">
      <c r="A9" s="3" t="s">
        <v>21</v>
      </c>
      <c r="B9" s="3" t="s">
        <v>39</v>
      </c>
      <c r="C9">
        <v>10</v>
      </c>
      <c r="D9">
        <v>2013</v>
      </c>
      <c r="E9" s="3" t="s">
        <v>40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41</v>
      </c>
      <c r="K9" s="3" t="s">
        <v>29</v>
      </c>
      <c r="L9" s="3" t="s">
        <v>30</v>
      </c>
      <c r="M9" s="3" t="s">
        <v>30</v>
      </c>
      <c r="N9" s="4">
        <v>1096</v>
      </c>
      <c r="O9" s="3" t="s">
        <v>31</v>
      </c>
      <c r="P9" s="3" t="s">
        <v>32</v>
      </c>
      <c r="Q9" s="3" t="s">
        <v>42</v>
      </c>
      <c r="R9" s="3" t="s">
        <v>43</v>
      </c>
      <c r="S9">
        <v>1</v>
      </c>
    </row>
    <row r="10" spans="1:19" ht="15">
      <c r="A10" s="3" t="s">
        <v>44</v>
      </c>
      <c r="B10" s="3" t="s">
        <v>39</v>
      </c>
      <c r="C10">
        <v>10</v>
      </c>
      <c r="D10">
        <v>2013</v>
      </c>
      <c r="E10" s="3" t="s">
        <v>40</v>
      </c>
      <c r="F10" s="3" t="s">
        <v>24</v>
      </c>
      <c r="G10" s="3" t="s">
        <v>25</v>
      </c>
      <c r="H10" s="3" t="s">
        <v>26</v>
      </c>
      <c r="I10" s="3" t="s">
        <v>45</v>
      </c>
      <c r="J10" s="3" t="s">
        <v>41</v>
      </c>
      <c r="K10" s="3" t="s">
        <v>29</v>
      </c>
      <c r="L10" s="3" t="s">
        <v>30</v>
      </c>
      <c r="M10" s="3" t="s">
        <v>30</v>
      </c>
      <c r="N10" s="4">
        <v>95</v>
      </c>
      <c r="O10" s="3" t="s">
        <v>31</v>
      </c>
      <c r="P10" s="3" t="s">
        <v>32</v>
      </c>
      <c r="Q10" s="3" t="s">
        <v>42</v>
      </c>
      <c r="R10" s="3" t="s">
        <v>43</v>
      </c>
      <c r="S10">
        <v>6</v>
      </c>
    </row>
    <row r="11" spans="1:19" ht="15">
      <c r="A11" s="3" t="s">
        <v>46</v>
      </c>
      <c r="B11" s="3" t="s">
        <v>39</v>
      </c>
      <c r="C11">
        <v>10</v>
      </c>
      <c r="D11">
        <v>2013</v>
      </c>
      <c r="E11" s="3" t="s">
        <v>40</v>
      </c>
      <c r="F11" s="3" t="s">
        <v>24</v>
      </c>
      <c r="G11" s="3" t="s">
        <v>25</v>
      </c>
      <c r="H11" s="3" t="s">
        <v>26</v>
      </c>
      <c r="I11" s="3" t="s">
        <v>47</v>
      </c>
      <c r="J11" s="3" t="s">
        <v>41</v>
      </c>
      <c r="K11" s="3" t="s">
        <v>29</v>
      </c>
      <c r="L11" s="3" t="s">
        <v>30</v>
      </c>
      <c r="M11" s="3" t="s">
        <v>30</v>
      </c>
      <c r="N11" s="4">
        <v>252</v>
      </c>
      <c r="O11" s="3" t="s">
        <v>31</v>
      </c>
      <c r="P11" s="3" t="s">
        <v>32</v>
      </c>
      <c r="Q11" s="3" t="s">
        <v>42</v>
      </c>
      <c r="R11" s="3" t="s">
        <v>43</v>
      </c>
      <c r="S11">
        <v>35</v>
      </c>
    </row>
    <row r="12" spans="1:19" ht="15">
      <c r="A12" s="3" t="s">
        <v>21</v>
      </c>
      <c r="B12" s="3" t="s">
        <v>22</v>
      </c>
      <c r="C12">
        <v>10</v>
      </c>
      <c r="D12">
        <v>2013</v>
      </c>
      <c r="E12" s="3" t="s">
        <v>48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49</v>
      </c>
      <c r="K12" s="3" t="s">
        <v>29</v>
      </c>
      <c r="L12" s="3" t="s">
        <v>30</v>
      </c>
      <c r="M12" s="3" t="s">
        <v>30</v>
      </c>
      <c r="N12" s="4">
        <v>2250</v>
      </c>
      <c r="O12" s="3" t="s">
        <v>31</v>
      </c>
      <c r="P12" s="3" t="s">
        <v>32</v>
      </c>
      <c r="Q12" s="3" t="s">
        <v>50</v>
      </c>
      <c r="R12" s="3" t="s">
        <v>51</v>
      </c>
      <c r="S12">
        <v>1</v>
      </c>
    </row>
    <row r="13" spans="1:19" ht="15">
      <c r="A13" s="3" t="s">
        <v>21</v>
      </c>
      <c r="B13" s="3" t="s">
        <v>39</v>
      </c>
      <c r="C13">
        <v>11</v>
      </c>
      <c r="D13">
        <v>2013</v>
      </c>
      <c r="E13" s="3" t="s">
        <v>56</v>
      </c>
      <c r="F13" s="3" t="s">
        <v>24</v>
      </c>
      <c r="G13" s="3" t="s">
        <v>25</v>
      </c>
      <c r="H13" s="3" t="s">
        <v>26</v>
      </c>
      <c r="I13" s="3" t="s">
        <v>27</v>
      </c>
      <c r="J13" s="3" t="s">
        <v>28</v>
      </c>
      <c r="K13" s="3" t="s">
        <v>29</v>
      </c>
      <c r="L13" s="3" t="s">
        <v>30</v>
      </c>
      <c r="M13" s="3" t="s">
        <v>30</v>
      </c>
      <c r="N13" s="4">
        <v>478402</v>
      </c>
      <c r="O13" s="3" t="s">
        <v>31</v>
      </c>
      <c r="P13" s="3" t="s">
        <v>32</v>
      </c>
      <c r="Q13" s="3" t="s">
        <v>42</v>
      </c>
      <c r="R13" s="3" t="s">
        <v>43</v>
      </c>
      <c r="S13">
        <v>3</v>
      </c>
    </row>
    <row r="14" spans="1:19" ht="15">
      <c r="A14" s="3" t="s">
        <v>44</v>
      </c>
      <c r="B14" s="3" t="s">
        <v>39</v>
      </c>
      <c r="C14">
        <v>11</v>
      </c>
      <c r="D14">
        <v>2013</v>
      </c>
      <c r="E14" s="3" t="s">
        <v>56</v>
      </c>
      <c r="F14" s="3" t="s">
        <v>24</v>
      </c>
      <c r="G14" s="3" t="s">
        <v>25</v>
      </c>
      <c r="H14" s="3" t="s">
        <v>26</v>
      </c>
      <c r="I14" s="3" t="s">
        <v>45</v>
      </c>
      <c r="J14" s="3" t="s">
        <v>28</v>
      </c>
      <c r="K14" s="3" t="s">
        <v>29</v>
      </c>
      <c r="L14" s="3" t="s">
        <v>30</v>
      </c>
      <c r="M14" s="3" t="s">
        <v>30</v>
      </c>
      <c r="N14" s="4">
        <v>71450</v>
      </c>
      <c r="O14" s="3" t="s">
        <v>31</v>
      </c>
      <c r="P14" s="3" t="s">
        <v>32</v>
      </c>
      <c r="Q14" s="3" t="s">
        <v>42</v>
      </c>
      <c r="R14" s="3" t="s">
        <v>43</v>
      </c>
      <c r="S14">
        <v>8</v>
      </c>
    </row>
    <row r="15" spans="1:19" ht="15">
      <c r="A15" s="3" t="s">
        <v>46</v>
      </c>
      <c r="B15" s="3" t="s">
        <v>39</v>
      </c>
      <c r="C15">
        <v>11</v>
      </c>
      <c r="D15">
        <v>2013</v>
      </c>
      <c r="E15" s="3" t="s">
        <v>56</v>
      </c>
      <c r="F15" s="3" t="s">
        <v>24</v>
      </c>
      <c r="G15" s="3" t="s">
        <v>25</v>
      </c>
      <c r="H15" s="3" t="s">
        <v>26</v>
      </c>
      <c r="I15" s="3" t="s">
        <v>47</v>
      </c>
      <c r="J15" s="3" t="s">
        <v>28</v>
      </c>
      <c r="K15" s="3" t="s">
        <v>29</v>
      </c>
      <c r="L15" s="3" t="s">
        <v>30</v>
      </c>
      <c r="M15" s="3" t="s">
        <v>30</v>
      </c>
      <c r="N15" s="4">
        <v>278433</v>
      </c>
      <c r="O15" s="3" t="s">
        <v>31</v>
      </c>
      <c r="P15" s="3" t="s">
        <v>32</v>
      </c>
      <c r="Q15" s="3" t="s">
        <v>42</v>
      </c>
      <c r="R15" s="3" t="s">
        <v>43</v>
      </c>
      <c r="S15">
        <v>37</v>
      </c>
    </row>
    <row r="16" spans="1:19" ht="15">
      <c r="A16" s="3" t="s">
        <v>21</v>
      </c>
      <c r="B16" s="3" t="s">
        <v>39</v>
      </c>
      <c r="C16">
        <v>11</v>
      </c>
      <c r="D16">
        <v>2013</v>
      </c>
      <c r="E16" s="3" t="s">
        <v>40</v>
      </c>
      <c r="F16" s="3" t="s">
        <v>24</v>
      </c>
      <c r="G16" s="3" t="s">
        <v>25</v>
      </c>
      <c r="H16" s="3" t="s">
        <v>26</v>
      </c>
      <c r="I16" s="3" t="s">
        <v>27</v>
      </c>
      <c r="J16" s="3" t="s">
        <v>41</v>
      </c>
      <c r="K16" s="3" t="s">
        <v>29</v>
      </c>
      <c r="L16" s="3" t="s">
        <v>30</v>
      </c>
      <c r="M16" s="3" t="s">
        <v>30</v>
      </c>
      <c r="N16" s="4">
        <v>1096</v>
      </c>
      <c r="O16" s="3" t="s">
        <v>31</v>
      </c>
      <c r="P16" s="3" t="s">
        <v>32</v>
      </c>
      <c r="Q16" s="3" t="s">
        <v>42</v>
      </c>
      <c r="R16" s="3" t="s">
        <v>43</v>
      </c>
      <c r="S16">
        <v>1</v>
      </c>
    </row>
    <row r="17" spans="1:19" ht="15">
      <c r="A17" s="3" t="s">
        <v>44</v>
      </c>
      <c r="B17" s="3" t="s">
        <v>39</v>
      </c>
      <c r="C17">
        <v>11</v>
      </c>
      <c r="D17">
        <v>2013</v>
      </c>
      <c r="E17" s="3" t="s">
        <v>40</v>
      </c>
      <c r="F17" s="3" t="s">
        <v>24</v>
      </c>
      <c r="G17" s="3" t="s">
        <v>25</v>
      </c>
      <c r="H17" s="3" t="s">
        <v>26</v>
      </c>
      <c r="I17" s="3" t="s">
        <v>45</v>
      </c>
      <c r="J17" s="3" t="s">
        <v>41</v>
      </c>
      <c r="K17" s="3" t="s">
        <v>29</v>
      </c>
      <c r="L17" s="3" t="s">
        <v>30</v>
      </c>
      <c r="M17" s="3" t="s">
        <v>30</v>
      </c>
      <c r="N17" s="4">
        <v>95</v>
      </c>
      <c r="O17" s="3" t="s">
        <v>31</v>
      </c>
      <c r="P17" s="3" t="s">
        <v>32</v>
      </c>
      <c r="Q17" s="3" t="s">
        <v>42</v>
      </c>
      <c r="R17" s="3" t="s">
        <v>43</v>
      </c>
      <c r="S17">
        <v>6</v>
      </c>
    </row>
    <row r="18" spans="1:19" ht="15">
      <c r="A18" s="3" t="s">
        <v>46</v>
      </c>
      <c r="B18" s="3" t="s">
        <v>39</v>
      </c>
      <c r="C18">
        <v>11</v>
      </c>
      <c r="D18">
        <v>2013</v>
      </c>
      <c r="E18" s="3" t="s">
        <v>40</v>
      </c>
      <c r="F18" s="3" t="s">
        <v>24</v>
      </c>
      <c r="G18" s="3" t="s">
        <v>25</v>
      </c>
      <c r="H18" s="3" t="s">
        <v>26</v>
      </c>
      <c r="I18" s="3" t="s">
        <v>47</v>
      </c>
      <c r="J18" s="3" t="s">
        <v>41</v>
      </c>
      <c r="K18" s="3" t="s">
        <v>29</v>
      </c>
      <c r="L18" s="3" t="s">
        <v>30</v>
      </c>
      <c r="M18" s="3" t="s">
        <v>30</v>
      </c>
      <c r="N18" s="4">
        <v>252</v>
      </c>
      <c r="O18" s="3" t="s">
        <v>31</v>
      </c>
      <c r="P18" s="3" t="s">
        <v>32</v>
      </c>
      <c r="Q18" s="3" t="s">
        <v>42</v>
      </c>
      <c r="R18" s="3" t="s">
        <v>43</v>
      </c>
      <c r="S18">
        <v>35</v>
      </c>
    </row>
    <row r="19" spans="1:19" ht="15">
      <c r="A19" s="3" t="s">
        <v>21</v>
      </c>
      <c r="B19" s="3" t="s">
        <v>22</v>
      </c>
      <c r="C19">
        <v>11</v>
      </c>
      <c r="D19">
        <v>2013</v>
      </c>
      <c r="E19" s="3" t="s">
        <v>48</v>
      </c>
      <c r="F19" s="3" t="s">
        <v>24</v>
      </c>
      <c r="G19" s="3" t="s">
        <v>25</v>
      </c>
      <c r="H19" s="3" t="s">
        <v>26</v>
      </c>
      <c r="I19" s="3" t="s">
        <v>27</v>
      </c>
      <c r="J19" s="3" t="s">
        <v>49</v>
      </c>
      <c r="K19" s="3" t="s">
        <v>29</v>
      </c>
      <c r="L19" s="3" t="s">
        <v>30</v>
      </c>
      <c r="M19" s="3" t="s">
        <v>30</v>
      </c>
      <c r="N19" s="4">
        <v>2250</v>
      </c>
      <c r="O19" s="3" t="s">
        <v>31</v>
      </c>
      <c r="P19" s="3" t="s">
        <v>32</v>
      </c>
      <c r="Q19" s="3" t="s">
        <v>50</v>
      </c>
      <c r="R19" s="3" t="s">
        <v>51</v>
      </c>
      <c r="S19">
        <v>1</v>
      </c>
    </row>
    <row r="20" spans="1:19" ht="15">
      <c r="A20" s="3" t="s">
        <v>21</v>
      </c>
      <c r="B20" s="3" t="s">
        <v>22</v>
      </c>
      <c r="C20">
        <v>12</v>
      </c>
      <c r="D20">
        <v>2013</v>
      </c>
      <c r="E20" s="3" t="s">
        <v>52</v>
      </c>
      <c r="F20" s="3" t="s">
        <v>24</v>
      </c>
      <c r="G20" s="3" t="s">
        <v>25</v>
      </c>
      <c r="H20" s="3" t="s">
        <v>26</v>
      </c>
      <c r="I20" s="3" t="s">
        <v>27</v>
      </c>
      <c r="J20" s="3" t="s">
        <v>28</v>
      </c>
      <c r="K20" s="3" t="s">
        <v>29</v>
      </c>
      <c r="L20" s="3" t="s">
        <v>30</v>
      </c>
      <c r="M20" s="3" t="s">
        <v>30</v>
      </c>
      <c r="N20" s="4">
        <v>12814.07</v>
      </c>
      <c r="O20" s="3" t="s">
        <v>31</v>
      </c>
      <c r="P20" s="3" t="s">
        <v>32</v>
      </c>
      <c r="Q20" s="3" t="s">
        <v>53</v>
      </c>
      <c r="R20" s="3" t="s">
        <v>34</v>
      </c>
      <c r="S20">
        <v>2</v>
      </c>
    </row>
    <row r="21" spans="1:19" ht="15">
      <c r="A21" s="3" t="s">
        <v>44</v>
      </c>
      <c r="B21" s="3" t="s">
        <v>22</v>
      </c>
      <c r="C21">
        <v>12</v>
      </c>
      <c r="D21">
        <v>2013</v>
      </c>
      <c r="E21" s="3" t="s">
        <v>52</v>
      </c>
      <c r="F21" s="3" t="s">
        <v>24</v>
      </c>
      <c r="G21" s="3" t="s">
        <v>25</v>
      </c>
      <c r="H21" s="3" t="s">
        <v>26</v>
      </c>
      <c r="I21" s="3" t="s">
        <v>45</v>
      </c>
      <c r="J21" s="3" t="s">
        <v>28</v>
      </c>
      <c r="K21" s="3" t="s">
        <v>29</v>
      </c>
      <c r="L21" s="3" t="s">
        <v>30</v>
      </c>
      <c r="M21" s="3" t="s">
        <v>30</v>
      </c>
      <c r="N21" s="4">
        <v>145.79</v>
      </c>
      <c r="O21" s="3" t="s">
        <v>31</v>
      </c>
      <c r="P21" s="3" t="s">
        <v>32</v>
      </c>
      <c r="Q21" s="3" t="s">
        <v>53</v>
      </c>
      <c r="R21" s="3" t="s">
        <v>34</v>
      </c>
      <c r="S21">
        <v>4</v>
      </c>
    </row>
    <row r="22" spans="1:19" ht="15">
      <c r="A22" s="3" t="s">
        <v>46</v>
      </c>
      <c r="B22" s="3" t="s">
        <v>22</v>
      </c>
      <c r="C22">
        <v>12</v>
      </c>
      <c r="D22">
        <v>2013</v>
      </c>
      <c r="E22" s="3" t="s">
        <v>52</v>
      </c>
      <c r="F22" s="3" t="s">
        <v>24</v>
      </c>
      <c r="G22" s="3" t="s">
        <v>25</v>
      </c>
      <c r="H22" s="3" t="s">
        <v>26</v>
      </c>
      <c r="I22" s="3" t="s">
        <v>47</v>
      </c>
      <c r="J22" s="3" t="s">
        <v>28</v>
      </c>
      <c r="K22" s="3" t="s">
        <v>29</v>
      </c>
      <c r="L22" s="3" t="s">
        <v>30</v>
      </c>
      <c r="M22" s="3" t="s">
        <v>30</v>
      </c>
      <c r="N22" s="4">
        <v>788.61</v>
      </c>
      <c r="O22" s="3" t="s">
        <v>31</v>
      </c>
      <c r="P22" s="3" t="s">
        <v>32</v>
      </c>
      <c r="Q22" s="3" t="s">
        <v>53</v>
      </c>
      <c r="R22" s="3" t="s">
        <v>34</v>
      </c>
      <c r="S22">
        <v>6</v>
      </c>
    </row>
    <row r="23" spans="1:19" ht="15">
      <c r="A23" s="3" t="s">
        <v>21</v>
      </c>
      <c r="B23" s="3" t="s">
        <v>35</v>
      </c>
      <c r="C23">
        <v>12</v>
      </c>
      <c r="D23">
        <v>2013</v>
      </c>
      <c r="E23" s="3" t="s">
        <v>54</v>
      </c>
      <c r="F23" s="3" t="s">
        <v>24</v>
      </c>
      <c r="G23" s="3" t="s">
        <v>25</v>
      </c>
      <c r="H23" s="3" t="s">
        <v>26</v>
      </c>
      <c r="I23" s="3" t="s">
        <v>27</v>
      </c>
      <c r="J23" s="3" t="s">
        <v>28</v>
      </c>
      <c r="K23" s="3" t="s">
        <v>29</v>
      </c>
      <c r="L23" s="3" t="s">
        <v>30</v>
      </c>
      <c r="M23" s="3" t="s">
        <v>30</v>
      </c>
      <c r="N23" s="4">
        <v>2160.91</v>
      </c>
      <c r="O23" s="3" t="s">
        <v>31</v>
      </c>
      <c r="P23" s="3" t="s">
        <v>32</v>
      </c>
      <c r="Q23" s="3" t="s">
        <v>37</v>
      </c>
      <c r="R23" s="3" t="s">
        <v>55</v>
      </c>
      <c r="S23">
        <v>2</v>
      </c>
    </row>
    <row r="24" spans="1:19" ht="15">
      <c r="A24" s="3" t="s">
        <v>44</v>
      </c>
      <c r="B24" s="3" t="s">
        <v>35</v>
      </c>
      <c r="C24">
        <v>12</v>
      </c>
      <c r="D24">
        <v>2013</v>
      </c>
      <c r="E24" s="3" t="s">
        <v>54</v>
      </c>
      <c r="F24" s="3" t="s">
        <v>24</v>
      </c>
      <c r="G24" s="3" t="s">
        <v>25</v>
      </c>
      <c r="H24" s="3" t="s">
        <v>26</v>
      </c>
      <c r="I24" s="3" t="s">
        <v>45</v>
      </c>
      <c r="J24" s="3" t="s">
        <v>28</v>
      </c>
      <c r="K24" s="3" t="s">
        <v>29</v>
      </c>
      <c r="L24" s="3" t="s">
        <v>30</v>
      </c>
      <c r="M24" s="3" t="s">
        <v>30</v>
      </c>
      <c r="N24" s="4">
        <v>-1999.91</v>
      </c>
      <c r="O24" s="3" t="s">
        <v>31</v>
      </c>
      <c r="P24" s="3" t="s">
        <v>32</v>
      </c>
      <c r="Q24" s="3" t="s">
        <v>37</v>
      </c>
      <c r="R24" s="3" t="s">
        <v>55</v>
      </c>
      <c r="S24">
        <v>4</v>
      </c>
    </row>
    <row r="25" spans="1:19" ht="15">
      <c r="A25" s="3" t="s">
        <v>46</v>
      </c>
      <c r="B25" s="3" t="s">
        <v>35</v>
      </c>
      <c r="C25">
        <v>12</v>
      </c>
      <c r="D25">
        <v>2013</v>
      </c>
      <c r="E25" s="3" t="s">
        <v>54</v>
      </c>
      <c r="F25" s="3" t="s">
        <v>24</v>
      </c>
      <c r="G25" s="3" t="s">
        <v>25</v>
      </c>
      <c r="H25" s="3" t="s">
        <v>26</v>
      </c>
      <c r="I25" s="3" t="s">
        <v>47</v>
      </c>
      <c r="J25" s="3" t="s">
        <v>28</v>
      </c>
      <c r="K25" s="3" t="s">
        <v>29</v>
      </c>
      <c r="L25" s="3" t="s">
        <v>30</v>
      </c>
      <c r="M25" s="3" t="s">
        <v>30</v>
      </c>
      <c r="N25" s="4">
        <v>-3697.21</v>
      </c>
      <c r="O25" s="3" t="s">
        <v>31</v>
      </c>
      <c r="P25" s="3" t="s">
        <v>32</v>
      </c>
      <c r="Q25" s="3" t="s">
        <v>37</v>
      </c>
      <c r="R25" s="3" t="s">
        <v>55</v>
      </c>
      <c r="S25">
        <v>6</v>
      </c>
    </row>
    <row r="26" spans="1:19" ht="15">
      <c r="A26" s="3" t="s">
        <v>21</v>
      </c>
      <c r="B26" s="3" t="s">
        <v>39</v>
      </c>
      <c r="C26">
        <v>12</v>
      </c>
      <c r="D26">
        <v>2013</v>
      </c>
      <c r="E26" s="3" t="s">
        <v>56</v>
      </c>
      <c r="F26" s="3" t="s">
        <v>24</v>
      </c>
      <c r="G26" s="3" t="s">
        <v>25</v>
      </c>
      <c r="H26" s="3" t="s">
        <v>26</v>
      </c>
      <c r="I26" s="3" t="s">
        <v>27</v>
      </c>
      <c r="J26" s="3" t="s">
        <v>28</v>
      </c>
      <c r="K26" s="3" t="s">
        <v>29</v>
      </c>
      <c r="L26" s="3" t="s">
        <v>30</v>
      </c>
      <c r="M26" s="3" t="s">
        <v>30</v>
      </c>
      <c r="N26" s="4">
        <v>478396.95</v>
      </c>
      <c r="O26" s="3" t="s">
        <v>31</v>
      </c>
      <c r="P26" s="3" t="s">
        <v>32</v>
      </c>
      <c r="Q26" s="3" t="s">
        <v>42</v>
      </c>
      <c r="R26" s="3" t="s">
        <v>43</v>
      </c>
      <c r="S26">
        <v>3</v>
      </c>
    </row>
    <row r="27" spans="1:19" ht="15">
      <c r="A27" s="3" t="s">
        <v>44</v>
      </c>
      <c r="B27" s="3" t="s">
        <v>39</v>
      </c>
      <c r="C27">
        <v>12</v>
      </c>
      <c r="D27">
        <v>2013</v>
      </c>
      <c r="E27" s="3" t="s">
        <v>56</v>
      </c>
      <c r="F27" s="3" t="s">
        <v>24</v>
      </c>
      <c r="G27" s="3" t="s">
        <v>25</v>
      </c>
      <c r="H27" s="3" t="s">
        <v>26</v>
      </c>
      <c r="I27" s="3" t="s">
        <v>45</v>
      </c>
      <c r="J27" s="3" t="s">
        <v>28</v>
      </c>
      <c r="K27" s="3" t="s">
        <v>29</v>
      </c>
      <c r="L27" s="3" t="s">
        <v>30</v>
      </c>
      <c r="M27" s="3" t="s">
        <v>30</v>
      </c>
      <c r="N27" s="4">
        <v>71446.81</v>
      </c>
      <c r="O27" s="3" t="s">
        <v>31</v>
      </c>
      <c r="P27" s="3" t="s">
        <v>32</v>
      </c>
      <c r="Q27" s="3" t="s">
        <v>42</v>
      </c>
      <c r="R27" s="3" t="s">
        <v>43</v>
      </c>
      <c r="S27">
        <v>8</v>
      </c>
    </row>
    <row r="28" spans="1:19" ht="15">
      <c r="A28" s="3" t="s">
        <v>46</v>
      </c>
      <c r="B28" s="3" t="s">
        <v>39</v>
      </c>
      <c r="C28">
        <v>12</v>
      </c>
      <c r="D28">
        <v>2013</v>
      </c>
      <c r="E28" s="3" t="s">
        <v>56</v>
      </c>
      <c r="F28" s="3" t="s">
        <v>24</v>
      </c>
      <c r="G28" s="3" t="s">
        <v>25</v>
      </c>
      <c r="H28" s="3" t="s">
        <v>26</v>
      </c>
      <c r="I28" s="3" t="s">
        <v>47</v>
      </c>
      <c r="J28" s="3" t="s">
        <v>28</v>
      </c>
      <c r="K28" s="3" t="s">
        <v>29</v>
      </c>
      <c r="L28" s="3" t="s">
        <v>30</v>
      </c>
      <c r="M28" s="3" t="s">
        <v>30</v>
      </c>
      <c r="N28" s="4">
        <v>278430.24</v>
      </c>
      <c r="O28" s="3" t="s">
        <v>31</v>
      </c>
      <c r="P28" s="3" t="s">
        <v>32</v>
      </c>
      <c r="Q28" s="3" t="s">
        <v>42</v>
      </c>
      <c r="R28" s="3" t="s">
        <v>43</v>
      </c>
      <c r="S28">
        <v>37</v>
      </c>
    </row>
    <row r="29" spans="1:19" ht="15">
      <c r="A29" s="3" t="s">
        <v>21</v>
      </c>
      <c r="B29" s="3" t="s">
        <v>22</v>
      </c>
      <c r="C29">
        <v>12</v>
      </c>
      <c r="D29">
        <v>2013</v>
      </c>
      <c r="E29" s="3" t="s">
        <v>23</v>
      </c>
      <c r="F29" s="3" t="s">
        <v>24</v>
      </c>
      <c r="G29" s="3" t="s">
        <v>25</v>
      </c>
      <c r="H29" s="3" t="s">
        <v>26</v>
      </c>
      <c r="I29" s="3" t="s">
        <v>27</v>
      </c>
      <c r="J29" s="3" t="s">
        <v>28</v>
      </c>
      <c r="K29" s="3" t="s">
        <v>29</v>
      </c>
      <c r="L29" s="3" t="s">
        <v>30</v>
      </c>
      <c r="M29" s="3" t="s">
        <v>30</v>
      </c>
      <c r="N29" s="4">
        <v>11.76</v>
      </c>
      <c r="O29" s="3" t="s">
        <v>31</v>
      </c>
      <c r="P29" s="3" t="s">
        <v>32</v>
      </c>
      <c r="Q29" s="3" t="s">
        <v>33</v>
      </c>
      <c r="R29" s="3" t="s">
        <v>34</v>
      </c>
      <c r="S29">
        <v>8</v>
      </c>
    </row>
    <row r="30" spans="1:19" ht="15">
      <c r="A30" s="3" t="s">
        <v>21</v>
      </c>
      <c r="B30" s="3" t="s">
        <v>22</v>
      </c>
      <c r="C30">
        <v>12</v>
      </c>
      <c r="D30">
        <v>2013</v>
      </c>
      <c r="E30" s="3" t="s">
        <v>36</v>
      </c>
      <c r="F30" s="3" t="s">
        <v>24</v>
      </c>
      <c r="G30" s="3" t="s">
        <v>25</v>
      </c>
      <c r="H30" s="3" t="s">
        <v>26</v>
      </c>
      <c r="I30" s="3" t="s">
        <v>27</v>
      </c>
      <c r="J30" s="3" t="s">
        <v>28</v>
      </c>
      <c r="K30" s="3" t="s">
        <v>29</v>
      </c>
      <c r="L30" s="3" t="s">
        <v>30</v>
      </c>
      <c r="M30" s="3" t="s">
        <v>30</v>
      </c>
      <c r="N30" s="4">
        <v>184.67</v>
      </c>
      <c r="O30" s="3" t="s">
        <v>31</v>
      </c>
      <c r="P30" s="3" t="s">
        <v>32</v>
      </c>
      <c r="Q30" s="3" t="s">
        <v>33</v>
      </c>
      <c r="R30" s="3" t="s">
        <v>34</v>
      </c>
      <c r="S30">
        <v>10</v>
      </c>
    </row>
    <row r="31" spans="1:19" ht="15">
      <c r="A31" s="3" t="s">
        <v>21</v>
      </c>
      <c r="B31" s="3" t="s">
        <v>39</v>
      </c>
      <c r="C31">
        <v>12</v>
      </c>
      <c r="D31">
        <v>2013</v>
      </c>
      <c r="E31" s="3" t="s">
        <v>40</v>
      </c>
      <c r="F31" s="3" t="s">
        <v>24</v>
      </c>
      <c r="G31" s="3" t="s">
        <v>25</v>
      </c>
      <c r="H31" s="3" t="s">
        <v>26</v>
      </c>
      <c r="I31" s="3" t="s">
        <v>27</v>
      </c>
      <c r="J31" s="3" t="s">
        <v>41</v>
      </c>
      <c r="K31" s="3" t="s">
        <v>29</v>
      </c>
      <c r="L31" s="3" t="s">
        <v>30</v>
      </c>
      <c r="M31" s="3" t="s">
        <v>30</v>
      </c>
      <c r="N31" s="4">
        <v>1090</v>
      </c>
      <c r="O31" s="3" t="s">
        <v>31</v>
      </c>
      <c r="P31" s="3" t="s">
        <v>32</v>
      </c>
      <c r="Q31" s="3" t="s">
        <v>42</v>
      </c>
      <c r="R31" s="3" t="s">
        <v>43</v>
      </c>
      <c r="S31">
        <v>1</v>
      </c>
    </row>
    <row r="32" spans="1:19" ht="15">
      <c r="A32" s="3" t="s">
        <v>44</v>
      </c>
      <c r="B32" s="3" t="s">
        <v>39</v>
      </c>
      <c r="C32">
        <v>12</v>
      </c>
      <c r="D32">
        <v>2013</v>
      </c>
      <c r="E32" s="3" t="s">
        <v>40</v>
      </c>
      <c r="F32" s="3" t="s">
        <v>24</v>
      </c>
      <c r="G32" s="3" t="s">
        <v>25</v>
      </c>
      <c r="H32" s="3" t="s">
        <v>26</v>
      </c>
      <c r="I32" s="3" t="s">
        <v>45</v>
      </c>
      <c r="J32" s="3" t="s">
        <v>41</v>
      </c>
      <c r="K32" s="3" t="s">
        <v>29</v>
      </c>
      <c r="L32" s="3" t="s">
        <v>30</v>
      </c>
      <c r="M32" s="3" t="s">
        <v>30</v>
      </c>
      <c r="N32" s="4">
        <v>90</v>
      </c>
      <c r="O32" s="3" t="s">
        <v>31</v>
      </c>
      <c r="P32" s="3" t="s">
        <v>32</v>
      </c>
      <c r="Q32" s="3" t="s">
        <v>42</v>
      </c>
      <c r="R32" s="3" t="s">
        <v>43</v>
      </c>
      <c r="S32">
        <v>6</v>
      </c>
    </row>
    <row r="33" spans="1:19" ht="15">
      <c r="A33" s="3" t="s">
        <v>46</v>
      </c>
      <c r="B33" s="3" t="s">
        <v>39</v>
      </c>
      <c r="C33">
        <v>12</v>
      </c>
      <c r="D33">
        <v>2013</v>
      </c>
      <c r="E33" s="3" t="s">
        <v>40</v>
      </c>
      <c r="F33" s="3" t="s">
        <v>24</v>
      </c>
      <c r="G33" s="3" t="s">
        <v>25</v>
      </c>
      <c r="H33" s="3" t="s">
        <v>26</v>
      </c>
      <c r="I33" s="3" t="s">
        <v>47</v>
      </c>
      <c r="J33" s="3" t="s">
        <v>41</v>
      </c>
      <c r="K33" s="3" t="s">
        <v>29</v>
      </c>
      <c r="L33" s="3" t="s">
        <v>30</v>
      </c>
      <c r="M33" s="3" t="s">
        <v>30</v>
      </c>
      <c r="N33" s="4">
        <v>247</v>
      </c>
      <c r="O33" s="3" t="s">
        <v>31</v>
      </c>
      <c r="P33" s="3" t="s">
        <v>32</v>
      </c>
      <c r="Q33" s="3" t="s">
        <v>42</v>
      </c>
      <c r="R33" s="3" t="s">
        <v>43</v>
      </c>
      <c r="S33">
        <v>35</v>
      </c>
    </row>
    <row r="34" spans="1:19" ht="15">
      <c r="A34" s="3" t="s">
        <v>21</v>
      </c>
      <c r="B34" s="3" t="s">
        <v>22</v>
      </c>
      <c r="C34">
        <v>12</v>
      </c>
      <c r="D34">
        <v>2013</v>
      </c>
      <c r="E34" s="3" t="s">
        <v>48</v>
      </c>
      <c r="F34" s="3" t="s">
        <v>24</v>
      </c>
      <c r="G34" s="3" t="s">
        <v>25</v>
      </c>
      <c r="H34" s="3" t="s">
        <v>26</v>
      </c>
      <c r="I34" s="3" t="s">
        <v>27</v>
      </c>
      <c r="J34" s="3" t="s">
        <v>49</v>
      </c>
      <c r="K34" s="3" t="s">
        <v>29</v>
      </c>
      <c r="L34" s="3" t="s">
        <v>30</v>
      </c>
      <c r="M34" s="3" t="s">
        <v>30</v>
      </c>
      <c r="N34" s="4">
        <v>2250</v>
      </c>
      <c r="O34" s="3" t="s">
        <v>31</v>
      </c>
      <c r="P34" s="3" t="s">
        <v>32</v>
      </c>
      <c r="Q34" s="3" t="s">
        <v>50</v>
      </c>
      <c r="R34" s="3" t="s">
        <v>51</v>
      </c>
      <c r="S34">
        <v>1</v>
      </c>
    </row>
    <row r="35" spans="1:19" ht="15">
      <c r="A35" t="s">
        <v>44</v>
      </c>
      <c r="B35" t="s">
        <v>74</v>
      </c>
      <c r="C35">
        <v>1</v>
      </c>
      <c r="D35">
        <v>2014</v>
      </c>
      <c r="E35" t="s">
        <v>56</v>
      </c>
      <c r="F35" t="s">
        <v>24</v>
      </c>
      <c r="G35" t="s">
        <v>25</v>
      </c>
      <c r="H35" t="s">
        <v>26</v>
      </c>
      <c r="I35" t="s">
        <v>93</v>
      </c>
      <c r="J35" t="s">
        <v>94</v>
      </c>
      <c r="K35" t="s">
        <v>29</v>
      </c>
      <c r="N35">
        <v>238333</v>
      </c>
      <c r="O35" t="s">
        <v>68</v>
      </c>
      <c r="P35" t="s">
        <v>69</v>
      </c>
      <c r="Q35" t="s">
        <v>75</v>
      </c>
      <c r="R35" t="s">
        <v>76</v>
      </c>
      <c r="S35">
        <v>3</v>
      </c>
    </row>
    <row r="36" spans="1:19" ht="15">
      <c r="A36" t="s">
        <v>44</v>
      </c>
      <c r="B36" t="s">
        <v>74</v>
      </c>
      <c r="C36">
        <v>1</v>
      </c>
      <c r="D36">
        <v>2014</v>
      </c>
      <c r="E36" t="s">
        <v>56</v>
      </c>
      <c r="F36" t="s">
        <v>24</v>
      </c>
      <c r="G36" t="s">
        <v>25</v>
      </c>
      <c r="H36" t="s">
        <v>26</v>
      </c>
      <c r="I36" t="s">
        <v>93</v>
      </c>
      <c r="J36" t="s">
        <v>94</v>
      </c>
      <c r="K36" t="s">
        <v>29</v>
      </c>
      <c r="N36">
        <v>238333</v>
      </c>
      <c r="O36" t="s">
        <v>68</v>
      </c>
      <c r="P36" t="s">
        <v>69</v>
      </c>
      <c r="Q36" t="s">
        <v>75</v>
      </c>
      <c r="R36" t="s">
        <v>76</v>
      </c>
      <c r="S36">
        <v>34</v>
      </c>
    </row>
    <row r="37" spans="1:19" ht="15">
      <c r="A37" t="s">
        <v>21</v>
      </c>
      <c r="B37" t="s">
        <v>39</v>
      </c>
      <c r="C37">
        <v>1</v>
      </c>
      <c r="D37">
        <v>2014</v>
      </c>
      <c r="E37" t="s">
        <v>92</v>
      </c>
      <c r="F37" t="s">
        <v>24</v>
      </c>
      <c r="G37" t="s">
        <v>25</v>
      </c>
      <c r="H37" t="s">
        <v>26</v>
      </c>
      <c r="I37" t="s">
        <v>27</v>
      </c>
      <c r="J37" t="s">
        <v>28</v>
      </c>
      <c r="K37" t="s">
        <v>29</v>
      </c>
      <c r="N37">
        <v>499437</v>
      </c>
      <c r="O37" t="s">
        <v>31</v>
      </c>
      <c r="P37" t="s">
        <v>32</v>
      </c>
      <c r="Q37" t="s">
        <v>42</v>
      </c>
      <c r="R37" t="s">
        <v>43</v>
      </c>
      <c r="S37">
        <v>3</v>
      </c>
    </row>
    <row r="38" spans="1:19" ht="15">
      <c r="A38" t="s">
        <v>44</v>
      </c>
      <c r="B38" t="s">
        <v>22</v>
      </c>
      <c r="C38">
        <v>1</v>
      </c>
      <c r="D38">
        <v>2014</v>
      </c>
      <c r="E38" t="s">
        <v>92</v>
      </c>
      <c r="F38" t="s">
        <v>24</v>
      </c>
      <c r="G38" t="s">
        <v>25</v>
      </c>
      <c r="H38" t="s">
        <v>26</v>
      </c>
      <c r="I38" t="s">
        <v>45</v>
      </c>
      <c r="J38" t="s">
        <v>28</v>
      </c>
      <c r="K38" t="s">
        <v>29</v>
      </c>
      <c r="N38">
        <v>200.32</v>
      </c>
      <c r="O38" t="s">
        <v>57</v>
      </c>
      <c r="P38" t="s">
        <v>32</v>
      </c>
      <c r="Q38" t="s">
        <v>96</v>
      </c>
      <c r="R38" t="s">
        <v>97</v>
      </c>
      <c r="S38">
        <v>12</v>
      </c>
    </row>
    <row r="39" spans="1:19" ht="15">
      <c r="A39" t="s">
        <v>44</v>
      </c>
      <c r="B39" t="s">
        <v>39</v>
      </c>
      <c r="C39">
        <v>1</v>
      </c>
      <c r="D39">
        <v>2014</v>
      </c>
      <c r="E39" t="s">
        <v>92</v>
      </c>
      <c r="F39" t="s">
        <v>24</v>
      </c>
      <c r="G39" t="s">
        <v>25</v>
      </c>
      <c r="H39" t="s">
        <v>26</v>
      </c>
      <c r="I39" t="s">
        <v>45</v>
      </c>
      <c r="J39" t="s">
        <v>28</v>
      </c>
      <c r="K39" t="s">
        <v>29</v>
      </c>
      <c r="N39">
        <v>75143</v>
      </c>
      <c r="O39" t="s">
        <v>31</v>
      </c>
      <c r="P39" t="s">
        <v>32</v>
      </c>
      <c r="Q39" t="s">
        <v>42</v>
      </c>
      <c r="R39" t="s">
        <v>43</v>
      </c>
      <c r="S39">
        <v>8</v>
      </c>
    </row>
    <row r="40" spans="1:19" ht="15">
      <c r="A40" t="s">
        <v>46</v>
      </c>
      <c r="B40" t="s">
        <v>39</v>
      </c>
      <c r="C40">
        <v>1</v>
      </c>
      <c r="D40">
        <v>2014</v>
      </c>
      <c r="E40" t="s">
        <v>92</v>
      </c>
      <c r="F40" t="s">
        <v>24</v>
      </c>
      <c r="G40" t="s">
        <v>25</v>
      </c>
      <c r="H40" t="s">
        <v>26</v>
      </c>
      <c r="I40" t="s">
        <v>47</v>
      </c>
      <c r="J40" t="s">
        <v>28</v>
      </c>
      <c r="K40" t="s">
        <v>29</v>
      </c>
      <c r="N40">
        <v>277990</v>
      </c>
      <c r="O40" t="s">
        <v>31</v>
      </c>
      <c r="P40" t="s">
        <v>32</v>
      </c>
      <c r="Q40" t="s">
        <v>42</v>
      </c>
      <c r="R40" t="s">
        <v>43</v>
      </c>
      <c r="S40">
        <v>37</v>
      </c>
    </row>
    <row r="41" spans="1:19" ht="15">
      <c r="A41" s="3" t="s">
        <v>21</v>
      </c>
      <c r="B41" s="3" t="s">
        <v>39</v>
      </c>
      <c r="C41">
        <v>1</v>
      </c>
      <c r="D41">
        <v>2014</v>
      </c>
      <c r="E41" s="3" t="s">
        <v>65</v>
      </c>
      <c r="F41" s="3" t="s">
        <v>24</v>
      </c>
      <c r="G41" s="3" t="s">
        <v>25</v>
      </c>
      <c r="H41" s="3" t="s">
        <v>26</v>
      </c>
      <c r="I41" s="3" t="s">
        <v>27</v>
      </c>
      <c r="J41" s="3" t="s">
        <v>41</v>
      </c>
      <c r="K41" s="3" t="s">
        <v>29</v>
      </c>
      <c r="L41" s="3" t="s">
        <v>30</v>
      </c>
      <c r="M41" s="3" t="s">
        <v>30</v>
      </c>
      <c r="N41" s="4">
        <v>1352</v>
      </c>
      <c r="O41" s="3" t="s">
        <v>31</v>
      </c>
      <c r="P41" s="3" t="s">
        <v>32</v>
      </c>
      <c r="Q41" s="3" t="s">
        <v>42</v>
      </c>
      <c r="R41" s="3" t="s">
        <v>43</v>
      </c>
      <c r="S41">
        <v>1</v>
      </c>
    </row>
    <row r="42" spans="1:19" ht="15">
      <c r="A42" s="3" t="s">
        <v>44</v>
      </c>
      <c r="B42" s="3" t="s">
        <v>39</v>
      </c>
      <c r="C42">
        <v>1</v>
      </c>
      <c r="D42">
        <v>2014</v>
      </c>
      <c r="E42" s="3" t="s">
        <v>65</v>
      </c>
      <c r="F42" s="3" t="s">
        <v>24</v>
      </c>
      <c r="G42" s="3" t="s">
        <v>25</v>
      </c>
      <c r="H42" s="3" t="s">
        <v>26</v>
      </c>
      <c r="I42" s="3" t="s">
        <v>45</v>
      </c>
      <c r="J42" s="3" t="s">
        <v>41</v>
      </c>
      <c r="K42" s="3" t="s">
        <v>29</v>
      </c>
      <c r="L42" s="3" t="s">
        <v>30</v>
      </c>
      <c r="M42" s="3" t="s">
        <v>30</v>
      </c>
      <c r="N42" s="4">
        <v>104</v>
      </c>
      <c r="O42" s="3" t="s">
        <v>31</v>
      </c>
      <c r="P42" s="3" t="s">
        <v>32</v>
      </c>
      <c r="Q42" s="3" t="s">
        <v>42</v>
      </c>
      <c r="R42" s="3" t="s">
        <v>43</v>
      </c>
      <c r="S42">
        <v>6</v>
      </c>
    </row>
    <row r="43" spans="1:19" ht="15">
      <c r="A43" s="3" t="s">
        <v>46</v>
      </c>
      <c r="B43" s="3" t="s">
        <v>39</v>
      </c>
      <c r="C43">
        <v>1</v>
      </c>
      <c r="D43">
        <v>2014</v>
      </c>
      <c r="E43" s="3" t="s">
        <v>65</v>
      </c>
      <c r="F43" s="3" t="s">
        <v>24</v>
      </c>
      <c r="G43" s="3" t="s">
        <v>25</v>
      </c>
      <c r="H43" s="3" t="s">
        <v>26</v>
      </c>
      <c r="I43" s="3" t="s">
        <v>47</v>
      </c>
      <c r="J43" s="3" t="s">
        <v>41</v>
      </c>
      <c r="K43" s="3" t="s">
        <v>29</v>
      </c>
      <c r="L43" s="3" t="s">
        <v>30</v>
      </c>
      <c r="M43" s="3" t="s">
        <v>30</v>
      </c>
      <c r="N43" s="4">
        <v>335</v>
      </c>
      <c r="O43" s="3" t="s">
        <v>31</v>
      </c>
      <c r="P43" s="3" t="s">
        <v>32</v>
      </c>
      <c r="Q43" s="3" t="s">
        <v>42</v>
      </c>
      <c r="R43" s="3" t="s">
        <v>43</v>
      </c>
      <c r="S43">
        <v>35</v>
      </c>
    </row>
    <row r="44" spans="1:19" ht="15">
      <c r="A44" s="3" t="s">
        <v>21</v>
      </c>
      <c r="B44" s="3" t="s">
        <v>22</v>
      </c>
      <c r="C44">
        <v>1</v>
      </c>
      <c r="D44">
        <v>2014</v>
      </c>
      <c r="E44" s="3" t="s">
        <v>81</v>
      </c>
      <c r="F44" s="3" t="s">
        <v>24</v>
      </c>
      <c r="G44" s="3" t="s">
        <v>25</v>
      </c>
      <c r="H44" s="3" t="s">
        <v>26</v>
      </c>
      <c r="I44" s="3" t="s">
        <v>27</v>
      </c>
      <c r="J44" s="3" t="s">
        <v>49</v>
      </c>
      <c r="K44" s="3" t="s">
        <v>29</v>
      </c>
      <c r="L44" s="3" t="s">
        <v>30</v>
      </c>
      <c r="M44" s="3" t="s">
        <v>30</v>
      </c>
      <c r="N44" s="4">
        <v>2125</v>
      </c>
      <c r="O44" s="3" t="s">
        <v>31</v>
      </c>
      <c r="P44" s="3" t="s">
        <v>32</v>
      </c>
      <c r="Q44" s="3" t="s">
        <v>50</v>
      </c>
      <c r="R44" s="3" t="s">
        <v>51</v>
      </c>
      <c r="S44">
        <v>1</v>
      </c>
    </row>
    <row r="45" spans="1:19" ht="15">
      <c r="A45" t="s">
        <v>21</v>
      </c>
      <c r="B45" t="s">
        <v>22</v>
      </c>
      <c r="C45">
        <v>2</v>
      </c>
      <c r="D45">
        <v>2014</v>
      </c>
      <c r="E45" t="s">
        <v>52</v>
      </c>
      <c r="F45" t="s">
        <v>24</v>
      </c>
      <c r="G45" t="s">
        <v>25</v>
      </c>
      <c r="H45" t="s">
        <v>26</v>
      </c>
      <c r="I45" t="s">
        <v>27</v>
      </c>
      <c r="J45" t="s">
        <v>28</v>
      </c>
      <c r="K45" t="s">
        <v>29</v>
      </c>
      <c r="N45">
        <v>130.89</v>
      </c>
      <c r="O45" t="s">
        <v>31</v>
      </c>
      <c r="P45" t="s">
        <v>32</v>
      </c>
      <c r="Q45" t="s">
        <v>86</v>
      </c>
      <c r="R45" t="s">
        <v>87</v>
      </c>
      <c r="S45">
        <v>2</v>
      </c>
    </row>
    <row r="46" spans="1:19" ht="15">
      <c r="A46" t="s">
        <v>44</v>
      </c>
      <c r="B46" t="s">
        <v>74</v>
      </c>
      <c r="C46">
        <v>2</v>
      </c>
      <c r="D46">
        <v>2014</v>
      </c>
      <c r="E46" t="s">
        <v>56</v>
      </c>
      <c r="F46" t="s">
        <v>24</v>
      </c>
      <c r="G46" t="s">
        <v>25</v>
      </c>
      <c r="H46" t="s">
        <v>26</v>
      </c>
      <c r="I46" t="s">
        <v>93</v>
      </c>
      <c r="J46" t="s">
        <v>94</v>
      </c>
      <c r="K46" t="s">
        <v>29</v>
      </c>
      <c r="N46">
        <v>238333</v>
      </c>
      <c r="O46" t="s">
        <v>68</v>
      </c>
      <c r="P46" t="s">
        <v>69</v>
      </c>
      <c r="Q46" t="s">
        <v>75</v>
      </c>
      <c r="R46" t="s">
        <v>76</v>
      </c>
      <c r="S46">
        <v>3</v>
      </c>
    </row>
    <row r="47" spans="1:19" ht="15">
      <c r="A47" t="s">
        <v>44</v>
      </c>
      <c r="B47" t="s">
        <v>74</v>
      </c>
      <c r="C47">
        <v>2</v>
      </c>
      <c r="D47">
        <v>2014</v>
      </c>
      <c r="E47" t="s">
        <v>56</v>
      </c>
      <c r="F47" t="s">
        <v>24</v>
      </c>
      <c r="G47" t="s">
        <v>25</v>
      </c>
      <c r="H47" t="s">
        <v>26</v>
      </c>
      <c r="I47" t="s">
        <v>93</v>
      </c>
      <c r="J47" t="s">
        <v>94</v>
      </c>
      <c r="K47" t="s">
        <v>29</v>
      </c>
      <c r="N47">
        <v>238333</v>
      </c>
      <c r="O47" t="s">
        <v>68</v>
      </c>
      <c r="P47" t="s">
        <v>69</v>
      </c>
      <c r="Q47" t="s">
        <v>75</v>
      </c>
      <c r="R47" t="s">
        <v>76</v>
      </c>
      <c r="S47">
        <v>34</v>
      </c>
    </row>
    <row r="48" spans="1:19" ht="15">
      <c r="A48" t="s">
        <v>21</v>
      </c>
      <c r="B48" t="s">
        <v>39</v>
      </c>
      <c r="C48">
        <v>2</v>
      </c>
      <c r="D48">
        <v>2014</v>
      </c>
      <c r="E48" t="s">
        <v>92</v>
      </c>
      <c r="F48" t="s">
        <v>24</v>
      </c>
      <c r="G48" t="s">
        <v>25</v>
      </c>
      <c r="H48" t="s">
        <v>26</v>
      </c>
      <c r="I48" t="s">
        <v>27</v>
      </c>
      <c r="J48" t="s">
        <v>28</v>
      </c>
      <c r="K48" t="s">
        <v>29</v>
      </c>
      <c r="N48">
        <v>499437</v>
      </c>
      <c r="O48" t="s">
        <v>31</v>
      </c>
      <c r="P48" t="s">
        <v>32</v>
      </c>
      <c r="Q48" t="s">
        <v>42</v>
      </c>
      <c r="R48" t="s">
        <v>66</v>
      </c>
      <c r="S48">
        <v>3</v>
      </c>
    </row>
    <row r="49" spans="1:19" ht="15">
      <c r="A49" t="s">
        <v>44</v>
      </c>
      <c r="B49" t="s">
        <v>39</v>
      </c>
      <c r="C49">
        <v>2</v>
      </c>
      <c r="D49">
        <v>2014</v>
      </c>
      <c r="E49" t="s">
        <v>92</v>
      </c>
      <c r="F49" t="s">
        <v>24</v>
      </c>
      <c r="G49" t="s">
        <v>25</v>
      </c>
      <c r="H49" t="s">
        <v>26</v>
      </c>
      <c r="I49" t="s">
        <v>45</v>
      </c>
      <c r="J49" t="s">
        <v>28</v>
      </c>
      <c r="K49" t="s">
        <v>29</v>
      </c>
      <c r="N49">
        <v>75143</v>
      </c>
      <c r="O49" t="s">
        <v>31</v>
      </c>
      <c r="P49" t="s">
        <v>32</v>
      </c>
      <c r="Q49" t="s">
        <v>42</v>
      </c>
      <c r="R49" t="s">
        <v>66</v>
      </c>
      <c r="S49">
        <v>8</v>
      </c>
    </row>
    <row r="50" spans="1:19" ht="15">
      <c r="A50" t="s">
        <v>46</v>
      </c>
      <c r="B50" t="s">
        <v>39</v>
      </c>
      <c r="C50">
        <v>2</v>
      </c>
      <c r="D50">
        <v>2014</v>
      </c>
      <c r="E50" t="s">
        <v>92</v>
      </c>
      <c r="F50" t="s">
        <v>24</v>
      </c>
      <c r="G50" t="s">
        <v>25</v>
      </c>
      <c r="H50" t="s">
        <v>26</v>
      </c>
      <c r="I50" t="s">
        <v>47</v>
      </c>
      <c r="J50" t="s">
        <v>28</v>
      </c>
      <c r="K50" t="s">
        <v>29</v>
      </c>
      <c r="N50">
        <v>277990</v>
      </c>
      <c r="O50" t="s">
        <v>31</v>
      </c>
      <c r="P50" t="s">
        <v>32</v>
      </c>
      <c r="Q50" t="s">
        <v>42</v>
      </c>
      <c r="R50" t="s">
        <v>66</v>
      </c>
      <c r="S50">
        <v>37</v>
      </c>
    </row>
    <row r="51" spans="1:19" ht="15">
      <c r="A51" s="3" t="s">
        <v>21</v>
      </c>
      <c r="B51" s="3" t="s">
        <v>35</v>
      </c>
      <c r="C51">
        <v>2</v>
      </c>
      <c r="D51">
        <v>2014</v>
      </c>
      <c r="E51" s="3" t="s">
        <v>40</v>
      </c>
      <c r="F51" s="3" t="s">
        <v>24</v>
      </c>
      <c r="G51" s="3" t="s">
        <v>25</v>
      </c>
      <c r="H51" s="3" t="s">
        <v>26</v>
      </c>
      <c r="I51" s="3" t="s">
        <v>27</v>
      </c>
      <c r="J51" s="3" t="s">
        <v>28</v>
      </c>
      <c r="K51" s="3" t="s">
        <v>29</v>
      </c>
      <c r="L51" s="3" t="s">
        <v>30</v>
      </c>
      <c r="M51" s="3" t="s">
        <v>30</v>
      </c>
      <c r="N51" s="4">
        <v>791.89</v>
      </c>
      <c r="O51" s="3" t="s">
        <v>31</v>
      </c>
      <c r="P51" s="3" t="s">
        <v>32</v>
      </c>
      <c r="Q51" s="3" t="s">
        <v>37</v>
      </c>
      <c r="R51" s="3" t="s">
        <v>64</v>
      </c>
      <c r="S51">
        <v>2</v>
      </c>
    </row>
    <row r="52" spans="1:19" ht="15">
      <c r="A52" s="3" t="s">
        <v>44</v>
      </c>
      <c r="B52" s="3" t="s">
        <v>35</v>
      </c>
      <c r="C52">
        <v>2</v>
      </c>
      <c r="D52">
        <v>2014</v>
      </c>
      <c r="E52" s="3" t="s">
        <v>40</v>
      </c>
      <c r="F52" s="3" t="s">
        <v>24</v>
      </c>
      <c r="G52" s="3" t="s">
        <v>25</v>
      </c>
      <c r="H52" s="3" t="s">
        <v>26</v>
      </c>
      <c r="I52" s="3" t="s">
        <v>45</v>
      </c>
      <c r="J52" s="3" t="s">
        <v>28</v>
      </c>
      <c r="K52" s="3" t="s">
        <v>29</v>
      </c>
      <c r="L52" s="3" t="s">
        <v>30</v>
      </c>
      <c r="M52" s="3" t="s">
        <v>30</v>
      </c>
      <c r="N52" s="4">
        <v>68.36</v>
      </c>
      <c r="O52" s="3" t="s">
        <v>31</v>
      </c>
      <c r="P52" s="3" t="s">
        <v>32</v>
      </c>
      <c r="Q52" s="3" t="s">
        <v>37</v>
      </c>
      <c r="R52" s="3" t="s">
        <v>64</v>
      </c>
      <c r="S52">
        <v>4</v>
      </c>
    </row>
    <row r="53" spans="1:19" ht="15">
      <c r="A53" s="3" t="s">
        <v>46</v>
      </c>
      <c r="B53" s="3" t="s">
        <v>35</v>
      </c>
      <c r="C53">
        <v>2</v>
      </c>
      <c r="D53">
        <v>2014</v>
      </c>
      <c r="E53" s="3" t="s">
        <v>40</v>
      </c>
      <c r="F53" s="3" t="s">
        <v>24</v>
      </c>
      <c r="G53" s="3" t="s">
        <v>25</v>
      </c>
      <c r="H53" s="3" t="s">
        <v>26</v>
      </c>
      <c r="I53" s="3" t="s">
        <v>47</v>
      </c>
      <c r="J53" s="3" t="s">
        <v>28</v>
      </c>
      <c r="K53" s="3" t="s">
        <v>29</v>
      </c>
      <c r="L53" s="3" t="s">
        <v>30</v>
      </c>
      <c r="M53" s="3" t="s">
        <v>30</v>
      </c>
      <c r="N53" s="4">
        <v>181.84</v>
      </c>
      <c r="O53" s="3" t="s">
        <v>31</v>
      </c>
      <c r="P53" s="3" t="s">
        <v>32</v>
      </c>
      <c r="Q53" s="3" t="s">
        <v>37</v>
      </c>
      <c r="R53" s="3" t="s">
        <v>64</v>
      </c>
      <c r="S53">
        <v>6</v>
      </c>
    </row>
    <row r="54" spans="1:19" ht="15">
      <c r="A54" s="3" t="s">
        <v>21</v>
      </c>
      <c r="B54" s="3" t="s">
        <v>39</v>
      </c>
      <c r="C54">
        <v>2</v>
      </c>
      <c r="D54">
        <v>2014</v>
      </c>
      <c r="E54" s="3" t="s">
        <v>65</v>
      </c>
      <c r="F54" s="3" t="s">
        <v>24</v>
      </c>
      <c r="G54" s="3" t="s">
        <v>25</v>
      </c>
      <c r="H54" s="3" t="s">
        <v>26</v>
      </c>
      <c r="I54" s="3" t="s">
        <v>27</v>
      </c>
      <c r="J54" s="3" t="s">
        <v>41</v>
      </c>
      <c r="K54" s="3" t="s">
        <v>29</v>
      </c>
      <c r="L54" s="3" t="s">
        <v>30</v>
      </c>
      <c r="M54" s="3" t="s">
        <v>30</v>
      </c>
      <c r="N54" s="4">
        <v>1352</v>
      </c>
      <c r="O54" s="3" t="s">
        <v>31</v>
      </c>
      <c r="P54" s="3" t="s">
        <v>32</v>
      </c>
      <c r="Q54" s="3" t="s">
        <v>42</v>
      </c>
      <c r="R54" s="3" t="s">
        <v>66</v>
      </c>
      <c r="S54">
        <v>1</v>
      </c>
    </row>
    <row r="55" spans="1:19" ht="15">
      <c r="A55" s="3" t="s">
        <v>44</v>
      </c>
      <c r="B55" s="3" t="s">
        <v>39</v>
      </c>
      <c r="C55">
        <v>2</v>
      </c>
      <c r="D55">
        <v>2014</v>
      </c>
      <c r="E55" s="3" t="s">
        <v>65</v>
      </c>
      <c r="F55" s="3" t="s">
        <v>24</v>
      </c>
      <c r="G55" s="3" t="s">
        <v>25</v>
      </c>
      <c r="H55" s="3" t="s">
        <v>26</v>
      </c>
      <c r="I55" s="3" t="s">
        <v>45</v>
      </c>
      <c r="J55" s="3" t="s">
        <v>41</v>
      </c>
      <c r="K55" s="3" t="s">
        <v>29</v>
      </c>
      <c r="L55" s="3" t="s">
        <v>30</v>
      </c>
      <c r="M55" s="3" t="s">
        <v>30</v>
      </c>
      <c r="N55" s="4">
        <v>104</v>
      </c>
      <c r="O55" s="3" t="s">
        <v>31</v>
      </c>
      <c r="P55" s="3" t="s">
        <v>32</v>
      </c>
      <c r="Q55" s="3" t="s">
        <v>42</v>
      </c>
      <c r="R55" s="3" t="s">
        <v>66</v>
      </c>
      <c r="S55">
        <v>6</v>
      </c>
    </row>
    <row r="56" spans="1:19" ht="15">
      <c r="A56" s="3" t="s">
        <v>46</v>
      </c>
      <c r="B56" s="3" t="s">
        <v>39</v>
      </c>
      <c r="C56">
        <v>2</v>
      </c>
      <c r="D56">
        <v>2014</v>
      </c>
      <c r="E56" s="3" t="s">
        <v>65</v>
      </c>
      <c r="F56" s="3" t="s">
        <v>24</v>
      </c>
      <c r="G56" s="3" t="s">
        <v>25</v>
      </c>
      <c r="H56" s="3" t="s">
        <v>26</v>
      </c>
      <c r="I56" s="3" t="s">
        <v>47</v>
      </c>
      <c r="J56" s="3" t="s">
        <v>41</v>
      </c>
      <c r="K56" s="3" t="s">
        <v>29</v>
      </c>
      <c r="L56" s="3" t="s">
        <v>30</v>
      </c>
      <c r="M56" s="3" t="s">
        <v>30</v>
      </c>
      <c r="N56" s="4">
        <v>335</v>
      </c>
      <c r="O56" s="3" t="s">
        <v>31</v>
      </c>
      <c r="P56" s="3" t="s">
        <v>32</v>
      </c>
      <c r="Q56" s="3" t="s">
        <v>42</v>
      </c>
      <c r="R56" s="3" t="s">
        <v>66</v>
      </c>
      <c r="S56">
        <v>35</v>
      </c>
    </row>
    <row r="57" spans="1:19" ht="15">
      <c r="A57" s="3" t="s">
        <v>21</v>
      </c>
      <c r="B57" s="3" t="s">
        <v>35</v>
      </c>
      <c r="C57">
        <v>2</v>
      </c>
      <c r="D57">
        <v>2014</v>
      </c>
      <c r="E57" s="3" t="s">
        <v>48</v>
      </c>
      <c r="F57" s="3" t="s">
        <v>24</v>
      </c>
      <c r="G57" s="3" t="s">
        <v>25</v>
      </c>
      <c r="H57" s="3" t="s">
        <v>26</v>
      </c>
      <c r="I57" s="3" t="s">
        <v>27</v>
      </c>
      <c r="J57" s="3" t="s">
        <v>28</v>
      </c>
      <c r="K57" s="3" t="s">
        <v>29</v>
      </c>
      <c r="L57" s="3" t="s">
        <v>30</v>
      </c>
      <c r="M57" s="3" t="s">
        <v>30</v>
      </c>
      <c r="N57" s="4">
        <v>-1473.49</v>
      </c>
      <c r="O57" s="3" t="s">
        <v>31</v>
      </c>
      <c r="P57" s="3" t="s">
        <v>32</v>
      </c>
      <c r="Q57" s="3" t="s">
        <v>79</v>
      </c>
      <c r="R57" s="3" t="s">
        <v>80</v>
      </c>
      <c r="S57">
        <v>2</v>
      </c>
    </row>
    <row r="58" spans="1:19" ht="15">
      <c r="A58" s="3" t="s">
        <v>21</v>
      </c>
      <c r="B58" s="3" t="s">
        <v>22</v>
      </c>
      <c r="C58">
        <v>2</v>
      </c>
      <c r="D58">
        <v>2014</v>
      </c>
      <c r="E58" s="3" t="s">
        <v>81</v>
      </c>
      <c r="F58" s="3" t="s">
        <v>24</v>
      </c>
      <c r="G58" s="3" t="s">
        <v>25</v>
      </c>
      <c r="H58" s="3" t="s">
        <v>26</v>
      </c>
      <c r="I58" s="3" t="s">
        <v>27</v>
      </c>
      <c r="J58" s="3" t="s">
        <v>49</v>
      </c>
      <c r="K58" s="3" t="s">
        <v>29</v>
      </c>
      <c r="L58" s="3" t="s">
        <v>30</v>
      </c>
      <c r="M58" s="3" t="s">
        <v>30</v>
      </c>
      <c r="N58" s="4">
        <v>2125</v>
      </c>
      <c r="O58" s="3" t="s">
        <v>31</v>
      </c>
      <c r="P58" s="3" t="s">
        <v>32</v>
      </c>
      <c r="Q58" s="3" t="s">
        <v>50</v>
      </c>
      <c r="R58" s="3" t="s">
        <v>82</v>
      </c>
      <c r="S58">
        <v>1</v>
      </c>
    </row>
    <row r="59" spans="1:19" ht="15">
      <c r="A59" t="s">
        <v>44</v>
      </c>
      <c r="B59" t="s">
        <v>74</v>
      </c>
      <c r="C59">
        <v>3</v>
      </c>
      <c r="D59">
        <v>2014</v>
      </c>
      <c r="E59" t="s">
        <v>56</v>
      </c>
      <c r="F59" t="s">
        <v>24</v>
      </c>
      <c r="G59" t="s">
        <v>25</v>
      </c>
      <c r="H59" t="s">
        <v>26</v>
      </c>
      <c r="I59" t="s">
        <v>93</v>
      </c>
      <c r="J59" t="s">
        <v>94</v>
      </c>
      <c r="K59" t="s">
        <v>29</v>
      </c>
      <c r="N59">
        <v>238333</v>
      </c>
      <c r="O59" t="s">
        <v>68</v>
      </c>
      <c r="P59" t="s">
        <v>69</v>
      </c>
      <c r="Q59" t="s">
        <v>75</v>
      </c>
      <c r="R59" t="s">
        <v>95</v>
      </c>
      <c r="S59">
        <v>3</v>
      </c>
    </row>
    <row r="60" spans="1:19" ht="15">
      <c r="A60" t="s">
        <v>44</v>
      </c>
      <c r="B60" t="s">
        <v>74</v>
      </c>
      <c r="C60">
        <v>3</v>
      </c>
      <c r="D60">
        <v>2014</v>
      </c>
      <c r="E60" t="s">
        <v>56</v>
      </c>
      <c r="F60" t="s">
        <v>24</v>
      </c>
      <c r="G60" t="s">
        <v>25</v>
      </c>
      <c r="H60" t="s">
        <v>26</v>
      </c>
      <c r="I60" t="s">
        <v>93</v>
      </c>
      <c r="J60" t="s">
        <v>94</v>
      </c>
      <c r="K60" t="s">
        <v>29</v>
      </c>
      <c r="N60">
        <v>238333</v>
      </c>
      <c r="O60" t="s">
        <v>68</v>
      </c>
      <c r="P60" t="s">
        <v>69</v>
      </c>
      <c r="Q60" t="s">
        <v>75</v>
      </c>
      <c r="R60" t="s">
        <v>95</v>
      </c>
      <c r="S60">
        <v>34</v>
      </c>
    </row>
    <row r="61" spans="1:19" ht="15">
      <c r="A61" t="s">
        <v>21</v>
      </c>
      <c r="B61" t="s">
        <v>39</v>
      </c>
      <c r="C61">
        <v>3</v>
      </c>
      <c r="D61">
        <v>2014</v>
      </c>
      <c r="E61" t="s">
        <v>92</v>
      </c>
      <c r="F61" t="s">
        <v>24</v>
      </c>
      <c r="G61" t="s">
        <v>25</v>
      </c>
      <c r="H61" t="s">
        <v>26</v>
      </c>
      <c r="I61" t="s">
        <v>27</v>
      </c>
      <c r="J61" t="s">
        <v>28</v>
      </c>
      <c r="K61" t="s">
        <v>29</v>
      </c>
      <c r="N61">
        <v>499437</v>
      </c>
      <c r="O61" t="s">
        <v>31</v>
      </c>
      <c r="P61" t="s">
        <v>32</v>
      </c>
      <c r="Q61" t="s">
        <v>42</v>
      </c>
      <c r="R61" t="s">
        <v>43</v>
      </c>
      <c r="S61">
        <v>3</v>
      </c>
    </row>
    <row r="62" spans="1:19" ht="15">
      <c r="A62" t="s">
        <v>44</v>
      </c>
      <c r="B62" t="s">
        <v>39</v>
      </c>
      <c r="C62">
        <v>3</v>
      </c>
      <c r="D62">
        <v>2014</v>
      </c>
      <c r="E62" t="s">
        <v>92</v>
      </c>
      <c r="F62" t="s">
        <v>24</v>
      </c>
      <c r="G62" t="s">
        <v>25</v>
      </c>
      <c r="H62" t="s">
        <v>26</v>
      </c>
      <c r="I62" t="s">
        <v>45</v>
      </c>
      <c r="J62" t="s">
        <v>28</v>
      </c>
      <c r="K62" t="s">
        <v>29</v>
      </c>
      <c r="N62">
        <v>75143</v>
      </c>
      <c r="O62" t="s">
        <v>31</v>
      </c>
      <c r="P62" t="s">
        <v>32</v>
      </c>
      <c r="Q62" t="s">
        <v>42</v>
      </c>
      <c r="R62" t="s">
        <v>43</v>
      </c>
      <c r="S62">
        <v>8</v>
      </c>
    </row>
    <row r="63" spans="1:19" ht="15">
      <c r="A63" t="s">
        <v>46</v>
      </c>
      <c r="B63" t="s">
        <v>39</v>
      </c>
      <c r="C63">
        <v>3</v>
      </c>
      <c r="D63">
        <v>2014</v>
      </c>
      <c r="E63" t="s">
        <v>92</v>
      </c>
      <c r="F63" t="s">
        <v>24</v>
      </c>
      <c r="G63" t="s">
        <v>25</v>
      </c>
      <c r="H63" t="s">
        <v>26</v>
      </c>
      <c r="I63" t="s">
        <v>47</v>
      </c>
      <c r="J63" t="s">
        <v>28</v>
      </c>
      <c r="K63" t="s">
        <v>29</v>
      </c>
      <c r="N63">
        <v>277990</v>
      </c>
      <c r="O63" t="s">
        <v>31</v>
      </c>
      <c r="P63" t="s">
        <v>32</v>
      </c>
      <c r="Q63" t="s">
        <v>42</v>
      </c>
      <c r="R63" t="s">
        <v>43</v>
      </c>
      <c r="S63">
        <v>37</v>
      </c>
    </row>
    <row r="64" spans="1:19" ht="15">
      <c r="A64" s="3" t="s">
        <v>21</v>
      </c>
      <c r="B64" s="3" t="s">
        <v>39</v>
      </c>
      <c r="C64">
        <v>3</v>
      </c>
      <c r="D64">
        <v>2014</v>
      </c>
      <c r="E64" s="3" t="s">
        <v>65</v>
      </c>
      <c r="F64" s="3" t="s">
        <v>24</v>
      </c>
      <c r="G64" s="3" t="s">
        <v>25</v>
      </c>
      <c r="H64" s="3" t="s">
        <v>26</v>
      </c>
      <c r="I64" s="3" t="s">
        <v>27</v>
      </c>
      <c r="J64" s="3" t="s">
        <v>41</v>
      </c>
      <c r="K64" s="3" t="s">
        <v>29</v>
      </c>
      <c r="L64" s="3" t="s">
        <v>30</v>
      </c>
      <c r="M64" s="3" t="s">
        <v>30</v>
      </c>
      <c r="N64" s="4">
        <v>1352</v>
      </c>
      <c r="O64" s="3" t="s">
        <v>31</v>
      </c>
      <c r="P64" s="3" t="s">
        <v>32</v>
      </c>
      <c r="Q64" s="3" t="s">
        <v>42</v>
      </c>
      <c r="R64" s="3" t="s">
        <v>43</v>
      </c>
      <c r="S64">
        <v>1</v>
      </c>
    </row>
    <row r="65" spans="1:19" ht="15">
      <c r="A65" s="3" t="s">
        <v>44</v>
      </c>
      <c r="B65" s="3" t="s">
        <v>39</v>
      </c>
      <c r="C65">
        <v>3</v>
      </c>
      <c r="D65">
        <v>2014</v>
      </c>
      <c r="E65" s="3" t="s">
        <v>65</v>
      </c>
      <c r="F65" s="3" t="s">
        <v>24</v>
      </c>
      <c r="G65" s="3" t="s">
        <v>25</v>
      </c>
      <c r="H65" s="3" t="s">
        <v>26</v>
      </c>
      <c r="I65" s="3" t="s">
        <v>45</v>
      </c>
      <c r="J65" s="3" t="s">
        <v>41</v>
      </c>
      <c r="K65" s="3" t="s">
        <v>29</v>
      </c>
      <c r="L65" s="3" t="s">
        <v>30</v>
      </c>
      <c r="M65" s="3" t="s">
        <v>30</v>
      </c>
      <c r="N65" s="4">
        <v>104</v>
      </c>
      <c r="O65" s="3" t="s">
        <v>31</v>
      </c>
      <c r="P65" s="3" t="s">
        <v>32</v>
      </c>
      <c r="Q65" s="3" t="s">
        <v>42</v>
      </c>
      <c r="R65" s="3" t="s">
        <v>43</v>
      </c>
      <c r="S65">
        <v>6</v>
      </c>
    </row>
    <row r="66" spans="1:19" ht="15">
      <c r="A66" s="3" t="s">
        <v>46</v>
      </c>
      <c r="B66" s="3" t="s">
        <v>39</v>
      </c>
      <c r="C66">
        <v>3</v>
      </c>
      <c r="D66">
        <v>2014</v>
      </c>
      <c r="E66" s="3" t="s">
        <v>65</v>
      </c>
      <c r="F66" s="3" t="s">
        <v>24</v>
      </c>
      <c r="G66" s="3" t="s">
        <v>25</v>
      </c>
      <c r="H66" s="3" t="s">
        <v>26</v>
      </c>
      <c r="I66" s="3" t="s">
        <v>47</v>
      </c>
      <c r="J66" s="3" t="s">
        <v>41</v>
      </c>
      <c r="K66" s="3" t="s">
        <v>29</v>
      </c>
      <c r="L66" s="3" t="s">
        <v>30</v>
      </c>
      <c r="M66" s="3" t="s">
        <v>30</v>
      </c>
      <c r="N66" s="4">
        <v>335</v>
      </c>
      <c r="O66" s="3" t="s">
        <v>31</v>
      </c>
      <c r="P66" s="3" t="s">
        <v>32</v>
      </c>
      <c r="Q66" s="3" t="s">
        <v>42</v>
      </c>
      <c r="R66" s="3" t="s">
        <v>43</v>
      </c>
      <c r="S66">
        <v>35</v>
      </c>
    </row>
    <row r="67" spans="1:19" ht="15">
      <c r="A67" s="3" t="s">
        <v>21</v>
      </c>
      <c r="B67" s="3" t="s">
        <v>22</v>
      </c>
      <c r="C67">
        <v>3</v>
      </c>
      <c r="D67">
        <v>2014</v>
      </c>
      <c r="E67" s="3" t="s">
        <v>81</v>
      </c>
      <c r="F67" s="3" t="s">
        <v>24</v>
      </c>
      <c r="G67" s="3" t="s">
        <v>25</v>
      </c>
      <c r="H67" s="3" t="s">
        <v>26</v>
      </c>
      <c r="I67" s="3" t="s">
        <v>27</v>
      </c>
      <c r="J67" s="3" t="s">
        <v>49</v>
      </c>
      <c r="K67" s="3" t="s">
        <v>29</v>
      </c>
      <c r="L67" s="3" t="s">
        <v>30</v>
      </c>
      <c r="M67" s="3" t="s">
        <v>30</v>
      </c>
      <c r="N67" s="4">
        <v>2125</v>
      </c>
      <c r="O67" s="3" t="s">
        <v>31</v>
      </c>
      <c r="P67" s="3" t="s">
        <v>32</v>
      </c>
      <c r="Q67" s="3" t="s">
        <v>50</v>
      </c>
      <c r="R67" s="3" t="s">
        <v>51</v>
      </c>
      <c r="S67">
        <v>1</v>
      </c>
    </row>
    <row r="68" spans="1:19" ht="15">
      <c r="A68" t="s">
        <v>44</v>
      </c>
      <c r="B68" t="s">
        <v>74</v>
      </c>
      <c r="C68">
        <v>4</v>
      </c>
      <c r="D68">
        <v>2014</v>
      </c>
      <c r="E68" t="s">
        <v>56</v>
      </c>
      <c r="F68" t="s">
        <v>24</v>
      </c>
      <c r="G68" t="s">
        <v>25</v>
      </c>
      <c r="H68" t="s">
        <v>26</v>
      </c>
      <c r="I68" t="s">
        <v>93</v>
      </c>
      <c r="J68" t="s">
        <v>94</v>
      </c>
      <c r="K68" t="s">
        <v>29</v>
      </c>
      <c r="N68">
        <v>238333</v>
      </c>
      <c r="O68" t="s">
        <v>68</v>
      </c>
      <c r="P68" t="s">
        <v>69</v>
      </c>
      <c r="Q68" t="s">
        <v>75</v>
      </c>
      <c r="R68" t="s">
        <v>76</v>
      </c>
      <c r="S68">
        <v>3</v>
      </c>
    </row>
    <row r="69" spans="1:19" ht="15">
      <c r="A69" t="s">
        <v>44</v>
      </c>
      <c r="B69" t="s">
        <v>74</v>
      </c>
      <c r="C69">
        <v>4</v>
      </c>
      <c r="D69">
        <v>2014</v>
      </c>
      <c r="E69" t="s">
        <v>56</v>
      </c>
      <c r="F69" t="s">
        <v>24</v>
      </c>
      <c r="G69" t="s">
        <v>25</v>
      </c>
      <c r="H69" t="s">
        <v>26</v>
      </c>
      <c r="I69" t="s">
        <v>93</v>
      </c>
      <c r="J69" t="s">
        <v>94</v>
      </c>
      <c r="K69" t="s">
        <v>29</v>
      </c>
      <c r="N69">
        <v>238333</v>
      </c>
      <c r="O69" t="s">
        <v>68</v>
      </c>
      <c r="P69" t="s">
        <v>69</v>
      </c>
      <c r="Q69" t="s">
        <v>75</v>
      </c>
      <c r="R69" t="s">
        <v>76</v>
      </c>
      <c r="S69">
        <v>34</v>
      </c>
    </row>
    <row r="70" spans="1:19" ht="15">
      <c r="A70" t="s">
        <v>21</v>
      </c>
      <c r="B70" t="s">
        <v>39</v>
      </c>
      <c r="C70">
        <v>4</v>
      </c>
      <c r="D70">
        <v>2014</v>
      </c>
      <c r="E70" t="s">
        <v>92</v>
      </c>
      <c r="F70" t="s">
        <v>24</v>
      </c>
      <c r="G70" t="s">
        <v>25</v>
      </c>
      <c r="H70" t="s">
        <v>26</v>
      </c>
      <c r="I70" t="s">
        <v>27</v>
      </c>
      <c r="J70" t="s">
        <v>28</v>
      </c>
      <c r="K70" t="s">
        <v>29</v>
      </c>
      <c r="N70">
        <v>499437</v>
      </c>
      <c r="O70" t="s">
        <v>31</v>
      </c>
      <c r="P70" t="s">
        <v>32</v>
      </c>
      <c r="Q70" t="s">
        <v>42</v>
      </c>
      <c r="R70" t="s">
        <v>43</v>
      </c>
      <c r="S70">
        <v>3</v>
      </c>
    </row>
    <row r="71" spans="1:19" ht="15">
      <c r="A71" t="s">
        <v>44</v>
      </c>
      <c r="B71" t="s">
        <v>39</v>
      </c>
      <c r="C71">
        <v>4</v>
      </c>
      <c r="D71">
        <v>2014</v>
      </c>
      <c r="E71" t="s">
        <v>92</v>
      </c>
      <c r="F71" t="s">
        <v>24</v>
      </c>
      <c r="G71" t="s">
        <v>25</v>
      </c>
      <c r="H71" t="s">
        <v>26</v>
      </c>
      <c r="I71" t="s">
        <v>45</v>
      </c>
      <c r="J71" t="s">
        <v>28</v>
      </c>
      <c r="K71" t="s">
        <v>29</v>
      </c>
      <c r="N71">
        <v>75143</v>
      </c>
      <c r="O71" t="s">
        <v>31</v>
      </c>
      <c r="P71" t="s">
        <v>32</v>
      </c>
      <c r="Q71" t="s">
        <v>42</v>
      </c>
      <c r="R71" t="s">
        <v>43</v>
      </c>
      <c r="S71">
        <v>8</v>
      </c>
    </row>
    <row r="72" spans="1:19" ht="15">
      <c r="A72" t="s">
        <v>46</v>
      </c>
      <c r="B72" t="s">
        <v>39</v>
      </c>
      <c r="C72">
        <v>4</v>
      </c>
      <c r="D72">
        <v>2014</v>
      </c>
      <c r="E72" t="s">
        <v>92</v>
      </c>
      <c r="F72" t="s">
        <v>24</v>
      </c>
      <c r="G72" t="s">
        <v>25</v>
      </c>
      <c r="H72" t="s">
        <v>26</v>
      </c>
      <c r="I72" t="s">
        <v>47</v>
      </c>
      <c r="J72" t="s">
        <v>28</v>
      </c>
      <c r="K72" t="s">
        <v>29</v>
      </c>
      <c r="N72">
        <v>277990</v>
      </c>
      <c r="O72" t="s">
        <v>31</v>
      </c>
      <c r="P72" t="s">
        <v>32</v>
      </c>
      <c r="Q72" t="s">
        <v>42</v>
      </c>
      <c r="R72" t="s">
        <v>43</v>
      </c>
      <c r="S72">
        <v>37</v>
      </c>
    </row>
    <row r="73" spans="1:19" ht="15">
      <c r="A73" s="3" t="s">
        <v>21</v>
      </c>
      <c r="B73" s="3" t="s">
        <v>35</v>
      </c>
      <c r="C73">
        <v>4</v>
      </c>
      <c r="D73">
        <v>2014</v>
      </c>
      <c r="E73" s="3" t="s">
        <v>40</v>
      </c>
      <c r="F73" s="3" t="s">
        <v>24</v>
      </c>
      <c r="G73" s="3" t="s">
        <v>25</v>
      </c>
      <c r="H73" s="3" t="s">
        <v>26</v>
      </c>
      <c r="I73" s="3" t="s">
        <v>27</v>
      </c>
      <c r="J73" s="3" t="s">
        <v>28</v>
      </c>
      <c r="K73" s="3" t="s">
        <v>29</v>
      </c>
      <c r="L73" s="3" t="s">
        <v>30</v>
      </c>
      <c r="M73" s="3" t="s">
        <v>30</v>
      </c>
      <c r="N73" s="4">
        <v>-1.81</v>
      </c>
      <c r="O73" s="3" t="s">
        <v>31</v>
      </c>
      <c r="P73" s="3" t="s">
        <v>32</v>
      </c>
      <c r="Q73" s="3" t="s">
        <v>37</v>
      </c>
      <c r="R73" s="3" t="s">
        <v>63</v>
      </c>
      <c r="S73">
        <v>2</v>
      </c>
    </row>
    <row r="74" spans="1:19" ht="15">
      <c r="A74" s="3" t="s">
        <v>44</v>
      </c>
      <c r="B74" s="3" t="s">
        <v>35</v>
      </c>
      <c r="C74">
        <v>4</v>
      </c>
      <c r="D74">
        <v>2014</v>
      </c>
      <c r="E74" s="3" t="s">
        <v>40</v>
      </c>
      <c r="F74" s="3" t="s">
        <v>24</v>
      </c>
      <c r="G74" s="3" t="s">
        <v>25</v>
      </c>
      <c r="H74" s="3" t="s">
        <v>26</v>
      </c>
      <c r="I74" s="3" t="s">
        <v>45</v>
      </c>
      <c r="J74" s="3" t="s">
        <v>28</v>
      </c>
      <c r="K74" s="3" t="s">
        <v>29</v>
      </c>
      <c r="L74" s="3" t="s">
        <v>30</v>
      </c>
      <c r="M74" s="3" t="s">
        <v>30</v>
      </c>
      <c r="N74" s="4">
        <v>-0.54</v>
      </c>
      <c r="O74" s="3" t="s">
        <v>31</v>
      </c>
      <c r="P74" s="3" t="s">
        <v>32</v>
      </c>
      <c r="Q74" s="3" t="s">
        <v>37</v>
      </c>
      <c r="R74" s="3" t="s">
        <v>63</v>
      </c>
      <c r="S74">
        <v>4</v>
      </c>
    </row>
    <row r="75" spans="1:19" ht="15">
      <c r="A75" s="3" t="s">
        <v>46</v>
      </c>
      <c r="B75" s="3" t="s">
        <v>35</v>
      </c>
      <c r="C75">
        <v>4</v>
      </c>
      <c r="D75">
        <v>2014</v>
      </c>
      <c r="E75" s="3" t="s">
        <v>40</v>
      </c>
      <c r="F75" s="3" t="s">
        <v>24</v>
      </c>
      <c r="G75" s="3" t="s">
        <v>25</v>
      </c>
      <c r="H75" s="3" t="s">
        <v>26</v>
      </c>
      <c r="I75" s="3" t="s">
        <v>47</v>
      </c>
      <c r="J75" s="3" t="s">
        <v>28</v>
      </c>
      <c r="K75" s="3" t="s">
        <v>29</v>
      </c>
      <c r="L75" s="3" t="s">
        <v>30</v>
      </c>
      <c r="M75" s="3" t="s">
        <v>30</v>
      </c>
      <c r="N75" s="4">
        <v>-1.44</v>
      </c>
      <c r="O75" s="3" t="s">
        <v>31</v>
      </c>
      <c r="P75" s="3" t="s">
        <v>32</v>
      </c>
      <c r="Q75" s="3" t="s">
        <v>37</v>
      </c>
      <c r="R75" s="3" t="s">
        <v>63</v>
      </c>
      <c r="S75">
        <v>6</v>
      </c>
    </row>
    <row r="76" spans="1:19" ht="15">
      <c r="A76" s="3" t="s">
        <v>21</v>
      </c>
      <c r="B76" s="3" t="s">
        <v>39</v>
      </c>
      <c r="C76">
        <v>4</v>
      </c>
      <c r="D76">
        <v>2014</v>
      </c>
      <c r="E76" s="3" t="s">
        <v>65</v>
      </c>
      <c r="F76" s="3" t="s">
        <v>24</v>
      </c>
      <c r="G76" s="3" t="s">
        <v>25</v>
      </c>
      <c r="H76" s="3" t="s">
        <v>26</v>
      </c>
      <c r="I76" s="3" t="s">
        <v>27</v>
      </c>
      <c r="J76" s="3" t="s">
        <v>41</v>
      </c>
      <c r="K76" s="3" t="s">
        <v>29</v>
      </c>
      <c r="L76" s="3" t="s">
        <v>30</v>
      </c>
      <c r="M76" s="3" t="s">
        <v>30</v>
      </c>
      <c r="N76" s="4">
        <v>1352</v>
      </c>
      <c r="O76" s="3" t="s">
        <v>31</v>
      </c>
      <c r="P76" s="3" t="s">
        <v>32</v>
      </c>
      <c r="Q76" s="3" t="s">
        <v>42</v>
      </c>
      <c r="R76" s="3" t="s">
        <v>43</v>
      </c>
      <c r="S76">
        <v>1</v>
      </c>
    </row>
    <row r="77" spans="1:19" ht="15">
      <c r="A77" s="3" t="s">
        <v>44</v>
      </c>
      <c r="B77" s="3" t="s">
        <v>39</v>
      </c>
      <c r="C77">
        <v>4</v>
      </c>
      <c r="D77">
        <v>2014</v>
      </c>
      <c r="E77" s="3" t="s">
        <v>65</v>
      </c>
      <c r="F77" s="3" t="s">
        <v>24</v>
      </c>
      <c r="G77" s="3" t="s">
        <v>25</v>
      </c>
      <c r="H77" s="3" t="s">
        <v>26</v>
      </c>
      <c r="I77" s="3" t="s">
        <v>45</v>
      </c>
      <c r="J77" s="3" t="s">
        <v>41</v>
      </c>
      <c r="K77" s="3" t="s">
        <v>29</v>
      </c>
      <c r="L77" s="3" t="s">
        <v>30</v>
      </c>
      <c r="M77" s="3" t="s">
        <v>30</v>
      </c>
      <c r="N77" s="4">
        <v>104</v>
      </c>
      <c r="O77" s="3" t="s">
        <v>31</v>
      </c>
      <c r="P77" s="3" t="s">
        <v>32</v>
      </c>
      <c r="Q77" s="3" t="s">
        <v>42</v>
      </c>
      <c r="R77" s="3" t="s">
        <v>43</v>
      </c>
      <c r="S77">
        <v>6</v>
      </c>
    </row>
    <row r="78" spans="1:19" ht="15">
      <c r="A78" s="3" t="s">
        <v>46</v>
      </c>
      <c r="B78" s="3" t="s">
        <v>39</v>
      </c>
      <c r="C78">
        <v>4</v>
      </c>
      <c r="D78">
        <v>2014</v>
      </c>
      <c r="E78" s="3" t="s">
        <v>65</v>
      </c>
      <c r="F78" s="3" t="s">
        <v>24</v>
      </c>
      <c r="G78" s="3" t="s">
        <v>25</v>
      </c>
      <c r="H78" s="3" t="s">
        <v>26</v>
      </c>
      <c r="I78" s="3" t="s">
        <v>47</v>
      </c>
      <c r="J78" s="3" t="s">
        <v>41</v>
      </c>
      <c r="K78" s="3" t="s">
        <v>29</v>
      </c>
      <c r="L78" s="3" t="s">
        <v>30</v>
      </c>
      <c r="M78" s="3" t="s">
        <v>30</v>
      </c>
      <c r="N78" s="4">
        <v>335</v>
      </c>
      <c r="O78" s="3" t="s">
        <v>31</v>
      </c>
      <c r="P78" s="3" t="s">
        <v>32</v>
      </c>
      <c r="Q78" s="3" t="s">
        <v>42</v>
      </c>
      <c r="R78" s="3" t="s">
        <v>43</v>
      </c>
      <c r="S78">
        <v>35</v>
      </c>
    </row>
    <row r="79" spans="1:19" ht="15">
      <c r="A79" s="3" t="s">
        <v>21</v>
      </c>
      <c r="B79" s="3" t="s">
        <v>22</v>
      </c>
      <c r="C79">
        <v>4</v>
      </c>
      <c r="D79">
        <v>2014</v>
      </c>
      <c r="E79" s="3" t="s">
        <v>81</v>
      </c>
      <c r="F79" s="3" t="s">
        <v>24</v>
      </c>
      <c r="G79" s="3" t="s">
        <v>25</v>
      </c>
      <c r="H79" s="3" t="s">
        <v>26</v>
      </c>
      <c r="I79" s="3" t="s">
        <v>27</v>
      </c>
      <c r="J79" s="3" t="s">
        <v>49</v>
      </c>
      <c r="K79" s="3" t="s">
        <v>29</v>
      </c>
      <c r="L79" s="3" t="s">
        <v>30</v>
      </c>
      <c r="M79" s="3" t="s">
        <v>30</v>
      </c>
      <c r="N79" s="4">
        <v>2125</v>
      </c>
      <c r="O79" s="3" t="s">
        <v>31</v>
      </c>
      <c r="P79" s="3" t="s">
        <v>32</v>
      </c>
      <c r="Q79" s="3" t="s">
        <v>50</v>
      </c>
      <c r="R79" s="3" t="s">
        <v>51</v>
      </c>
      <c r="S79">
        <v>1</v>
      </c>
    </row>
    <row r="80" spans="1:19" ht="15">
      <c r="A80" t="s">
        <v>21</v>
      </c>
      <c r="B80" t="s">
        <v>22</v>
      </c>
      <c r="C80">
        <v>5</v>
      </c>
      <c r="D80">
        <v>2014</v>
      </c>
      <c r="E80" t="s">
        <v>83</v>
      </c>
      <c r="F80" t="s">
        <v>24</v>
      </c>
      <c r="G80" t="s">
        <v>25</v>
      </c>
      <c r="H80" t="s">
        <v>26</v>
      </c>
      <c r="I80" t="s">
        <v>27</v>
      </c>
      <c r="J80" t="s">
        <v>28</v>
      </c>
      <c r="K80" t="s">
        <v>29</v>
      </c>
      <c r="N80">
        <v>3906.56</v>
      </c>
      <c r="O80" t="s">
        <v>31</v>
      </c>
      <c r="P80" t="s">
        <v>32</v>
      </c>
      <c r="Q80" t="s">
        <v>84</v>
      </c>
      <c r="R80" t="s">
        <v>85</v>
      </c>
      <c r="S80">
        <v>2</v>
      </c>
    </row>
    <row r="81" spans="1:19" ht="15">
      <c r="A81" t="s">
        <v>44</v>
      </c>
      <c r="B81" t="s">
        <v>22</v>
      </c>
      <c r="C81">
        <v>5</v>
      </c>
      <c r="D81">
        <v>2014</v>
      </c>
      <c r="E81" t="s">
        <v>83</v>
      </c>
      <c r="F81" t="s">
        <v>24</v>
      </c>
      <c r="G81" t="s">
        <v>25</v>
      </c>
      <c r="H81" t="s">
        <v>26</v>
      </c>
      <c r="I81" t="s">
        <v>45</v>
      </c>
      <c r="J81" t="s">
        <v>28</v>
      </c>
      <c r="K81" t="s">
        <v>29</v>
      </c>
      <c r="N81">
        <v>0.08</v>
      </c>
      <c r="O81" t="s">
        <v>31</v>
      </c>
      <c r="P81" t="s">
        <v>32</v>
      </c>
      <c r="Q81" t="s">
        <v>84</v>
      </c>
      <c r="R81" t="s">
        <v>85</v>
      </c>
      <c r="S81">
        <v>4</v>
      </c>
    </row>
    <row r="82" spans="1:19" ht="15">
      <c r="A82" t="s">
        <v>46</v>
      </c>
      <c r="B82" t="s">
        <v>22</v>
      </c>
      <c r="C82">
        <v>5</v>
      </c>
      <c r="D82">
        <v>2014</v>
      </c>
      <c r="E82" t="s">
        <v>83</v>
      </c>
      <c r="F82" t="s">
        <v>24</v>
      </c>
      <c r="G82" t="s">
        <v>25</v>
      </c>
      <c r="H82" t="s">
        <v>26</v>
      </c>
      <c r="I82" t="s">
        <v>47</v>
      </c>
      <c r="J82" t="s">
        <v>28</v>
      </c>
      <c r="K82" t="s">
        <v>29</v>
      </c>
      <c r="N82">
        <v>68.57</v>
      </c>
      <c r="O82" t="s">
        <v>31</v>
      </c>
      <c r="P82" t="s">
        <v>32</v>
      </c>
      <c r="Q82" t="s">
        <v>84</v>
      </c>
      <c r="R82" t="s">
        <v>85</v>
      </c>
      <c r="S82">
        <v>6</v>
      </c>
    </row>
    <row r="83" spans="1:19" ht="15">
      <c r="A83" t="s">
        <v>21</v>
      </c>
      <c r="B83" t="s">
        <v>35</v>
      </c>
      <c r="C83">
        <v>5</v>
      </c>
      <c r="D83">
        <v>2014</v>
      </c>
      <c r="E83" t="s">
        <v>56</v>
      </c>
      <c r="F83" t="s">
        <v>24</v>
      </c>
      <c r="G83" t="s">
        <v>25</v>
      </c>
      <c r="H83" t="s">
        <v>26</v>
      </c>
      <c r="I83" t="s">
        <v>27</v>
      </c>
      <c r="J83" t="s">
        <v>28</v>
      </c>
      <c r="K83" t="s">
        <v>29</v>
      </c>
      <c r="N83">
        <v>112327.62</v>
      </c>
      <c r="O83" t="s">
        <v>31</v>
      </c>
      <c r="P83" t="s">
        <v>32</v>
      </c>
      <c r="Q83" t="s">
        <v>88</v>
      </c>
      <c r="R83" t="s">
        <v>89</v>
      </c>
      <c r="S83">
        <v>2</v>
      </c>
    </row>
    <row r="84" spans="1:19" ht="15">
      <c r="A84" t="s">
        <v>44</v>
      </c>
      <c r="B84" t="s">
        <v>74</v>
      </c>
      <c r="C84">
        <v>5</v>
      </c>
      <c r="D84">
        <v>2014</v>
      </c>
      <c r="E84" t="s">
        <v>56</v>
      </c>
      <c r="F84" t="s">
        <v>24</v>
      </c>
      <c r="G84" t="s">
        <v>25</v>
      </c>
      <c r="H84" t="s">
        <v>26</v>
      </c>
      <c r="I84" t="s">
        <v>93</v>
      </c>
      <c r="J84" t="s">
        <v>94</v>
      </c>
      <c r="K84" t="s">
        <v>29</v>
      </c>
      <c r="N84">
        <v>238333</v>
      </c>
      <c r="O84" t="s">
        <v>68</v>
      </c>
      <c r="P84" t="s">
        <v>69</v>
      </c>
      <c r="Q84" t="s">
        <v>75</v>
      </c>
      <c r="R84" t="s">
        <v>76</v>
      </c>
      <c r="S84">
        <v>3</v>
      </c>
    </row>
    <row r="85" spans="1:19" ht="15">
      <c r="A85" t="s">
        <v>44</v>
      </c>
      <c r="B85" t="s">
        <v>74</v>
      </c>
      <c r="C85">
        <v>5</v>
      </c>
      <c r="D85">
        <v>2014</v>
      </c>
      <c r="E85" t="s">
        <v>56</v>
      </c>
      <c r="F85" t="s">
        <v>24</v>
      </c>
      <c r="G85" t="s">
        <v>25</v>
      </c>
      <c r="H85" t="s">
        <v>26</v>
      </c>
      <c r="I85" t="s">
        <v>93</v>
      </c>
      <c r="J85" t="s">
        <v>94</v>
      </c>
      <c r="K85" t="s">
        <v>29</v>
      </c>
      <c r="N85">
        <v>238333</v>
      </c>
      <c r="O85" t="s">
        <v>68</v>
      </c>
      <c r="P85" t="s">
        <v>69</v>
      </c>
      <c r="Q85" t="s">
        <v>75</v>
      </c>
      <c r="R85" t="s">
        <v>76</v>
      </c>
      <c r="S85">
        <v>34</v>
      </c>
    </row>
    <row r="86" spans="1:19" ht="15">
      <c r="A86" t="s">
        <v>44</v>
      </c>
      <c r="B86" t="s">
        <v>35</v>
      </c>
      <c r="C86">
        <v>5</v>
      </c>
      <c r="D86">
        <v>2014</v>
      </c>
      <c r="E86" t="s">
        <v>56</v>
      </c>
      <c r="F86" t="s">
        <v>24</v>
      </c>
      <c r="G86" t="s">
        <v>25</v>
      </c>
      <c r="H86" t="s">
        <v>26</v>
      </c>
      <c r="I86" t="s">
        <v>45</v>
      </c>
      <c r="J86" t="s">
        <v>28</v>
      </c>
      <c r="K86" t="s">
        <v>29</v>
      </c>
      <c r="N86">
        <v>17805.72</v>
      </c>
      <c r="O86" t="s">
        <v>31</v>
      </c>
      <c r="P86" t="s">
        <v>32</v>
      </c>
      <c r="Q86" t="s">
        <v>88</v>
      </c>
      <c r="R86" t="s">
        <v>89</v>
      </c>
      <c r="S86">
        <v>4</v>
      </c>
    </row>
    <row r="87" spans="1:19" ht="15">
      <c r="A87" t="s">
        <v>46</v>
      </c>
      <c r="B87" t="s">
        <v>35</v>
      </c>
      <c r="C87">
        <v>5</v>
      </c>
      <c r="D87">
        <v>2014</v>
      </c>
      <c r="E87" t="s">
        <v>56</v>
      </c>
      <c r="F87" t="s">
        <v>24</v>
      </c>
      <c r="G87" t="s">
        <v>25</v>
      </c>
      <c r="H87" t="s">
        <v>26</v>
      </c>
      <c r="I87" t="s">
        <v>47</v>
      </c>
      <c r="J87" t="s">
        <v>28</v>
      </c>
      <c r="K87" t="s">
        <v>29</v>
      </c>
      <c r="N87">
        <v>27483.68</v>
      </c>
      <c r="O87" t="s">
        <v>31</v>
      </c>
      <c r="P87" t="s">
        <v>32</v>
      </c>
      <c r="Q87" t="s">
        <v>88</v>
      </c>
      <c r="R87" t="s">
        <v>89</v>
      </c>
      <c r="S87">
        <v>6</v>
      </c>
    </row>
    <row r="88" spans="1:19" ht="15">
      <c r="A88" t="s">
        <v>21</v>
      </c>
      <c r="B88" t="s">
        <v>39</v>
      </c>
      <c r="C88">
        <v>5</v>
      </c>
      <c r="D88">
        <v>2014</v>
      </c>
      <c r="E88" t="s">
        <v>92</v>
      </c>
      <c r="F88" t="s">
        <v>24</v>
      </c>
      <c r="G88" t="s">
        <v>25</v>
      </c>
      <c r="H88" t="s">
        <v>26</v>
      </c>
      <c r="I88" t="s">
        <v>27</v>
      </c>
      <c r="J88" t="s">
        <v>28</v>
      </c>
      <c r="K88" t="s">
        <v>29</v>
      </c>
      <c r="N88">
        <v>499437</v>
      </c>
      <c r="O88" t="s">
        <v>31</v>
      </c>
      <c r="P88" t="s">
        <v>32</v>
      </c>
      <c r="Q88" t="s">
        <v>42</v>
      </c>
      <c r="R88" t="s">
        <v>43</v>
      </c>
      <c r="S88">
        <v>3</v>
      </c>
    </row>
    <row r="89" spans="1:19" ht="15">
      <c r="A89" t="s">
        <v>44</v>
      </c>
      <c r="B89" t="s">
        <v>39</v>
      </c>
      <c r="C89">
        <v>5</v>
      </c>
      <c r="D89">
        <v>2014</v>
      </c>
      <c r="E89" t="s">
        <v>92</v>
      </c>
      <c r="F89" t="s">
        <v>24</v>
      </c>
      <c r="G89" t="s">
        <v>25</v>
      </c>
      <c r="H89" t="s">
        <v>26</v>
      </c>
      <c r="I89" t="s">
        <v>45</v>
      </c>
      <c r="J89" t="s">
        <v>28</v>
      </c>
      <c r="K89" t="s">
        <v>29</v>
      </c>
      <c r="N89">
        <v>75143</v>
      </c>
      <c r="O89" t="s">
        <v>31</v>
      </c>
      <c r="P89" t="s">
        <v>32</v>
      </c>
      <c r="Q89" t="s">
        <v>42</v>
      </c>
      <c r="R89" t="s">
        <v>43</v>
      </c>
      <c r="S89">
        <v>8</v>
      </c>
    </row>
    <row r="90" spans="1:19" ht="15">
      <c r="A90" t="s">
        <v>46</v>
      </c>
      <c r="B90" t="s">
        <v>39</v>
      </c>
      <c r="C90">
        <v>5</v>
      </c>
      <c r="D90">
        <v>2014</v>
      </c>
      <c r="E90" t="s">
        <v>92</v>
      </c>
      <c r="F90" t="s">
        <v>24</v>
      </c>
      <c r="G90" t="s">
        <v>25</v>
      </c>
      <c r="H90" t="s">
        <v>26</v>
      </c>
      <c r="I90" t="s">
        <v>47</v>
      </c>
      <c r="J90" t="s">
        <v>28</v>
      </c>
      <c r="K90" t="s">
        <v>29</v>
      </c>
      <c r="N90">
        <v>277990</v>
      </c>
      <c r="O90" t="s">
        <v>31</v>
      </c>
      <c r="P90" t="s">
        <v>32</v>
      </c>
      <c r="Q90" t="s">
        <v>42</v>
      </c>
      <c r="R90" t="s">
        <v>43</v>
      </c>
      <c r="S90">
        <v>37</v>
      </c>
    </row>
    <row r="91" spans="1:19" ht="15">
      <c r="A91" s="3" t="s">
        <v>21</v>
      </c>
      <c r="B91" s="3" t="s">
        <v>39</v>
      </c>
      <c r="C91">
        <v>5</v>
      </c>
      <c r="D91">
        <v>2014</v>
      </c>
      <c r="E91" s="3" t="s">
        <v>65</v>
      </c>
      <c r="F91" s="3" t="s">
        <v>24</v>
      </c>
      <c r="G91" s="3" t="s">
        <v>25</v>
      </c>
      <c r="H91" s="3" t="s">
        <v>26</v>
      </c>
      <c r="I91" s="3" t="s">
        <v>27</v>
      </c>
      <c r="J91" s="3" t="s">
        <v>41</v>
      </c>
      <c r="K91" s="3" t="s">
        <v>29</v>
      </c>
      <c r="L91" s="3" t="s">
        <v>30</v>
      </c>
      <c r="M91" s="3" t="s">
        <v>30</v>
      </c>
      <c r="N91" s="4">
        <v>1352</v>
      </c>
      <c r="O91" s="3" t="s">
        <v>31</v>
      </c>
      <c r="P91" s="3" t="s">
        <v>32</v>
      </c>
      <c r="Q91" s="3" t="s">
        <v>42</v>
      </c>
      <c r="R91" s="3" t="s">
        <v>43</v>
      </c>
      <c r="S91">
        <v>1</v>
      </c>
    </row>
    <row r="92" spans="1:19" ht="15">
      <c r="A92" s="3" t="s">
        <v>44</v>
      </c>
      <c r="B92" s="3" t="s">
        <v>39</v>
      </c>
      <c r="C92">
        <v>5</v>
      </c>
      <c r="D92">
        <v>2014</v>
      </c>
      <c r="E92" s="3" t="s">
        <v>65</v>
      </c>
      <c r="F92" s="3" t="s">
        <v>24</v>
      </c>
      <c r="G92" s="3" t="s">
        <v>25</v>
      </c>
      <c r="H92" s="3" t="s">
        <v>26</v>
      </c>
      <c r="I92" s="3" t="s">
        <v>45</v>
      </c>
      <c r="J92" s="3" t="s">
        <v>41</v>
      </c>
      <c r="K92" s="3" t="s">
        <v>29</v>
      </c>
      <c r="L92" s="3" t="s">
        <v>30</v>
      </c>
      <c r="M92" s="3" t="s">
        <v>30</v>
      </c>
      <c r="N92" s="4">
        <v>104</v>
      </c>
      <c r="O92" s="3" t="s">
        <v>31</v>
      </c>
      <c r="P92" s="3" t="s">
        <v>32</v>
      </c>
      <c r="Q92" s="3" t="s">
        <v>42</v>
      </c>
      <c r="R92" s="3" t="s">
        <v>43</v>
      </c>
      <c r="S92">
        <v>6</v>
      </c>
    </row>
    <row r="93" spans="1:19" ht="15">
      <c r="A93" s="3" t="s">
        <v>46</v>
      </c>
      <c r="B93" s="3" t="s">
        <v>39</v>
      </c>
      <c r="C93">
        <v>5</v>
      </c>
      <c r="D93">
        <v>2014</v>
      </c>
      <c r="E93" s="3" t="s">
        <v>65</v>
      </c>
      <c r="F93" s="3" t="s">
        <v>24</v>
      </c>
      <c r="G93" s="3" t="s">
        <v>25</v>
      </c>
      <c r="H93" s="3" t="s">
        <v>26</v>
      </c>
      <c r="I93" s="3" t="s">
        <v>47</v>
      </c>
      <c r="J93" s="3" t="s">
        <v>41</v>
      </c>
      <c r="K93" s="3" t="s">
        <v>29</v>
      </c>
      <c r="L93" s="3" t="s">
        <v>30</v>
      </c>
      <c r="M93" s="3" t="s">
        <v>30</v>
      </c>
      <c r="N93" s="4">
        <v>335</v>
      </c>
      <c r="O93" s="3" t="s">
        <v>31</v>
      </c>
      <c r="P93" s="3" t="s">
        <v>32</v>
      </c>
      <c r="Q93" s="3" t="s">
        <v>42</v>
      </c>
      <c r="R93" s="3" t="s">
        <v>43</v>
      </c>
      <c r="S93">
        <v>35</v>
      </c>
    </row>
    <row r="94" spans="1:19" ht="15">
      <c r="A94" s="3" t="s">
        <v>21</v>
      </c>
      <c r="B94" s="3" t="s">
        <v>22</v>
      </c>
      <c r="C94">
        <v>5</v>
      </c>
      <c r="D94">
        <v>2014</v>
      </c>
      <c r="E94" s="3" t="s">
        <v>81</v>
      </c>
      <c r="F94" s="3" t="s">
        <v>24</v>
      </c>
      <c r="G94" s="3" t="s">
        <v>25</v>
      </c>
      <c r="H94" s="3" t="s">
        <v>26</v>
      </c>
      <c r="I94" s="3" t="s">
        <v>27</v>
      </c>
      <c r="J94" s="3" t="s">
        <v>49</v>
      </c>
      <c r="K94" s="3" t="s">
        <v>29</v>
      </c>
      <c r="L94" s="3" t="s">
        <v>30</v>
      </c>
      <c r="M94" s="3" t="s">
        <v>30</v>
      </c>
      <c r="N94" s="4">
        <v>2125</v>
      </c>
      <c r="O94" s="3" t="s">
        <v>31</v>
      </c>
      <c r="P94" s="3" t="s">
        <v>32</v>
      </c>
      <c r="Q94" s="3" t="s">
        <v>50</v>
      </c>
      <c r="R94" s="3" t="s">
        <v>51</v>
      </c>
      <c r="S94">
        <v>1</v>
      </c>
    </row>
    <row r="95" spans="1:19" ht="15">
      <c r="A95" t="s">
        <v>44</v>
      </c>
      <c r="B95" t="s">
        <v>74</v>
      </c>
      <c r="C95">
        <v>6</v>
      </c>
      <c r="D95">
        <v>2014</v>
      </c>
      <c r="E95" t="s">
        <v>56</v>
      </c>
      <c r="F95" t="s">
        <v>24</v>
      </c>
      <c r="G95" t="s">
        <v>25</v>
      </c>
      <c r="H95" t="s">
        <v>26</v>
      </c>
      <c r="I95" t="s">
        <v>93</v>
      </c>
      <c r="J95" t="s">
        <v>94</v>
      </c>
      <c r="K95" t="s">
        <v>29</v>
      </c>
      <c r="N95">
        <v>238335</v>
      </c>
      <c r="O95" t="s">
        <v>68</v>
      </c>
      <c r="P95" t="s">
        <v>69</v>
      </c>
      <c r="Q95" t="s">
        <v>75</v>
      </c>
      <c r="R95" t="s">
        <v>95</v>
      </c>
      <c r="S95">
        <v>3</v>
      </c>
    </row>
    <row r="96" spans="1:19" ht="15">
      <c r="A96" t="s">
        <v>44</v>
      </c>
      <c r="B96" t="s">
        <v>74</v>
      </c>
      <c r="C96">
        <v>6</v>
      </c>
      <c r="D96">
        <v>2014</v>
      </c>
      <c r="E96" t="s">
        <v>56</v>
      </c>
      <c r="F96" t="s">
        <v>24</v>
      </c>
      <c r="G96" t="s">
        <v>25</v>
      </c>
      <c r="H96" t="s">
        <v>26</v>
      </c>
      <c r="I96" t="s">
        <v>93</v>
      </c>
      <c r="J96" t="s">
        <v>94</v>
      </c>
      <c r="K96" t="s">
        <v>29</v>
      </c>
      <c r="N96">
        <v>238335</v>
      </c>
      <c r="O96" t="s">
        <v>68</v>
      </c>
      <c r="P96" t="s">
        <v>69</v>
      </c>
      <c r="Q96" t="s">
        <v>75</v>
      </c>
      <c r="R96" t="s">
        <v>95</v>
      </c>
      <c r="S96">
        <v>34</v>
      </c>
    </row>
    <row r="97" spans="1:19" ht="15">
      <c r="A97" t="s">
        <v>21</v>
      </c>
      <c r="B97" t="s">
        <v>39</v>
      </c>
      <c r="C97">
        <v>6</v>
      </c>
      <c r="D97">
        <v>2014</v>
      </c>
      <c r="E97" t="s">
        <v>92</v>
      </c>
      <c r="F97" t="s">
        <v>24</v>
      </c>
      <c r="G97" t="s">
        <v>25</v>
      </c>
      <c r="H97" t="s">
        <v>26</v>
      </c>
      <c r="I97" t="s">
        <v>27</v>
      </c>
      <c r="J97" t="s">
        <v>28</v>
      </c>
      <c r="K97" t="s">
        <v>29</v>
      </c>
      <c r="N97">
        <v>499437</v>
      </c>
      <c r="O97" t="s">
        <v>31</v>
      </c>
      <c r="P97" t="s">
        <v>32</v>
      </c>
      <c r="Q97" t="s">
        <v>42</v>
      </c>
      <c r="R97" t="s">
        <v>43</v>
      </c>
      <c r="S97">
        <v>3</v>
      </c>
    </row>
    <row r="98" spans="1:19" ht="15">
      <c r="A98" t="s">
        <v>44</v>
      </c>
      <c r="B98" t="s">
        <v>39</v>
      </c>
      <c r="C98">
        <v>6</v>
      </c>
      <c r="D98">
        <v>2014</v>
      </c>
      <c r="E98" t="s">
        <v>92</v>
      </c>
      <c r="F98" t="s">
        <v>24</v>
      </c>
      <c r="G98" t="s">
        <v>25</v>
      </c>
      <c r="H98" t="s">
        <v>26</v>
      </c>
      <c r="I98" t="s">
        <v>45</v>
      </c>
      <c r="J98" t="s">
        <v>28</v>
      </c>
      <c r="K98" t="s">
        <v>29</v>
      </c>
      <c r="N98">
        <v>75143</v>
      </c>
      <c r="O98" t="s">
        <v>31</v>
      </c>
      <c r="P98" t="s">
        <v>32</v>
      </c>
      <c r="Q98" t="s">
        <v>42</v>
      </c>
      <c r="R98" t="s">
        <v>43</v>
      </c>
      <c r="S98">
        <v>8</v>
      </c>
    </row>
    <row r="99" spans="1:19" ht="15">
      <c r="A99" t="s">
        <v>46</v>
      </c>
      <c r="B99" t="s">
        <v>39</v>
      </c>
      <c r="C99">
        <v>6</v>
      </c>
      <c r="D99">
        <v>2014</v>
      </c>
      <c r="E99" t="s">
        <v>92</v>
      </c>
      <c r="F99" t="s">
        <v>24</v>
      </c>
      <c r="G99" t="s">
        <v>25</v>
      </c>
      <c r="H99" t="s">
        <v>26</v>
      </c>
      <c r="I99" t="s">
        <v>47</v>
      </c>
      <c r="J99" t="s">
        <v>28</v>
      </c>
      <c r="K99" t="s">
        <v>29</v>
      </c>
      <c r="N99">
        <v>277990</v>
      </c>
      <c r="O99" t="s">
        <v>31</v>
      </c>
      <c r="P99" t="s">
        <v>32</v>
      </c>
      <c r="Q99" t="s">
        <v>42</v>
      </c>
      <c r="R99" t="s">
        <v>43</v>
      </c>
      <c r="S99">
        <v>35</v>
      </c>
    </row>
    <row r="100" spans="1:19" ht="15">
      <c r="A100" s="3" t="s">
        <v>21</v>
      </c>
      <c r="B100" s="3" t="s">
        <v>22</v>
      </c>
      <c r="C100">
        <v>6</v>
      </c>
      <c r="D100">
        <v>2014</v>
      </c>
      <c r="E100" s="3" t="s">
        <v>60</v>
      </c>
      <c r="F100" s="3" t="s">
        <v>24</v>
      </c>
      <c r="G100" s="3" t="s">
        <v>25</v>
      </c>
      <c r="H100" s="3" t="s">
        <v>26</v>
      </c>
      <c r="I100" s="3" t="s">
        <v>27</v>
      </c>
      <c r="J100" s="3" t="s">
        <v>28</v>
      </c>
      <c r="K100" s="3" t="s">
        <v>29</v>
      </c>
      <c r="L100" s="3" t="s">
        <v>30</v>
      </c>
      <c r="M100" s="3" t="s">
        <v>30</v>
      </c>
      <c r="N100" s="4">
        <v>12.36</v>
      </c>
      <c r="O100" s="3" t="s">
        <v>31</v>
      </c>
      <c r="P100" s="3" t="s">
        <v>32</v>
      </c>
      <c r="Q100" s="3" t="s">
        <v>61</v>
      </c>
      <c r="R100" s="3" t="s">
        <v>62</v>
      </c>
      <c r="S100">
        <v>2</v>
      </c>
    </row>
    <row r="101" spans="1:19" ht="15">
      <c r="A101" s="3" t="s">
        <v>21</v>
      </c>
      <c r="B101" s="3" t="s">
        <v>39</v>
      </c>
      <c r="C101">
        <v>6</v>
      </c>
      <c r="D101">
        <v>2014</v>
      </c>
      <c r="E101" s="3" t="s">
        <v>65</v>
      </c>
      <c r="F101" s="3" t="s">
        <v>24</v>
      </c>
      <c r="G101" s="3" t="s">
        <v>25</v>
      </c>
      <c r="H101" s="3" t="s">
        <v>26</v>
      </c>
      <c r="I101" s="3" t="s">
        <v>27</v>
      </c>
      <c r="J101" s="3" t="s">
        <v>41</v>
      </c>
      <c r="K101" s="3" t="s">
        <v>29</v>
      </c>
      <c r="L101" s="3" t="s">
        <v>30</v>
      </c>
      <c r="M101" s="3" t="s">
        <v>30</v>
      </c>
      <c r="N101" s="4">
        <v>1352</v>
      </c>
      <c r="O101" s="3" t="s">
        <v>31</v>
      </c>
      <c r="P101" s="3" t="s">
        <v>32</v>
      </c>
      <c r="Q101" s="3" t="s">
        <v>42</v>
      </c>
      <c r="R101" s="3" t="s">
        <v>43</v>
      </c>
      <c r="S101">
        <v>1</v>
      </c>
    </row>
    <row r="102" spans="1:19" ht="15">
      <c r="A102" s="3" t="s">
        <v>44</v>
      </c>
      <c r="B102" s="3" t="s">
        <v>39</v>
      </c>
      <c r="C102">
        <v>6</v>
      </c>
      <c r="D102">
        <v>2014</v>
      </c>
      <c r="E102" s="3" t="s">
        <v>65</v>
      </c>
      <c r="F102" s="3" t="s">
        <v>24</v>
      </c>
      <c r="G102" s="3" t="s">
        <v>25</v>
      </c>
      <c r="H102" s="3" t="s">
        <v>26</v>
      </c>
      <c r="I102" s="3" t="s">
        <v>45</v>
      </c>
      <c r="J102" s="3" t="s">
        <v>41</v>
      </c>
      <c r="K102" s="3" t="s">
        <v>29</v>
      </c>
      <c r="L102" s="3" t="s">
        <v>30</v>
      </c>
      <c r="M102" s="3" t="s">
        <v>30</v>
      </c>
      <c r="N102" s="4">
        <v>104</v>
      </c>
      <c r="O102" s="3" t="s">
        <v>31</v>
      </c>
      <c r="P102" s="3" t="s">
        <v>32</v>
      </c>
      <c r="Q102" s="3" t="s">
        <v>42</v>
      </c>
      <c r="R102" s="3" t="s">
        <v>43</v>
      </c>
      <c r="S102">
        <v>6</v>
      </c>
    </row>
    <row r="103" spans="1:19" ht="15">
      <c r="A103" s="3" t="s">
        <v>46</v>
      </c>
      <c r="B103" s="3" t="s">
        <v>39</v>
      </c>
      <c r="C103">
        <v>6</v>
      </c>
      <c r="D103">
        <v>2014</v>
      </c>
      <c r="E103" s="3" t="s">
        <v>65</v>
      </c>
      <c r="F103" s="3" t="s">
        <v>24</v>
      </c>
      <c r="G103" s="3" t="s">
        <v>25</v>
      </c>
      <c r="H103" s="3" t="s">
        <v>26</v>
      </c>
      <c r="I103" s="3" t="s">
        <v>47</v>
      </c>
      <c r="J103" s="3" t="s">
        <v>41</v>
      </c>
      <c r="K103" s="3" t="s">
        <v>29</v>
      </c>
      <c r="L103" s="3" t="s">
        <v>30</v>
      </c>
      <c r="M103" s="3" t="s">
        <v>30</v>
      </c>
      <c r="N103" s="4">
        <v>335</v>
      </c>
      <c r="O103" s="3" t="s">
        <v>31</v>
      </c>
      <c r="P103" s="3" t="s">
        <v>32</v>
      </c>
      <c r="Q103" s="3" t="s">
        <v>42</v>
      </c>
      <c r="R103" s="3" t="s">
        <v>43</v>
      </c>
      <c r="S103">
        <v>33</v>
      </c>
    </row>
    <row r="104" spans="1:19" ht="15">
      <c r="A104" s="3" t="s">
        <v>21</v>
      </c>
      <c r="B104" s="3" t="s">
        <v>22</v>
      </c>
      <c r="C104">
        <v>6</v>
      </c>
      <c r="D104">
        <v>2014</v>
      </c>
      <c r="E104" s="3" t="s">
        <v>81</v>
      </c>
      <c r="F104" s="3" t="s">
        <v>24</v>
      </c>
      <c r="G104" s="3" t="s">
        <v>25</v>
      </c>
      <c r="H104" s="3" t="s">
        <v>26</v>
      </c>
      <c r="I104" s="3" t="s">
        <v>27</v>
      </c>
      <c r="J104" s="3" t="s">
        <v>49</v>
      </c>
      <c r="K104" s="3" t="s">
        <v>29</v>
      </c>
      <c r="L104" s="3" t="s">
        <v>30</v>
      </c>
      <c r="M104" s="3" t="s">
        <v>30</v>
      </c>
      <c r="N104" s="4">
        <v>2125</v>
      </c>
      <c r="O104" s="3" t="s">
        <v>31</v>
      </c>
      <c r="P104" s="3" t="s">
        <v>32</v>
      </c>
      <c r="Q104" s="3" t="s">
        <v>50</v>
      </c>
      <c r="R104" s="3" t="s">
        <v>51</v>
      </c>
      <c r="S104">
        <v>1</v>
      </c>
    </row>
    <row r="105" spans="1:19" ht="15">
      <c r="A105" t="s">
        <v>21</v>
      </c>
      <c r="B105" t="s">
        <v>22</v>
      </c>
      <c r="C105">
        <v>7</v>
      </c>
      <c r="D105">
        <v>2014</v>
      </c>
      <c r="E105" t="s">
        <v>56</v>
      </c>
      <c r="F105" t="s">
        <v>24</v>
      </c>
      <c r="G105" t="s">
        <v>25</v>
      </c>
      <c r="H105" t="s">
        <v>26</v>
      </c>
      <c r="I105" t="s">
        <v>27</v>
      </c>
      <c r="J105" t="s">
        <v>28</v>
      </c>
      <c r="K105" t="s">
        <v>29</v>
      </c>
      <c r="N105">
        <v>-1173.81</v>
      </c>
      <c r="O105" t="s">
        <v>31</v>
      </c>
      <c r="P105" t="s">
        <v>32</v>
      </c>
      <c r="Q105" t="s">
        <v>90</v>
      </c>
      <c r="R105" t="s">
        <v>91</v>
      </c>
      <c r="S105">
        <v>2</v>
      </c>
    </row>
    <row r="106" spans="1:19" ht="15">
      <c r="A106" t="s">
        <v>44</v>
      </c>
      <c r="B106" t="s">
        <v>22</v>
      </c>
      <c r="C106">
        <v>7</v>
      </c>
      <c r="D106">
        <v>2014</v>
      </c>
      <c r="E106" t="s">
        <v>56</v>
      </c>
      <c r="F106" t="s">
        <v>24</v>
      </c>
      <c r="G106" t="s">
        <v>25</v>
      </c>
      <c r="H106" t="s">
        <v>26</v>
      </c>
      <c r="I106" t="s">
        <v>45</v>
      </c>
      <c r="J106" t="s">
        <v>28</v>
      </c>
      <c r="K106" t="s">
        <v>29</v>
      </c>
      <c r="N106">
        <v>-171.43</v>
      </c>
      <c r="O106" t="s">
        <v>31</v>
      </c>
      <c r="P106" t="s">
        <v>32</v>
      </c>
      <c r="Q106" t="s">
        <v>90</v>
      </c>
      <c r="R106" t="s">
        <v>91</v>
      </c>
      <c r="S106">
        <v>4</v>
      </c>
    </row>
    <row r="107" spans="1:19" ht="15">
      <c r="A107" t="s">
        <v>46</v>
      </c>
      <c r="B107" t="s">
        <v>22</v>
      </c>
      <c r="C107">
        <v>7</v>
      </c>
      <c r="D107">
        <v>2014</v>
      </c>
      <c r="E107" t="s">
        <v>56</v>
      </c>
      <c r="F107" t="s">
        <v>24</v>
      </c>
      <c r="G107" t="s">
        <v>25</v>
      </c>
      <c r="H107" t="s">
        <v>26</v>
      </c>
      <c r="I107" t="s">
        <v>47</v>
      </c>
      <c r="J107" t="s">
        <v>28</v>
      </c>
      <c r="K107" t="s">
        <v>29</v>
      </c>
      <c r="N107">
        <v>-717.24</v>
      </c>
      <c r="O107" t="s">
        <v>31</v>
      </c>
      <c r="P107" t="s">
        <v>32</v>
      </c>
      <c r="Q107" t="s">
        <v>90</v>
      </c>
      <c r="R107" t="s">
        <v>91</v>
      </c>
      <c r="S107">
        <v>6</v>
      </c>
    </row>
    <row r="108" spans="1:19" ht="15">
      <c r="A108" t="s">
        <v>21</v>
      </c>
      <c r="B108" t="s">
        <v>39</v>
      </c>
      <c r="C108">
        <v>7</v>
      </c>
      <c r="D108">
        <v>2014</v>
      </c>
      <c r="E108" t="s">
        <v>92</v>
      </c>
      <c r="F108" t="s">
        <v>24</v>
      </c>
      <c r="G108" t="s">
        <v>25</v>
      </c>
      <c r="H108" t="s">
        <v>26</v>
      </c>
      <c r="I108" t="s">
        <v>27</v>
      </c>
      <c r="J108" t="s">
        <v>28</v>
      </c>
      <c r="K108" t="s">
        <v>29</v>
      </c>
      <c r="N108">
        <v>499437</v>
      </c>
      <c r="O108" t="s">
        <v>31</v>
      </c>
      <c r="P108" t="s">
        <v>32</v>
      </c>
      <c r="Q108" t="s">
        <v>42</v>
      </c>
      <c r="R108" t="s">
        <v>43</v>
      </c>
      <c r="S108">
        <v>3</v>
      </c>
    </row>
    <row r="109" spans="1:19" ht="15">
      <c r="A109" t="s">
        <v>44</v>
      </c>
      <c r="B109" t="s">
        <v>74</v>
      </c>
      <c r="C109">
        <v>7</v>
      </c>
      <c r="D109">
        <v>2014</v>
      </c>
      <c r="E109" t="s">
        <v>92</v>
      </c>
      <c r="F109" t="s">
        <v>24</v>
      </c>
      <c r="G109" t="s">
        <v>25</v>
      </c>
      <c r="H109" t="s">
        <v>26</v>
      </c>
      <c r="I109" t="s">
        <v>93</v>
      </c>
      <c r="J109" t="s">
        <v>94</v>
      </c>
      <c r="K109" t="s">
        <v>29</v>
      </c>
      <c r="N109">
        <v>216612</v>
      </c>
      <c r="O109" t="s">
        <v>68</v>
      </c>
      <c r="P109" t="s">
        <v>69</v>
      </c>
      <c r="Q109" t="s">
        <v>75</v>
      </c>
      <c r="R109" t="s">
        <v>76</v>
      </c>
      <c r="S109">
        <v>3</v>
      </c>
    </row>
    <row r="110" spans="1:19" ht="15">
      <c r="A110" t="s">
        <v>44</v>
      </c>
      <c r="B110" t="s">
        <v>74</v>
      </c>
      <c r="C110">
        <v>7</v>
      </c>
      <c r="D110">
        <v>2014</v>
      </c>
      <c r="E110" t="s">
        <v>92</v>
      </c>
      <c r="F110" t="s">
        <v>24</v>
      </c>
      <c r="G110" t="s">
        <v>25</v>
      </c>
      <c r="H110" t="s">
        <v>26</v>
      </c>
      <c r="I110" t="s">
        <v>93</v>
      </c>
      <c r="J110" t="s">
        <v>94</v>
      </c>
      <c r="K110" t="s">
        <v>29</v>
      </c>
      <c r="N110">
        <v>216612</v>
      </c>
      <c r="O110" t="s">
        <v>68</v>
      </c>
      <c r="P110" t="s">
        <v>69</v>
      </c>
      <c r="Q110" t="s">
        <v>75</v>
      </c>
      <c r="R110" t="s">
        <v>76</v>
      </c>
      <c r="S110">
        <v>35</v>
      </c>
    </row>
    <row r="111" spans="1:19" ht="15">
      <c r="A111" t="s">
        <v>44</v>
      </c>
      <c r="B111" t="s">
        <v>39</v>
      </c>
      <c r="C111">
        <v>7</v>
      </c>
      <c r="D111">
        <v>2014</v>
      </c>
      <c r="E111" t="s">
        <v>92</v>
      </c>
      <c r="F111" t="s">
        <v>24</v>
      </c>
      <c r="G111" t="s">
        <v>25</v>
      </c>
      <c r="H111" t="s">
        <v>26</v>
      </c>
      <c r="I111" t="s">
        <v>45</v>
      </c>
      <c r="J111" t="s">
        <v>28</v>
      </c>
      <c r="K111" t="s">
        <v>29</v>
      </c>
      <c r="N111">
        <v>75143</v>
      </c>
      <c r="O111" t="s">
        <v>31</v>
      </c>
      <c r="P111" t="s">
        <v>32</v>
      </c>
      <c r="Q111" t="s">
        <v>42</v>
      </c>
      <c r="R111" t="s">
        <v>43</v>
      </c>
      <c r="S111">
        <v>8</v>
      </c>
    </row>
    <row r="112" spans="1:19" ht="15">
      <c r="A112" t="s">
        <v>46</v>
      </c>
      <c r="B112" t="s">
        <v>39</v>
      </c>
      <c r="C112">
        <v>7</v>
      </c>
      <c r="D112">
        <v>2014</v>
      </c>
      <c r="E112" t="s">
        <v>92</v>
      </c>
      <c r="F112" t="s">
        <v>24</v>
      </c>
      <c r="G112" t="s">
        <v>25</v>
      </c>
      <c r="H112" t="s">
        <v>26</v>
      </c>
      <c r="I112" t="s">
        <v>47</v>
      </c>
      <c r="J112" t="s">
        <v>28</v>
      </c>
      <c r="K112" t="s">
        <v>29</v>
      </c>
      <c r="N112">
        <v>277990</v>
      </c>
      <c r="O112" t="s">
        <v>31</v>
      </c>
      <c r="P112" t="s">
        <v>32</v>
      </c>
      <c r="Q112" t="s">
        <v>42</v>
      </c>
      <c r="R112" t="s">
        <v>43</v>
      </c>
      <c r="S112">
        <v>35</v>
      </c>
    </row>
    <row r="113" spans="1:19" ht="15">
      <c r="A113" s="3" t="s">
        <v>21</v>
      </c>
      <c r="B113" s="3" t="s">
        <v>39</v>
      </c>
      <c r="C113">
        <v>7</v>
      </c>
      <c r="D113">
        <v>2014</v>
      </c>
      <c r="E113" s="3" t="s">
        <v>65</v>
      </c>
      <c r="F113" s="3" t="s">
        <v>24</v>
      </c>
      <c r="G113" s="3" t="s">
        <v>25</v>
      </c>
      <c r="H113" s="3" t="s">
        <v>26</v>
      </c>
      <c r="I113" s="3" t="s">
        <v>27</v>
      </c>
      <c r="J113" s="3" t="s">
        <v>41</v>
      </c>
      <c r="K113" s="3" t="s">
        <v>29</v>
      </c>
      <c r="L113" s="3" t="s">
        <v>30</v>
      </c>
      <c r="M113" s="3" t="s">
        <v>30</v>
      </c>
      <c r="N113" s="4">
        <v>1352</v>
      </c>
      <c r="O113" s="3" t="s">
        <v>31</v>
      </c>
      <c r="P113" s="3" t="s">
        <v>32</v>
      </c>
      <c r="Q113" s="3" t="s">
        <v>42</v>
      </c>
      <c r="R113" s="3" t="s">
        <v>43</v>
      </c>
      <c r="S113">
        <v>1</v>
      </c>
    </row>
    <row r="114" spans="1:19" ht="15">
      <c r="A114" s="3" t="s">
        <v>44</v>
      </c>
      <c r="B114" s="3" t="s">
        <v>39</v>
      </c>
      <c r="C114">
        <v>7</v>
      </c>
      <c r="D114">
        <v>2014</v>
      </c>
      <c r="E114" s="3" t="s">
        <v>65</v>
      </c>
      <c r="F114" s="3" t="s">
        <v>24</v>
      </c>
      <c r="G114" s="3" t="s">
        <v>25</v>
      </c>
      <c r="H114" s="3" t="s">
        <v>26</v>
      </c>
      <c r="I114" s="3" t="s">
        <v>45</v>
      </c>
      <c r="J114" s="3" t="s">
        <v>28</v>
      </c>
      <c r="K114" s="3" t="s">
        <v>29</v>
      </c>
      <c r="L114" s="3" t="s">
        <v>30</v>
      </c>
      <c r="M114" s="3" t="s">
        <v>30</v>
      </c>
      <c r="N114" s="4">
        <v>1075</v>
      </c>
      <c r="O114" s="3" t="s">
        <v>68</v>
      </c>
      <c r="P114" s="3" t="s">
        <v>32</v>
      </c>
      <c r="Q114" s="3" t="s">
        <v>72</v>
      </c>
      <c r="R114" s="3" t="s">
        <v>73</v>
      </c>
      <c r="S114">
        <v>2</v>
      </c>
    </row>
    <row r="115" spans="1:19" ht="15">
      <c r="A115" s="3" t="s">
        <v>44</v>
      </c>
      <c r="B115" s="3" t="s">
        <v>39</v>
      </c>
      <c r="C115">
        <v>7</v>
      </c>
      <c r="D115">
        <v>2014</v>
      </c>
      <c r="E115" s="3" t="s">
        <v>65</v>
      </c>
      <c r="F115" s="3" t="s">
        <v>24</v>
      </c>
      <c r="G115" s="3" t="s">
        <v>25</v>
      </c>
      <c r="H115" s="3" t="s">
        <v>26</v>
      </c>
      <c r="I115" s="3" t="s">
        <v>45</v>
      </c>
      <c r="J115" s="3" t="s">
        <v>41</v>
      </c>
      <c r="K115" s="3" t="s">
        <v>29</v>
      </c>
      <c r="L115" s="3" t="s">
        <v>30</v>
      </c>
      <c r="M115" s="3" t="s">
        <v>30</v>
      </c>
      <c r="N115" s="4">
        <v>104</v>
      </c>
      <c r="O115" s="3" t="s">
        <v>31</v>
      </c>
      <c r="P115" s="3" t="s">
        <v>32</v>
      </c>
      <c r="Q115" s="3" t="s">
        <v>42</v>
      </c>
      <c r="R115" s="3" t="s">
        <v>43</v>
      </c>
      <c r="S115">
        <v>6</v>
      </c>
    </row>
    <row r="116" spans="1:19" ht="15">
      <c r="A116" s="3" t="s">
        <v>46</v>
      </c>
      <c r="B116" s="3" t="s">
        <v>39</v>
      </c>
      <c r="C116">
        <v>7</v>
      </c>
      <c r="D116">
        <v>2014</v>
      </c>
      <c r="E116" s="3" t="s">
        <v>65</v>
      </c>
      <c r="F116" s="3" t="s">
        <v>24</v>
      </c>
      <c r="G116" s="3" t="s">
        <v>25</v>
      </c>
      <c r="H116" s="3" t="s">
        <v>26</v>
      </c>
      <c r="I116" s="3" t="s">
        <v>47</v>
      </c>
      <c r="J116" s="3" t="s">
        <v>41</v>
      </c>
      <c r="K116" s="3" t="s">
        <v>29</v>
      </c>
      <c r="L116" s="3" t="s">
        <v>30</v>
      </c>
      <c r="M116" s="3" t="s">
        <v>30</v>
      </c>
      <c r="N116" s="4">
        <v>335</v>
      </c>
      <c r="O116" s="3" t="s">
        <v>31</v>
      </c>
      <c r="P116" s="3" t="s">
        <v>32</v>
      </c>
      <c r="Q116" s="3" t="s">
        <v>42</v>
      </c>
      <c r="R116" s="3" t="s">
        <v>43</v>
      </c>
      <c r="S116">
        <v>33</v>
      </c>
    </row>
    <row r="117" spans="1:19" ht="15">
      <c r="A117" s="3" t="s">
        <v>21</v>
      </c>
      <c r="B117" s="3" t="s">
        <v>22</v>
      </c>
      <c r="C117">
        <v>7</v>
      </c>
      <c r="D117">
        <v>2014</v>
      </c>
      <c r="E117" s="3" t="s">
        <v>81</v>
      </c>
      <c r="F117" s="3" t="s">
        <v>24</v>
      </c>
      <c r="G117" s="3" t="s">
        <v>25</v>
      </c>
      <c r="H117" s="3" t="s">
        <v>26</v>
      </c>
      <c r="I117" s="3" t="s">
        <v>27</v>
      </c>
      <c r="J117" s="3" t="s">
        <v>49</v>
      </c>
      <c r="K117" s="3" t="s">
        <v>29</v>
      </c>
      <c r="L117" s="3" t="s">
        <v>30</v>
      </c>
      <c r="M117" s="3" t="s">
        <v>30</v>
      </c>
      <c r="N117" s="4">
        <v>2125</v>
      </c>
      <c r="O117" s="3" t="s">
        <v>31</v>
      </c>
      <c r="P117" s="3" t="s">
        <v>32</v>
      </c>
      <c r="Q117" s="3" t="s">
        <v>50</v>
      </c>
      <c r="R117" s="3" t="s">
        <v>51</v>
      </c>
      <c r="S117">
        <v>1</v>
      </c>
    </row>
    <row r="118" spans="1:19" ht="15">
      <c r="A118" t="s">
        <v>46</v>
      </c>
      <c r="B118" t="s">
        <v>22</v>
      </c>
      <c r="C118">
        <v>8</v>
      </c>
      <c r="D118">
        <v>2014</v>
      </c>
      <c r="E118" t="s">
        <v>56</v>
      </c>
      <c r="F118" t="s">
        <v>24</v>
      </c>
      <c r="G118" t="s">
        <v>25</v>
      </c>
      <c r="H118" t="s">
        <v>26</v>
      </c>
      <c r="I118" t="s">
        <v>47</v>
      </c>
      <c r="J118" t="s">
        <v>28</v>
      </c>
      <c r="K118" t="s">
        <v>29</v>
      </c>
      <c r="N118">
        <v>814.8</v>
      </c>
      <c r="O118" t="s">
        <v>31</v>
      </c>
      <c r="P118" t="s">
        <v>32</v>
      </c>
      <c r="Q118" t="s">
        <v>98</v>
      </c>
      <c r="R118" t="s">
        <v>99</v>
      </c>
      <c r="S118">
        <v>2</v>
      </c>
    </row>
    <row r="119" spans="1:19" ht="15">
      <c r="A119" t="s">
        <v>21</v>
      </c>
      <c r="B119" t="s">
        <v>39</v>
      </c>
      <c r="C119">
        <v>8</v>
      </c>
      <c r="D119">
        <v>2014</v>
      </c>
      <c r="E119" t="s">
        <v>92</v>
      </c>
      <c r="F119" t="s">
        <v>24</v>
      </c>
      <c r="G119" t="s">
        <v>25</v>
      </c>
      <c r="H119" t="s">
        <v>26</v>
      </c>
      <c r="I119" t="s">
        <v>27</v>
      </c>
      <c r="J119" t="s">
        <v>28</v>
      </c>
      <c r="K119" t="s">
        <v>29</v>
      </c>
      <c r="N119">
        <v>499437</v>
      </c>
      <c r="O119" t="s">
        <v>31</v>
      </c>
      <c r="P119" t="s">
        <v>32</v>
      </c>
      <c r="Q119" t="s">
        <v>42</v>
      </c>
      <c r="R119" t="s">
        <v>43</v>
      </c>
      <c r="S119">
        <v>3</v>
      </c>
    </row>
    <row r="120" spans="1:19" ht="15">
      <c r="A120" t="s">
        <v>44</v>
      </c>
      <c r="B120" t="s">
        <v>39</v>
      </c>
      <c r="C120">
        <v>8</v>
      </c>
      <c r="D120">
        <v>2014</v>
      </c>
      <c r="E120" t="s">
        <v>92</v>
      </c>
      <c r="F120" t="s">
        <v>24</v>
      </c>
      <c r="G120" t="s">
        <v>25</v>
      </c>
      <c r="H120" t="s">
        <v>26</v>
      </c>
      <c r="I120" t="s">
        <v>45</v>
      </c>
      <c r="J120" t="s">
        <v>28</v>
      </c>
      <c r="K120" t="s">
        <v>29</v>
      </c>
      <c r="N120">
        <v>75143</v>
      </c>
      <c r="O120" t="s">
        <v>31</v>
      </c>
      <c r="P120" t="s">
        <v>32</v>
      </c>
      <c r="Q120" t="s">
        <v>42</v>
      </c>
      <c r="R120" t="s">
        <v>43</v>
      </c>
      <c r="S120">
        <v>8</v>
      </c>
    </row>
    <row r="121" spans="1:19" ht="15">
      <c r="A121" t="s">
        <v>44</v>
      </c>
      <c r="B121" t="s">
        <v>74</v>
      </c>
      <c r="C121">
        <v>8</v>
      </c>
      <c r="D121">
        <v>2014</v>
      </c>
      <c r="E121" t="s">
        <v>92</v>
      </c>
      <c r="F121" t="s">
        <v>24</v>
      </c>
      <c r="G121" t="s">
        <v>25</v>
      </c>
      <c r="H121" t="s">
        <v>26</v>
      </c>
      <c r="I121" t="s">
        <v>93</v>
      </c>
      <c r="J121" t="s">
        <v>94</v>
      </c>
      <c r="K121" t="s">
        <v>29</v>
      </c>
      <c r="N121">
        <v>216612</v>
      </c>
      <c r="O121" t="s">
        <v>68</v>
      </c>
      <c r="P121" t="s">
        <v>69</v>
      </c>
      <c r="Q121" t="s">
        <v>75</v>
      </c>
      <c r="R121" t="s">
        <v>76</v>
      </c>
      <c r="S121">
        <v>5</v>
      </c>
    </row>
    <row r="122" spans="1:19" ht="15">
      <c r="A122" t="s">
        <v>44</v>
      </c>
      <c r="B122" t="s">
        <v>74</v>
      </c>
      <c r="C122">
        <v>8</v>
      </c>
      <c r="D122">
        <v>2014</v>
      </c>
      <c r="E122" t="s">
        <v>92</v>
      </c>
      <c r="F122" t="s">
        <v>24</v>
      </c>
      <c r="G122" t="s">
        <v>25</v>
      </c>
      <c r="H122" t="s">
        <v>26</v>
      </c>
      <c r="I122" t="s">
        <v>93</v>
      </c>
      <c r="J122" t="s">
        <v>94</v>
      </c>
      <c r="K122" t="s">
        <v>29</v>
      </c>
      <c r="N122">
        <v>216612</v>
      </c>
      <c r="O122" t="s">
        <v>68</v>
      </c>
      <c r="P122" t="s">
        <v>69</v>
      </c>
      <c r="Q122" t="s">
        <v>75</v>
      </c>
      <c r="R122" t="s">
        <v>76</v>
      </c>
      <c r="S122">
        <v>41</v>
      </c>
    </row>
    <row r="123" spans="1:19" ht="15">
      <c r="A123" t="s">
        <v>46</v>
      </c>
      <c r="B123" t="s">
        <v>39</v>
      </c>
      <c r="C123">
        <v>8</v>
      </c>
      <c r="D123">
        <v>2014</v>
      </c>
      <c r="E123" t="s">
        <v>92</v>
      </c>
      <c r="F123" t="s">
        <v>24</v>
      </c>
      <c r="G123" t="s">
        <v>25</v>
      </c>
      <c r="H123" t="s">
        <v>26</v>
      </c>
      <c r="I123" t="s">
        <v>47</v>
      </c>
      <c r="J123" t="s">
        <v>28</v>
      </c>
      <c r="K123" t="s">
        <v>29</v>
      </c>
      <c r="N123">
        <v>277990</v>
      </c>
      <c r="O123" t="s">
        <v>31</v>
      </c>
      <c r="P123" t="s">
        <v>32</v>
      </c>
      <c r="Q123" t="s">
        <v>42</v>
      </c>
      <c r="R123" t="s">
        <v>43</v>
      </c>
      <c r="S123">
        <v>35</v>
      </c>
    </row>
    <row r="124" spans="1:19" ht="15">
      <c r="A124" s="3" t="s">
        <v>21</v>
      </c>
      <c r="B124" s="3" t="s">
        <v>39</v>
      </c>
      <c r="C124">
        <v>8</v>
      </c>
      <c r="D124">
        <v>2014</v>
      </c>
      <c r="E124" s="3" t="s">
        <v>65</v>
      </c>
      <c r="F124" s="3" t="s">
        <v>24</v>
      </c>
      <c r="G124" s="3" t="s">
        <v>25</v>
      </c>
      <c r="H124" s="3" t="s">
        <v>26</v>
      </c>
      <c r="I124" s="3" t="s">
        <v>27</v>
      </c>
      <c r="J124" s="3" t="s">
        <v>41</v>
      </c>
      <c r="K124" s="3" t="s">
        <v>29</v>
      </c>
      <c r="L124" s="3" t="s">
        <v>30</v>
      </c>
      <c r="M124" s="3" t="s">
        <v>30</v>
      </c>
      <c r="N124" s="4">
        <v>1352</v>
      </c>
      <c r="O124" s="3" t="s">
        <v>31</v>
      </c>
      <c r="P124" s="3" t="s">
        <v>32</v>
      </c>
      <c r="Q124" s="3" t="s">
        <v>42</v>
      </c>
      <c r="R124" s="3" t="s">
        <v>43</v>
      </c>
      <c r="S124">
        <v>1</v>
      </c>
    </row>
    <row r="125" spans="1:19" ht="15">
      <c r="A125" s="3" t="s">
        <v>44</v>
      </c>
      <c r="B125" s="3" t="s">
        <v>39</v>
      </c>
      <c r="C125">
        <v>8</v>
      </c>
      <c r="D125">
        <v>2014</v>
      </c>
      <c r="E125" s="3" t="s">
        <v>65</v>
      </c>
      <c r="F125" s="3" t="s">
        <v>24</v>
      </c>
      <c r="G125" s="3" t="s">
        <v>25</v>
      </c>
      <c r="H125" s="3" t="s">
        <v>26</v>
      </c>
      <c r="I125" s="3" t="s">
        <v>45</v>
      </c>
      <c r="J125" s="3" t="s">
        <v>41</v>
      </c>
      <c r="K125" s="3" t="s">
        <v>29</v>
      </c>
      <c r="L125" s="3" t="s">
        <v>30</v>
      </c>
      <c r="M125" s="3" t="s">
        <v>30</v>
      </c>
      <c r="N125" s="4">
        <v>104</v>
      </c>
      <c r="O125" s="3" t="s">
        <v>31</v>
      </c>
      <c r="P125" s="3" t="s">
        <v>32</v>
      </c>
      <c r="Q125" s="3" t="s">
        <v>42</v>
      </c>
      <c r="R125" s="3" t="s">
        <v>43</v>
      </c>
      <c r="S125">
        <v>6</v>
      </c>
    </row>
    <row r="126" spans="1:19" ht="15">
      <c r="A126" s="3" t="s">
        <v>44</v>
      </c>
      <c r="B126" s="3" t="s">
        <v>74</v>
      </c>
      <c r="C126">
        <v>8</v>
      </c>
      <c r="D126">
        <v>2014</v>
      </c>
      <c r="E126" s="3" t="s">
        <v>65</v>
      </c>
      <c r="F126" s="3" t="s">
        <v>24</v>
      </c>
      <c r="G126" s="3" t="s">
        <v>25</v>
      </c>
      <c r="H126" s="3" t="s">
        <v>26</v>
      </c>
      <c r="I126" s="3" t="s">
        <v>45</v>
      </c>
      <c r="J126" s="3" t="s">
        <v>41</v>
      </c>
      <c r="K126" s="3" t="s">
        <v>29</v>
      </c>
      <c r="L126" s="3" t="s">
        <v>30</v>
      </c>
      <c r="M126" s="3" t="s">
        <v>30</v>
      </c>
      <c r="N126" s="4">
        <v>1075</v>
      </c>
      <c r="O126" s="3" t="s">
        <v>68</v>
      </c>
      <c r="P126" s="3" t="s">
        <v>69</v>
      </c>
      <c r="Q126" s="3" t="s">
        <v>75</v>
      </c>
      <c r="R126" s="3" t="s">
        <v>76</v>
      </c>
      <c r="S126">
        <v>3</v>
      </c>
    </row>
    <row r="127" spans="1:19" ht="15">
      <c r="A127" s="3" t="s">
        <v>46</v>
      </c>
      <c r="B127" s="3" t="s">
        <v>39</v>
      </c>
      <c r="C127">
        <v>8</v>
      </c>
      <c r="D127">
        <v>2014</v>
      </c>
      <c r="E127" s="3" t="s">
        <v>65</v>
      </c>
      <c r="F127" s="3" t="s">
        <v>24</v>
      </c>
      <c r="G127" s="3" t="s">
        <v>25</v>
      </c>
      <c r="H127" s="3" t="s">
        <v>26</v>
      </c>
      <c r="I127" s="3" t="s">
        <v>47</v>
      </c>
      <c r="J127" s="3" t="s">
        <v>41</v>
      </c>
      <c r="K127" s="3" t="s">
        <v>29</v>
      </c>
      <c r="L127" s="3" t="s">
        <v>30</v>
      </c>
      <c r="M127" s="3" t="s">
        <v>30</v>
      </c>
      <c r="N127" s="4">
        <v>335</v>
      </c>
      <c r="O127" s="3" t="s">
        <v>31</v>
      </c>
      <c r="P127" s="3" t="s">
        <v>32</v>
      </c>
      <c r="Q127" s="3" t="s">
        <v>42</v>
      </c>
      <c r="R127" s="3" t="s">
        <v>43</v>
      </c>
      <c r="S127">
        <v>33</v>
      </c>
    </row>
    <row r="128" spans="1:19" ht="15">
      <c r="A128" s="3" t="s">
        <v>21</v>
      </c>
      <c r="B128" s="3" t="s">
        <v>22</v>
      </c>
      <c r="C128">
        <v>8</v>
      </c>
      <c r="D128">
        <v>2014</v>
      </c>
      <c r="E128" s="3" t="s">
        <v>81</v>
      </c>
      <c r="F128" s="3" t="s">
        <v>24</v>
      </c>
      <c r="G128" s="3" t="s">
        <v>25</v>
      </c>
      <c r="H128" s="3" t="s">
        <v>26</v>
      </c>
      <c r="I128" s="3" t="s">
        <v>27</v>
      </c>
      <c r="J128" s="3" t="s">
        <v>49</v>
      </c>
      <c r="K128" s="3" t="s">
        <v>29</v>
      </c>
      <c r="L128" s="3" t="s">
        <v>30</v>
      </c>
      <c r="M128" s="3" t="s">
        <v>30</v>
      </c>
      <c r="N128" s="4">
        <v>2125</v>
      </c>
      <c r="O128" s="3" t="s">
        <v>31</v>
      </c>
      <c r="P128" s="3" t="s">
        <v>32</v>
      </c>
      <c r="Q128" s="3" t="s">
        <v>50</v>
      </c>
      <c r="R128" s="3" t="s">
        <v>51</v>
      </c>
      <c r="S128">
        <v>1</v>
      </c>
    </row>
    <row r="129" spans="1:19" ht="15">
      <c r="A129" t="s">
        <v>21</v>
      </c>
      <c r="B129" t="s">
        <v>39</v>
      </c>
      <c r="C129">
        <v>9</v>
      </c>
      <c r="D129">
        <v>2014</v>
      </c>
      <c r="E129" t="s">
        <v>92</v>
      </c>
      <c r="F129" t="s">
        <v>24</v>
      </c>
      <c r="G129" t="s">
        <v>25</v>
      </c>
      <c r="H129" t="s">
        <v>26</v>
      </c>
      <c r="I129" t="s">
        <v>27</v>
      </c>
      <c r="J129" t="s">
        <v>28</v>
      </c>
      <c r="K129" t="s">
        <v>29</v>
      </c>
      <c r="N129">
        <v>499437</v>
      </c>
      <c r="O129" t="s">
        <v>31</v>
      </c>
      <c r="P129" t="s">
        <v>32</v>
      </c>
      <c r="Q129" t="s">
        <v>42</v>
      </c>
      <c r="R129" t="s">
        <v>43</v>
      </c>
      <c r="S129">
        <v>3</v>
      </c>
    </row>
    <row r="130" spans="1:19" ht="15">
      <c r="A130" t="s">
        <v>44</v>
      </c>
      <c r="B130" t="s">
        <v>74</v>
      </c>
      <c r="C130">
        <v>9</v>
      </c>
      <c r="D130">
        <v>2014</v>
      </c>
      <c r="E130" t="s">
        <v>92</v>
      </c>
      <c r="F130" t="s">
        <v>24</v>
      </c>
      <c r="G130" t="s">
        <v>25</v>
      </c>
      <c r="H130" t="s">
        <v>26</v>
      </c>
      <c r="I130" t="s">
        <v>93</v>
      </c>
      <c r="J130" t="s">
        <v>94</v>
      </c>
      <c r="K130" t="s">
        <v>29</v>
      </c>
      <c r="N130">
        <v>216612</v>
      </c>
      <c r="O130" t="s">
        <v>68</v>
      </c>
      <c r="P130" t="s">
        <v>69</v>
      </c>
      <c r="Q130" t="s">
        <v>75</v>
      </c>
      <c r="R130" t="s">
        <v>76</v>
      </c>
      <c r="S130">
        <v>5</v>
      </c>
    </row>
    <row r="131" spans="1:19" ht="15">
      <c r="A131" t="s">
        <v>44</v>
      </c>
      <c r="B131" t="s">
        <v>74</v>
      </c>
      <c r="C131">
        <v>9</v>
      </c>
      <c r="D131">
        <v>2014</v>
      </c>
      <c r="E131" t="s">
        <v>92</v>
      </c>
      <c r="F131" t="s">
        <v>24</v>
      </c>
      <c r="G131" t="s">
        <v>25</v>
      </c>
      <c r="H131" t="s">
        <v>26</v>
      </c>
      <c r="I131" t="s">
        <v>93</v>
      </c>
      <c r="J131" t="s">
        <v>94</v>
      </c>
      <c r="K131" t="s">
        <v>29</v>
      </c>
      <c r="N131">
        <v>216612</v>
      </c>
      <c r="O131" t="s">
        <v>68</v>
      </c>
      <c r="P131" t="s">
        <v>69</v>
      </c>
      <c r="Q131" t="s">
        <v>75</v>
      </c>
      <c r="R131" t="s">
        <v>76</v>
      </c>
      <c r="S131">
        <v>39</v>
      </c>
    </row>
    <row r="132" spans="1:19" ht="15">
      <c r="A132" t="s">
        <v>44</v>
      </c>
      <c r="B132" t="s">
        <v>39</v>
      </c>
      <c r="C132">
        <v>9</v>
      </c>
      <c r="D132">
        <v>2014</v>
      </c>
      <c r="E132" t="s">
        <v>92</v>
      </c>
      <c r="F132" t="s">
        <v>24</v>
      </c>
      <c r="G132" t="s">
        <v>25</v>
      </c>
      <c r="H132" t="s">
        <v>26</v>
      </c>
      <c r="I132" t="s">
        <v>45</v>
      </c>
      <c r="J132" t="s">
        <v>28</v>
      </c>
      <c r="K132" t="s">
        <v>29</v>
      </c>
      <c r="N132">
        <v>75143</v>
      </c>
      <c r="O132" t="s">
        <v>31</v>
      </c>
      <c r="P132" t="s">
        <v>32</v>
      </c>
      <c r="Q132" t="s">
        <v>42</v>
      </c>
      <c r="R132" t="s">
        <v>43</v>
      </c>
      <c r="S132">
        <v>8</v>
      </c>
    </row>
    <row r="133" spans="1:19" ht="15">
      <c r="A133" t="s">
        <v>46</v>
      </c>
      <c r="B133" t="s">
        <v>39</v>
      </c>
      <c r="C133">
        <v>9</v>
      </c>
      <c r="D133">
        <v>2014</v>
      </c>
      <c r="E133" t="s">
        <v>92</v>
      </c>
      <c r="F133" t="s">
        <v>24</v>
      </c>
      <c r="G133" t="s">
        <v>25</v>
      </c>
      <c r="H133" t="s">
        <v>26</v>
      </c>
      <c r="I133" t="s">
        <v>47</v>
      </c>
      <c r="J133" t="s">
        <v>28</v>
      </c>
      <c r="K133" t="s">
        <v>29</v>
      </c>
      <c r="N133">
        <v>277990</v>
      </c>
      <c r="O133" t="s">
        <v>31</v>
      </c>
      <c r="P133" t="s">
        <v>32</v>
      </c>
      <c r="Q133" t="s">
        <v>42</v>
      </c>
      <c r="R133" t="s">
        <v>43</v>
      </c>
      <c r="S133">
        <v>35</v>
      </c>
    </row>
    <row r="134" spans="1:19" ht="15">
      <c r="A134" s="3" t="s">
        <v>44</v>
      </c>
      <c r="B134" s="3" t="s">
        <v>67</v>
      </c>
      <c r="C134">
        <v>9</v>
      </c>
      <c r="D134">
        <v>2014</v>
      </c>
      <c r="E134" s="3" t="s">
        <v>40</v>
      </c>
      <c r="F134" s="3" t="s">
        <v>24</v>
      </c>
      <c r="G134" s="3" t="s">
        <v>25</v>
      </c>
      <c r="H134" s="3" t="s">
        <v>26</v>
      </c>
      <c r="I134" s="3" t="s">
        <v>45</v>
      </c>
      <c r="J134" s="3" t="s">
        <v>41</v>
      </c>
      <c r="K134" s="3" t="s">
        <v>29</v>
      </c>
      <c r="L134" s="3" t="s">
        <v>30</v>
      </c>
      <c r="M134" s="3" t="s">
        <v>30</v>
      </c>
      <c r="N134" s="4">
        <v>1906.34</v>
      </c>
      <c r="O134" s="3" t="s">
        <v>68</v>
      </c>
      <c r="P134" s="3" t="s">
        <v>69</v>
      </c>
      <c r="Q134" s="3" t="s">
        <v>70</v>
      </c>
      <c r="R134" s="3" t="s">
        <v>71</v>
      </c>
      <c r="S134">
        <v>1</v>
      </c>
    </row>
    <row r="135" spans="1:19" ht="15">
      <c r="A135" s="3" t="s">
        <v>21</v>
      </c>
      <c r="B135" s="3" t="s">
        <v>39</v>
      </c>
      <c r="C135">
        <v>9</v>
      </c>
      <c r="D135">
        <v>2014</v>
      </c>
      <c r="E135" s="3" t="s">
        <v>65</v>
      </c>
      <c r="F135" s="3" t="s">
        <v>24</v>
      </c>
      <c r="G135" s="3" t="s">
        <v>25</v>
      </c>
      <c r="H135" s="3" t="s">
        <v>26</v>
      </c>
      <c r="I135" s="3" t="s">
        <v>27</v>
      </c>
      <c r="J135" s="3" t="s">
        <v>41</v>
      </c>
      <c r="K135" s="3" t="s">
        <v>29</v>
      </c>
      <c r="L135" s="3" t="s">
        <v>30</v>
      </c>
      <c r="M135" s="3" t="s">
        <v>30</v>
      </c>
      <c r="N135" s="4">
        <v>1352</v>
      </c>
      <c r="O135" s="3" t="s">
        <v>31</v>
      </c>
      <c r="P135" s="3" t="s">
        <v>32</v>
      </c>
      <c r="Q135" s="3" t="s">
        <v>42</v>
      </c>
      <c r="R135" s="3" t="s">
        <v>43</v>
      </c>
      <c r="S135">
        <v>1</v>
      </c>
    </row>
    <row r="136" spans="1:19" ht="15">
      <c r="A136" s="3" t="s">
        <v>44</v>
      </c>
      <c r="B136" s="3" t="s">
        <v>74</v>
      </c>
      <c r="C136">
        <v>9</v>
      </c>
      <c r="D136">
        <v>2014</v>
      </c>
      <c r="E136" s="3" t="s">
        <v>65</v>
      </c>
      <c r="F136" s="3" t="s">
        <v>24</v>
      </c>
      <c r="G136" s="3" t="s">
        <v>25</v>
      </c>
      <c r="H136" s="3" t="s">
        <v>26</v>
      </c>
      <c r="I136" s="3" t="s">
        <v>45</v>
      </c>
      <c r="J136" s="3" t="s">
        <v>41</v>
      </c>
      <c r="K136" s="3" t="s">
        <v>29</v>
      </c>
      <c r="L136" s="3" t="s">
        <v>30</v>
      </c>
      <c r="M136" s="3" t="s">
        <v>30</v>
      </c>
      <c r="N136" s="4">
        <v>167</v>
      </c>
      <c r="O136" s="3" t="s">
        <v>68</v>
      </c>
      <c r="P136" s="3" t="s">
        <v>69</v>
      </c>
      <c r="Q136" s="3" t="s">
        <v>75</v>
      </c>
      <c r="R136" s="3" t="s">
        <v>76</v>
      </c>
      <c r="S136">
        <v>3</v>
      </c>
    </row>
    <row r="137" spans="1:19" ht="15">
      <c r="A137" s="3" t="s">
        <v>44</v>
      </c>
      <c r="B137" s="3" t="s">
        <v>74</v>
      </c>
      <c r="C137">
        <v>9</v>
      </c>
      <c r="D137">
        <v>2014</v>
      </c>
      <c r="E137" s="3" t="s">
        <v>65</v>
      </c>
      <c r="F137" s="3" t="s">
        <v>24</v>
      </c>
      <c r="G137" s="3" t="s">
        <v>25</v>
      </c>
      <c r="H137" s="3" t="s">
        <v>26</v>
      </c>
      <c r="I137" s="3" t="s">
        <v>45</v>
      </c>
      <c r="J137" s="3" t="s">
        <v>41</v>
      </c>
      <c r="K137" s="3" t="s">
        <v>29</v>
      </c>
      <c r="L137" s="3" t="s">
        <v>30</v>
      </c>
      <c r="M137" s="3" t="s">
        <v>30</v>
      </c>
      <c r="N137" s="4">
        <v>-1815.5</v>
      </c>
      <c r="O137" s="3" t="s">
        <v>68</v>
      </c>
      <c r="P137" s="3" t="s">
        <v>69</v>
      </c>
      <c r="Q137" s="3" t="s">
        <v>77</v>
      </c>
      <c r="R137" s="3" t="s">
        <v>78</v>
      </c>
      <c r="S137">
        <v>1</v>
      </c>
    </row>
    <row r="138" spans="1:19" ht="15">
      <c r="A138" s="3" t="s">
        <v>44</v>
      </c>
      <c r="B138" s="3" t="s">
        <v>39</v>
      </c>
      <c r="C138">
        <v>9</v>
      </c>
      <c r="D138">
        <v>2014</v>
      </c>
      <c r="E138" s="3" t="s">
        <v>65</v>
      </c>
      <c r="F138" s="3" t="s">
        <v>24</v>
      </c>
      <c r="G138" s="3" t="s">
        <v>25</v>
      </c>
      <c r="H138" s="3" t="s">
        <v>26</v>
      </c>
      <c r="I138" s="3" t="s">
        <v>45</v>
      </c>
      <c r="J138" s="3" t="s">
        <v>41</v>
      </c>
      <c r="K138" s="3" t="s">
        <v>29</v>
      </c>
      <c r="L138" s="3" t="s">
        <v>30</v>
      </c>
      <c r="M138" s="3" t="s">
        <v>30</v>
      </c>
      <c r="N138" s="4">
        <v>104</v>
      </c>
      <c r="O138" s="3" t="s">
        <v>31</v>
      </c>
      <c r="P138" s="3" t="s">
        <v>32</v>
      </c>
      <c r="Q138" s="3" t="s">
        <v>42</v>
      </c>
      <c r="R138" s="3" t="s">
        <v>43</v>
      </c>
      <c r="S138">
        <v>6</v>
      </c>
    </row>
    <row r="139" spans="1:19" ht="15">
      <c r="A139" s="3" t="s">
        <v>46</v>
      </c>
      <c r="B139" s="3" t="s">
        <v>39</v>
      </c>
      <c r="C139">
        <v>9</v>
      </c>
      <c r="D139">
        <v>2014</v>
      </c>
      <c r="E139" s="3" t="s">
        <v>65</v>
      </c>
      <c r="F139" s="3" t="s">
        <v>24</v>
      </c>
      <c r="G139" s="3" t="s">
        <v>25</v>
      </c>
      <c r="H139" s="3" t="s">
        <v>26</v>
      </c>
      <c r="I139" s="3" t="s">
        <v>47</v>
      </c>
      <c r="J139" s="3" t="s">
        <v>41</v>
      </c>
      <c r="K139" s="3" t="s">
        <v>29</v>
      </c>
      <c r="L139" s="3" t="s">
        <v>30</v>
      </c>
      <c r="M139" s="3" t="s">
        <v>30</v>
      </c>
      <c r="N139" s="4">
        <v>335</v>
      </c>
      <c r="O139" s="3" t="s">
        <v>31</v>
      </c>
      <c r="P139" s="3" t="s">
        <v>32</v>
      </c>
      <c r="Q139" s="3" t="s">
        <v>42</v>
      </c>
      <c r="R139" s="3" t="s">
        <v>43</v>
      </c>
      <c r="S139">
        <v>33</v>
      </c>
    </row>
    <row r="140" spans="1:19" ht="15">
      <c r="A140" s="3" t="s">
        <v>21</v>
      </c>
      <c r="B140" s="3" t="s">
        <v>22</v>
      </c>
      <c r="C140">
        <v>9</v>
      </c>
      <c r="D140">
        <v>2014</v>
      </c>
      <c r="E140" s="3" t="s">
        <v>81</v>
      </c>
      <c r="F140" s="3" t="s">
        <v>24</v>
      </c>
      <c r="G140" s="3" t="s">
        <v>25</v>
      </c>
      <c r="H140" s="3" t="s">
        <v>26</v>
      </c>
      <c r="I140" s="3" t="s">
        <v>27</v>
      </c>
      <c r="J140" s="3" t="s">
        <v>49</v>
      </c>
      <c r="K140" s="3" t="s">
        <v>29</v>
      </c>
      <c r="L140" s="3" t="s">
        <v>30</v>
      </c>
      <c r="M140" s="3" t="s">
        <v>30</v>
      </c>
      <c r="N140" s="4">
        <v>2125</v>
      </c>
      <c r="O140" s="3" t="s">
        <v>31</v>
      </c>
      <c r="P140" s="3" t="s">
        <v>32</v>
      </c>
      <c r="Q140" s="3" t="s">
        <v>50</v>
      </c>
      <c r="R140" s="3" t="s">
        <v>51</v>
      </c>
      <c r="S140">
        <v>1</v>
      </c>
    </row>
  </sheetData>
  <sheetProtection/>
  <autoFilter ref="A3:S140">
    <sortState ref="A4:S140">
      <sortCondition sortBy="value" ref="D4:D140"/>
    </sortState>
  </autoFilter>
  <printOptions/>
  <pageMargins left="0.75" right="0.75" top="1" bottom="1" header="0.5" footer="0.5"/>
  <pageSetup horizontalDpi="600" verticalDpi="600" orientation="portrait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90"/>
  <sheetViews>
    <sheetView tabSelected="1" view="pageBreakPreview" zoomScale="60" zoomScalePageLayoutView="0" workbookViewId="0" topLeftCell="A64">
      <selection activeCell="D93" sqref="D93"/>
    </sheetView>
  </sheetViews>
  <sheetFormatPr defaultColWidth="9.140625" defaultRowHeight="15"/>
  <cols>
    <col min="1" max="2" width="18.7109375" style="0" customWidth="1"/>
    <col min="3" max="3" width="13.7109375" style="0" customWidth="1"/>
    <col min="4" max="4" width="19.28125" style="0" bestFit="1" customWidth="1"/>
    <col min="5" max="6" width="19.28125" style="0" customWidth="1"/>
    <col min="7" max="7" width="13.421875" style="0" customWidth="1"/>
    <col min="8" max="8" width="10.140625" style="0" bestFit="1" customWidth="1"/>
  </cols>
  <sheetData>
    <row r="3" spans="1:7" ht="15">
      <c r="A3" s="9" t="s">
        <v>139</v>
      </c>
      <c r="B3" s="6"/>
      <c r="C3" s="6"/>
      <c r="D3" s="9" t="s">
        <v>127</v>
      </c>
      <c r="E3" s="6"/>
      <c r="F3" s="6"/>
      <c r="G3" s="7"/>
    </row>
    <row r="4" spans="1:7" ht="15">
      <c r="A4" s="9" t="s">
        <v>3</v>
      </c>
      <c r="B4" s="9" t="s">
        <v>125</v>
      </c>
      <c r="C4" s="9" t="s">
        <v>126</v>
      </c>
      <c r="D4" s="5" t="s">
        <v>31</v>
      </c>
      <c r="E4" s="13" t="s">
        <v>57</v>
      </c>
      <c r="F4" s="13" t="s">
        <v>68</v>
      </c>
      <c r="G4" s="14" t="s">
        <v>100</v>
      </c>
    </row>
    <row r="5" spans="1:8" ht="15">
      <c r="A5" s="5" t="s">
        <v>135</v>
      </c>
      <c r="B5" s="6"/>
      <c r="C5" s="6"/>
      <c r="D5" s="15"/>
      <c r="E5" s="16"/>
      <c r="F5" s="16">
        <v>-238333</v>
      </c>
      <c r="G5" s="17">
        <v>-238333</v>
      </c>
      <c r="H5" s="68">
        <v>41274</v>
      </c>
    </row>
    <row r="6" spans="1:8" ht="15">
      <c r="A6" s="5" t="s">
        <v>134</v>
      </c>
      <c r="B6" s="6"/>
      <c r="C6" s="6"/>
      <c r="D6" s="15"/>
      <c r="E6" s="16"/>
      <c r="F6" s="16">
        <v>-238333</v>
      </c>
      <c r="G6" s="17">
        <v>-238333</v>
      </c>
      <c r="H6" s="68">
        <v>41274</v>
      </c>
    </row>
    <row r="7" spans="1:8" ht="15">
      <c r="A7" s="5" t="s">
        <v>136</v>
      </c>
      <c r="B7" s="6"/>
      <c r="C7" s="6"/>
      <c r="D7" s="15"/>
      <c r="E7" s="16"/>
      <c r="F7" s="16">
        <v>-238333</v>
      </c>
      <c r="G7" s="17">
        <v>-238333</v>
      </c>
      <c r="H7" s="68">
        <v>41274</v>
      </c>
    </row>
    <row r="8" spans="1:8" ht="15">
      <c r="A8" s="5" t="s">
        <v>137</v>
      </c>
      <c r="B8" s="6"/>
      <c r="C8" s="6"/>
      <c r="D8" s="15"/>
      <c r="E8" s="16"/>
      <c r="F8" s="16">
        <v>-238333</v>
      </c>
      <c r="G8" s="17">
        <v>-238333</v>
      </c>
      <c r="H8" s="68">
        <v>41274</v>
      </c>
    </row>
    <row r="9" spans="1:8" ht="15">
      <c r="A9" s="5" t="s">
        <v>131</v>
      </c>
      <c r="B9" s="6"/>
      <c r="C9" s="6"/>
      <c r="D9" s="15"/>
      <c r="E9" s="16"/>
      <c r="F9" s="16">
        <v>-238333</v>
      </c>
      <c r="G9" s="17">
        <v>-238333</v>
      </c>
      <c r="H9" s="68">
        <v>41274</v>
      </c>
    </row>
    <row r="10" spans="1:8" ht="15">
      <c r="A10" s="5" t="s">
        <v>133</v>
      </c>
      <c r="B10" s="6"/>
      <c r="C10" s="6"/>
      <c r="D10" s="15"/>
      <c r="E10" s="16"/>
      <c r="F10" s="16">
        <v>-238335</v>
      </c>
      <c r="G10" s="17">
        <v>-238335</v>
      </c>
      <c r="H10" s="68">
        <v>41274</v>
      </c>
    </row>
    <row r="11" spans="1:8" ht="15">
      <c r="A11" s="5" t="s">
        <v>129</v>
      </c>
      <c r="B11" s="6"/>
      <c r="C11" s="6"/>
      <c r="D11" s="15"/>
      <c r="E11" s="16"/>
      <c r="F11" s="16">
        <v>-216612</v>
      </c>
      <c r="G11" s="17">
        <v>-216612</v>
      </c>
      <c r="H11" s="68">
        <v>41639</v>
      </c>
    </row>
    <row r="12" spans="1:8" ht="15">
      <c r="A12" s="5" t="s">
        <v>130</v>
      </c>
      <c r="B12" s="6"/>
      <c r="C12" s="6"/>
      <c r="D12" s="15"/>
      <c r="E12" s="16"/>
      <c r="F12" s="16">
        <v>-216612</v>
      </c>
      <c r="G12" s="17">
        <v>-216612</v>
      </c>
      <c r="H12" s="68">
        <v>41639</v>
      </c>
    </row>
    <row r="13" spans="1:8" ht="15">
      <c r="A13" s="5" t="s">
        <v>138</v>
      </c>
      <c r="B13" s="6"/>
      <c r="C13" s="6"/>
      <c r="D13" s="15"/>
      <c r="E13" s="16"/>
      <c r="F13" s="16">
        <v>-216612</v>
      </c>
      <c r="G13" s="17">
        <v>-216612</v>
      </c>
      <c r="H13" s="68">
        <v>41639</v>
      </c>
    </row>
    <row r="14" spans="1:7" ht="15">
      <c r="A14" s="5" t="s">
        <v>67</v>
      </c>
      <c r="B14" s="5" t="s">
        <v>40</v>
      </c>
      <c r="C14" s="75">
        <v>41911</v>
      </c>
      <c r="D14" s="15"/>
      <c r="E14" s="16"/>
      <c r="F14" s="16">
        <v>1906.34</v>
      </c>
      <c r="G14" s="17">
        <v>1906.34</v>
      </c>
    </row>
    <row r="15" spans="1:7" ht="15">
      <c r="A15" s="8"/>
      <c r="B15" s="5" t="s">
        <v>148</v>
      </c>
      <c r="C15" s="6"/>
      <c r="D15" s="15"/>
      <c r="E15" s="16"/>
      <c r="F15" s="16">
        <v>1906.34</v>
      </c>
      <c r="G15" s="17">
        <v>1906.34</v>
      </c>
    </row>
    <row r="16" spans="1:7" ht="15">
      <c r="A16" s="5" t="s">
        <v>101</v>
      </c>
      <c r="B16" s="6"/>
      <c r="C16" s="6"/>
      <c r="D16" s="15"/>
      <c r="E16" s="16"/>
      <c r="F16" s="16">
        <v>1906.34</v>
      </c>
      <c r="G16" s="17">
        <v>1906.34</v>
      </c>
    </row>
    <row r="17" spans="1:7" ht="15">
      <c r="A17" s="5" t="s">
        <v>22</v>
      </c>
      <c r="B17" s="5" t="s">
        <v>56</v>
      </c>
      <c r="C17" s="75">
        <v>41578</v>
      </c>
      <c r="D17" s="15"/>
      <c r="E17" s="16">
        <v>0.92</v>
      </c>
      <c r="F17" s="16"/>
      <c r="G17" s="17">
        <v>0.92</v>
      </c>
    </row>
    <row r="18" spans="1:8" ht="15">
      <c r="A18" s="8"/>
      <c r="B18" s="8"/>
      <c r="C18" s="76">
        <v>41850</v>
      </c>
      <c r="D18" s="18">
        <v>-2062.48</v>
      </c>
      <c r="E18" s="19"/>
      <c r="F18" s="19"/>
      <c r="G18" s="20">
        <v>-2062.48</v>
      </c>
      <c r="H18" s="70"/>
    </row>
    <row r="19" spans="1:8" ht="15">
      <c r="A19" s="8"/>
      <c r="B19" s="8"/>
      <c r="C19" s="76">
        <v>41881</v>
      </c>
      <c r="D19" s="18">
        <v>814.8</v>
      </c>
      <c r="E19" s="19"/>
      <c r="F19" s="19"/>
      <c r="G19" s="20">
        <v>814.8</v>
      </c>
      <c r="H19" s="70"/>
    </row>
    <row r="20" spans="1:8" ht="15">
      <c r="A20" s="8"/>
      <c r="B20" s="5" t="s">
        <v>149</v>
      </c>
      <c r="C20" s="6"/>
      <c r="D20" s="15">
        <v>-1247.68</v>
      </c>
      <c r="E20" s="16">
        <v>0.92</v>
      </c>
      <c r="F20" s="16"/>
      <c r="G20" s="17">
        <v>-1246.76</v>
      </c>
      <c r="H20" s="70" t="s">
        <v>147</v>
      </c>
    </row>
    <row r="21" spans="1:7" ht="15">
      <c r="A21" s="8"/>
      <c r="B21" s="5" t="s">
        <v>92</v>
      </c>
      <c r="C21" s="75">
        <v>41667</v>
      </c>
      <c r="D21" s="15"/>
      <c r="E21" s="16">
        <v>200.32</v>
      </c>
      <c r="F21" s="16"/>
      <c r="G21" s="17">
        <v>200.32</v>
      </c>
    </row>
    <row r="22" spans="1:7" ht="15">
      <c r="A22" s="8"/>
      <c r="B22" s="5" t="s">
        <v>150</v>
      </c>
      <c r="C22" s="6"/>
      <c r="D22" s="15"/>
      <c r="E22" s="16">
        <v>200.32</v>
      </c>
      <c r="F22" s="16"/>
      <c r="G22" s="17">
        <v>200.32</v>
      </c>
    </row>
    <row r="23" spans="1:7" ht="15">
      <c r="A23" s="8"/>
      <c r="B23" s="5" t="s">
        <v>48</v>
      </c>
      <c r="C23" s="75">
        <v>41577</v>
      </c>
      <c r="D23" s="15">
        <v>2250</v>
      </c>
      <c r="E23" s="16"/>
      <c r="F23" s="16"/>
      <c r="G23" s="17">
        <v>2250</v>
      </c>
    </row>
    <row r="24" spans="1:7" ht="15">
      <c r="A24" s="8"/>
      <c r="B24" s="8"/>
      <c r="C24" s="76">
        <v>41608</v>
      </c>
      <c r="D24" s="18">
        <v>2250</v>
      </c>
      <c r="E24" s="19"/>
      <c r="F24" s="19"/>
      <c r="G24" s="20">
        <v>2250</v>
      </c>
    </row>
    <row r="25" spans="1:7" ht="15">
      <c r="A25" s="8"/>
      <c r="B25" s="8"/>
      <c r="C25" s="76">
        <v>41639</v>
      </c>
      <c r="D25" s="18">
        <v>2250</v>
      </c>
      <c r="E25" s="19"/>
      <c r="F25" s="19"/>
      <c r="G25" s="20">
        <v>2250</v>
      </c>
    </row>
    <row r="26" spans="1:7" ht="15">
      <c r="A26" s="8"/>
      <c r="B26" s="5" t="s">
        <v>151</v>
      </c>
      <c r="C26" s="6"/>
      <c r="D26" s="15">
        <v>6750</v>
      </c>
      <c r="E26" s="16"/>
      <c r="F26" s="16"/>
      <c r="G26" s="17">
        <v>6750</v>
      </c>
    </row>
    <row r="27" spans="1:7" ht="15">
      <c r="A27" s="8"/>
      <c r="B27" s="5" t="s">
        <v>81</v>
      </c>
      <c r="C27" s="75">
        <v>41670</v>
      </c>
      <c r="D27" s="15">
        <v>2125</v>
      </c>
      <c r="E27" s="16"/>
      <c r="F27" s="16"/>
      <c r="G27" s="17">
        <v>2125</v>
      </c>
    </row>
    <row r="28" spans="1:7" ht="15">
      <c r="A28" s="8"/>
      <c r="B28" s="8"/>
      <c r="C28" s="76">
        <v>41698</v>
      </c>
      <c r="D28" s="18">
        <v>2125</v>
      </c>
      <c r="E28" s="19"/>
      <c r="F28" s="19"/>
      <c r="G28" s="20">
        <v>2125</v>
      </c>
    </row>
    <row r="29" spans="1:7" ht="15">
      <c r="A29" s="8"/>
      <c r="B29" s="8"/>
      <c r="C29" s="76">
        <v>41729</v>
      </c>
      <c r="D29" s="18">
        <v>2125</v>
      </c>
      <c r="E29" s="19"/>
      <c r="F29" s="19"/>
      <c r="G29" s="20">
        <v>2125</v>
      </c>
    </row>
    <row r="30" spans="1:7" ht="15">
      <c r="A30" s="8"/>
      <c r="B30" s="8"/>
      <c r="C30" s="76">
        <v>41759</v>
      </c>
      <c r="D30" s="18">
        <v>2125</v>
      </c>
      <c r="E30" s="19"/>
      <c r="F30" s="19"/>
      <c r="G30" s="20">
        <v>2125</v>
      </c>
    </row>
    <row r="31" spans="1:7" ht="15">
      <c r="A31" s="8"/>
      <c r="B31" s="8"/>
      <c r="C31" s="76">
        <v>41789</v>
      </c>
      <c r="D31" s="18">
        <v>2125</v>
      </c>
      <c r="E31" s="19"/>
      <c r="F31" s="19"/>
      <c r="G31" s="20">
        <v>2125</v>
      </c>
    </row>
    <row r="32" spans="1:7" ht="15">
      <c r="A32" s="8"/>
      <c r="B32" s="8"/>
      <c r="C32" s="76">
        <v>41820</v>
      </c>
      <c r="D32" s="18">
        <v>2125</v>
      </c>
      <c r="E32" s="19"/>
      <c r="F32" s="19"/>
      <c r="G32" s="20">
        <v>2125</v>
      </c>
    </row>
    <row r="33" spans="1:7" ht="15">
      <c r="A33" s="8"/>
      <c r="B33" s="8"/>
      <c r="C33" s="76">
        <v>41851</v>
      </c>
      <c r="D33" s="18">
        <v>2125</v>
      </c>
      <c r="E33" s="19"/>
      <c r="F33" s="19"/>
      <c r="G33" s="20">
        <v>2125</v>
      </c>
    </row>
    <row r="34" spans="1:7" ht="15">
      <c r="A34" s="8"/>
      <c r="B34" s="8"/>
      <c r="C34" s="76">
        <v>41882</v>
      </c>
      <c r="D34" s="18">
        <v>2125</v>
      </c>
      <c r="E34" s="19"/>
      <c r="F34" s="19"/>
      <c r="G34" s="20">
        <v>2125</v>
      </c>
    </row>
    <row r="35" spans="1:7" ht="15">
      <c r="A35" s="8"/>
      <c r="B35" s="8"/>
      <c r="C35" s="76">
        <v>41912</v>
      </c>
      <c r="D35" s="18">
        <v>2125</v>
      </c>
      <c r="E35" s="19"/>
      <c r="F35" s="19"/>
      <c r="G35" s="20">
        <v>2125</v>
      </c>
    </row>
    <row r="36" spans="1:7" ht="15">
      <c r="A36" s="8"/>
      <c r="B36" s="5" t="s">
        <v>152</v>
      </c>
      <c r="C36" s="6"/>
      <c r="D36" s="15">
        <v>19125</v>
      </c>
      <c r="E36" s="16"/>
      <c r="F36" s="16"/>
      <c r="G36" s="17">
        <v>19125</v>
      </c>
    </row>
    <row r="37" spans="1:7" ht="15">
      <c r="A37" s="5" t="s">
        <v>102</v>
      </c>
      <c r="B37" s="6"/>
      <c r="C37" s="6"/>
      <c r="D37" s="15">
        <v>24627.32</v>
      </c>
      <c r="E37" s="16">
        <v>201.23999999999998</v>
      </c>
      <c r="F37" s="16"/>
      <c r="G37" s="17">
        <v>24828.559999999998</v>
      </c>
    </row>
    <row r="38" spans="1:7" ht="15">
      <c r="A38" s="5" t="s">
        <v>74</v>
      </c>
      <c r="B38" s="5" t="s">
        <v>56</v>
      </c>
      <c r="C38" s="75">
        <v>41670</v>
      </c>
      <c r="D38" s="15"/>
      <c r="E38" s="16"/>
      <c r="F38" s="16">
        <v>476666</v>
      </c>
      <c r="G38" s="17">
        <v>476666</v>
      </c>
    </row>
    <row r="39" spans="1:7" ht="15">
      <c r="A39" s="8"/>
      <c r="B39" s="8"/>
      <c r="C39" s="76">
        <v>41698</v>
      </c>
      <c r="D39" s="18"/>
      <c r="E39" s="19"/>
      <c r="F39" s="19">
        <v>476666</v>
      </c>
      <c r="G39" s="20">
        <v>476666</v>
      </c>
    </row>
    <row r="40" spans="1:7" ht="15">
      <c r="A40" s="8"/>
      <c r="B40" s="8"/>
      <c r="C40" s="76">
        <v>41729</v>
      </c>
      <c r="D40" s="18"/>
      <c r="E40" s="19"/>
      <c r="F40" s="19">
        <v>476666</v>
      </c>
      <c r="G40" s="20">
        <v>476666</v>
      </c>
    </row>
    <row r="41" spans="1:7" ht="15">
      <c r="A41" s="8"/>
      <c r="B41" s="8"/>
      <c r="C41" s="76">
        <v>41759</v>
      </c>
      <c r="D41" s="18"/>
      <c r="E41" s="19"/>
      <c r="F41" s="19">
        <v>476666</v>
      </c>
      <c r="G41" s="20">
        <v>476666</v>
      </c>
    </row>
    <row r="42" spans="1:7" ht="15">
      <c r="A42" s="8"/>
      <c r="B42" s="8"/>
      <c r="C42" s="76">
        <v>41790</v>
      </c>
      <c r="D42" s="18"/>
      <c r="E42" s="19"/>
      <c r="F42" s="19">
        <v>476666</v>
      </c>
      <c r="G42" s="20">
        <v>476666</v>
      </c>
    </row>
    <row r="43" spans="1:7" ht="15">
      <c r="A43" s="8"/>
      <c r="B43" s="8"/>
      <c r="C43" s="76">
        <v>41820</v>
      </c>
      <c r="D43" s="18"/>
      <c r="E43" s="19"/>
      <c r="F43" s="19">
        <v>476670</v>
      </c>
      <c r="G43" s="20">
        <v>476670</v>
      </c>
    </row>
    <row r="44" spans="1:7" ht="15">
      <c r="A44" s="8"/>
      <c r="B44" s="5" t="s">
        <v>149</v>
      </c>
      <c r="C44" s="6"/>
      <c r="D44" s="15"/>
      <c r="E44" s="16"/>
      <c r="F44" s="16">
        <v>2860000</v>
      </c>
      <c r="G44" s="17">
        <v>2860000</v>
      </c>
    </row>
    <row r="45" spans="1:7" ht="15">
      <c r="A45" s="8"/>
      <c r="B45" s="5" t="s">
        <v>92</v>
      </c>
      <c r="C45" s="75">
        <v>41851</v>
      </c>
      <c r="D45" s="15"/>
      <c r="E45" s="16"/>
      <c r="F45" s="16">
        <v>433224</v>
      </c>
      <c r="G45" s="17">
        <v>433224</v>
      </c>
    </row>
    <row r="46" spans="1:7" ht="15">
      <c r="A46" s="8"/>
      <c r="B46" s="8"/>
      <c r="C46" s="76">
        <v>41882</v>
      </c>
      <c r="D46" s="18"/>
      <c r="E46" s="19"/>
      <c r="F46" s="19">
        <v>433224</v>
      </c>
      <c r="G46" s="20">
        <v>433224</v>
      </c>
    </row>
    <row r="47" spans="1:7" ht="15">
      <c r="A47" s="8"/>
      <c r="B47" s="8"/>
      <c r="C47" s="76">
        <v>41912</v>
      </c>
      <c r="D47" s="18"/>
      <c r="E47" s="19"/>
      <c r="F47" s="19">
        <v>433224</v>
      </c>
      <c r="G47" s="20">
        <v>433224</v>
      </c>
    </row>
    <row r="48" spans="1:7" ht="15">
      <c r="A48" s="8"/>
      <c r="B48" s="5" t="s">
        <v>150</v>
      </c>
      <c r="C48" s="6"/>
      <c r="D48" s="15"/>
      <c r="E48" s="16"/>
      <c r="F48" s="16">
        <v>1299672</v>
      </c>
      <c r="G48" s="17">
        <v>1299672</v>
      </c>
    </row>
    <row r="49" spans="1:7" ht="15">
      <c r="A49" s="8"/>
      <c r="B49" s="5" t="s">
        <v>65</v>
      </c>
      <c r="C49" s="75">
        <v>41882</v>
      </c>
      <c r="D49" s="15"/>
      <c r="E49" s="16"/>
      <c r="F49" s="16">
        <v>1075</v>
      </c>
      <c r="G49" s="17">
        <v>1075</v>
      </c>
    </row>
    <row r="50" spans="1:7" ht="15">
      <c r="A50" s="8"/>
      <c r="B50" s="8"/>
      <c r="C50" s="76">
        <v>41911</v>
      </c>
      <c r="D50" s="18"/>
      <c r="E50" s="19"/>
      <c r="F50" s="19">
        <v>-1815.5</v>
      </c>
      <c r="G50" s="20">
        <v>-1815.5</v>
      </c>
    </row>
    <row r="51" spans="1:7" ht="15">
      <c r="A51" s="8"/>
      <c r="B51" s="8"/>
      <c r="C51" s="76">
        <v>41912</v>
      </c>
      <c r="D51" s="18"/>
      <c r="E51" s="19"/>
      <c r="F51" s="19">
        <v>167</v>
      </c>
      <c r="G51" s="20">
        <v>167</v>
      </c>
    </row>
    <row r="52" spans="1:7" ht="15">
      <c r="A52" s="8"/>
      <c r="B52" s="5" t="s">
        <v>153</v>
      </c>
      <c r="C52" s="6"/>
      <c r="D52" s="15"/>
      <c r="E52" s="16"/>
      <c r="F52" s="16">
        <v>-573.5</v>
      </c>
      <c r="G52" s="17">
        <v>-573.5</v>
      </c>
    </row>
    <row r="53" spans="1:7" ht="15">
      <c r="A53" s="5" t="s">
        <v>103</v>
      </c>
      <c r="B53" s="6"/>
      <c r="C53" s="6"/>
      <c r="D53" s="15"/>
      <c r="E53" s="16"/>
      <c r="F53" s="16">
        <v>4159098.5</v>
      </c>
      <c r="G53" s="17">
        <v>4159098.5</v>
      </c>
    </row>
    <row r="54" spans="1:7" ht="15">
      <c r="A54" s="5" t="s">
        <v>39</v>
      </c>
      <c r="B54" s="5" t="s">
        <v>56</v>
      </c>
      <c r="C54" s="75">
        <v>41578</v>
      </c>
      <c r="D54" s="15">
        <v>828285</v>
      </c>
      <c r="E54" s="16"/>
      <c r="F54" s="16"/>
      <c r="G54" s="17">
        <v>828285</v>
      </c>
    </row>
    <row r="55" spans="1:7" ht="15">
      <c r="A55" s="8"/>
      <c r="B55" s="8"/>
      <c r="C55" s="76">
        <v>41608</v>
      </c>
      <c r="D55" s="18">
        <v>828285</v>
      </c>
      <c r="E55" s="19"/>
      <c r="F55" s="19"/>
      <c r="G55" s="20">
        <v>828285</v>
      </c>
    </row>
    <row r="56" spans="1:7" ht="15">
      <c r="A56" s="8"/>
      <c r="B56" s="8"/>
      <c r="C56" s="76">
        <v>41639</v>
      </c>
      <c r="D56" s="18">
        <v>828274</v>
      </c>
      <c r="E56" s="19"/>
      <c r="F56" s="19"/>
      <c r="G56" s="20">
        <v>828274</v>
      </c>
    </row>
    <row r="57" spans="1:7" ht="15">
      <c r="A57" s="8"/>
      <c r="B57" s="5" t="s">
        <v>149</v>
      </c>
      <c r="C57" s="6"/>
      <c r="D57" s="15">
        <v>2484844</v>
      </c>
      <c r="E57" s="16"/>
      <c r="F57" s="16"/>
      <c r="G57" s="17">
        <v>2484844</v>
      </c>
    </row>
    <row r="58" spans="1:7" ht="15">
      <c r="A58" s="8"/>
      <c r="B58" s="5" t="s">
        <v>92</v>
      </c>
      <c r="C58" s="75">
        <v>41670</v>
      </c>
      <c r="D58" s="15">
        <v>852570</v>
      </c>
      <c r="E58" s="16"/>
      <c r="F58" s="16"/>
      <c r="G58" s="17">
        <v>852570</v>
      </c>
    </row>
    <row r="59" spans="1:7" ht="15">
      <c r="A59" s="8"/>
      <c r="B59" s="8"/>
      <c r="C59" s="76">
        <v>41698</v>
      </c>
      <c r="D59" s="18">
        <v>852570</v>
      </c>
      <c r="E59" s="19"/>
      <c r="F59" s="19"/>
      <c r="G59" s="20">
        <v>852570</v>
      </c>
    </row>
    <row r="60" spans="1:7" ht="15">
      <c r="A60" s="8"/>
      <c r="B60" s="8"/>
      <c r="C60" s="76">
        <v>41729</v>
      </c>
      <c r="D60" s="18">
        <v>852570</v>
      </c>
      <c r="E60" s="19"/>
      <c r="F60" s="19"/>
      <c r="G60" s="20">
        <v>852570</v>
      </c>
    </row>
    <row r="61" spans="1:7" ht="15">
      <c r="A61" s="8"/>
      <c r="B61" s="8"/>
      <c r="C61" s="76">
        <v>41759</v>
      </c>
      <c r="D61" s="18">
        <v>852570</v>
      </c>
      <c r="E61" s="19"/>
      <c r="F61" s="19"/>
      <c r="G61" s="20">
        <v>852570</v>
      </c>
    </row>
    <row r="62" spans="1:7" ht="15">
      <c r="A62" s="8"/>
      <c r="B62" s="8"/>
      <c r="C62" s="76">
        <v>41790</v>
      </c>
      <c r="D62" s="18">
        <v>852570</v>
      </c>
      <c r="E62" s="19"/>
      <c r="F62" s="19"/>
      <c r="G62" s="20">
        <v>852570</v>
      </c>
    </row>
    <row r="63" spans="1:7" ht="15">
      <c r="A63" s="8"/>
      <c r="B63" s="8"/>
      <c r="C63" s="76">
        <v>41820</v>
      </c>
      <c r="D63" s="18">
        <v>852570</v>
      </c>
      <c r="E63" s="19"/>
      <c r="F63" s="19"/>
      <c r="G63" s="20">
        <v>852570</v>
      </c>
    </row>
    <row r="64" spans="1:7" ht="15">
      <c r="A64" s="8"/>
      <c r="B64" s="8"/>
      <c r="C64" s="76">
        <v>41851</v>
      </c>
      <c r="D64" s="18">
        <v>852570</v>
      </c>
      <c r="E64" s="19"/>
      <c r="F64" s="19"/>
      <c r="G64" s="20">
        <v>852570</v>
      </c>
    </row>
    <row r="65" spans="1:7" ht="15">
      <c r="A65" s="8"/>
      <c r="B65" s="8"/>
      <c r="C65" s="76">
        <v>41882</v>
      </c>
      <c r="D65" s="18">
        <v>852570</v>
      </c>
      <c r="E65" s="19"/>
      <c r="F65" s="19"/>
      <c r="G65" s="20">
        <v>852570</v>
      </c>
    </row>
    <row r="66" spans="1:7" ht="15">
      <c r="A66" s="8"/>
      <c r="B66" s="8"/>
      <c r="C66" s="76">
        <v>41912</v>
      </c>
      <c r="D66" s="18">
        <v>852570</v>
      </c>
      <c r="E66" s="19"/>
      <c r="F66" s="19"/>
      <c r="G66" s="20">
        <v>852570</v>
      </c>
    </row>
    <row r="67" spans="1:7" ht="15">
      <c r="A67" s="8"/>
      <c r="B67" s="5" t="s">
        <v>150</v>
      </c>
      <c r="C67" s="6"/>
      <c r="D67" s="15">
        <v>7673130</v>
      </c>
      <c r="E67" s="16"/>
      <c r="F67" s="16"/>
      <c r="G67" s="17">
        <v>7673130</v>
      </c>
    </row>
    <row r="68" spans="1:7" ht="15">
      <c r="A68" s="8"/>
      <c r="B68" s="5" t="s">
        <v>40</v>
      </c>
      <c r="C68" s="75">
        <v>41578</v>
      </c>
      <c r="D68" s="15">
        <v>1443</v>
      </c>
      <c r="E68" s="16"/>
      <c r="F68" s="16"/>
      <c r="G68" s="17">
        <v>1443</v>
      </c>
    </row>
    <row r="69" spans="1:7" ht="15">
      <c r="A69" s="8"/>
      <c r="B69" s="8"/>
      <c r="C69" s="76">
        <v>41608</v>
      </c>
      <c r="D69" s="18">
        <v>1443</v>
      </c>
      <c r="E69" s="19"/>
      <c r="F69" s="19"/>
      <c r="G69" s="20">
        <v>1443</v>
      </c>
    </row>
    <row r="70" spans="1:7" ht="15">
      <c r="A70" s="8"/>
      <c r="B70" s="8"/>
      <c r="C70" s="76">
        <v>41639</v>
      </c>
      <c r="D70" s="18">
        <v>1427</v>
      </c>
      <c r="E70" s="19"/>
      <c r="F70" s="19"/>
      <c r="G70" s="20">
        <v>1427</v>
      </c>
    </row>
    <row r="71" spans="1:7" ht="15">
      <c r="A71" s="8"/>
      <c r="B71" s="5" t="s">
        <v>148</v>
      </c>
      <c r="C71" s="6"/>
      <c r="D71" s="15">
        <v>4313</v>
      </c>
      <c r="E71" s="16"/>
      <c r="F71" s="16"/>
      <c r="G71" s="17">
        <v>4313</v>
      </c>
    </row>
    <row r="72" spans="1:7" ht="15">
      <c r="A72" s="8"/>
      <c r="B72" s="5" t="s">
        <v>65</v>
      </c>
      <c r="C72" s="75">
        <v>41670</v>
      </c>
      <c r="D72" s="15">
        <v>1791</v>
      </c>
      <c r="E72" s="16"/>
      <c r="F72" s="16"/>
      <c r="G72" s="17">
        <v>1791</v>
      </c>
    </row>
    <row r="73" spans="1:7" ht="15">
      <c r="A73" s="8"/>
      <c r="B73" s="8"/>
      <c r="C73" s="76">
        <v>41698</v>
      </c>
      <c r="D73" s="18">
        <v>1791</v>
      </c>
      <c r="E73" s="19"/>
      <c r="F73" s="19"/>
      <c r="G73" s="20">
        <v>1791</v>
      </c>
    </row>
    <row r="74" spans="1:7" ht="15">
      <c r="A74" s="8"/>
      <c r="B74" s="8"/>
      <c r="C74" s="76">
        <v>41729</v>
      </c>
      <c r="D74" s="18">
        <v>1791</v>
      </c>
      <c r="E74" s="19"/>
      <c r="F74" s="19"/>
      <c r="G74" s="20">
        <v>1791</v>
      </c>
    </row>
    <row r="75" spans="1:7" ht="15">
      <c r="A75" s="8"/>
      <c r="B75" s="8"/>
      <c r="C75" s="76">
        <v>41759</v>
      </c>
      <c r="D75" s="18">
        <v>1791</v>
      </c>
      <c r="E75" s="19"/>
      <c r="F75" s="19"/>
      <c r="G75" s="20">
        <v>1791</v>
      </c>
    </row>
    <row r="76" spans="1:7" ht="15">
      <c r="A76" s="8"/>
      <c r="B76" s="8"/>
      <c r="C76" s="76">
        <v>41790</v>
      </c>
      <c r="D76" s="18">
        <v>1791</v>
      </c>
      <c r="E76" s="19"/>
      <c r="F76" s="19"/>
      <c r="G76" s="20">
        <v>1791</v>
      </c>
    </row>
    <row r="77" spans="1:7" ht="15">
      <c r="A77" s="8"/>
      <c r="B77" s="8"/>
      <c r="C77" s="76">
        <v>41820</v>
      </c>
      <c r="D77" s="18">
        <v>1791</v>
      </c>
      <c r="E77" s="19"/>
      <c r="F77" s="19"/>
      <c r="G77" s="20">
        <v>1791</v>
      </c>
    </row>
    <row r="78" spans="1:7" ht="15">
      <c r="A78" s="8"/>
      <c r="B78" s="8"/>
      <c r="C78" s="76">
        <v>41848</v>
      </c>
      <c r="D78" s="18"/>
      <c r="E78" s="19"/>
      <c r="F78" s="19">
        <v>1075</v>
      </c>
      <c r="G78" s="20">
        <v>1075</v>
      </c>
    </row>
    <row r="79" spans="1:7" ht="15">
      <c r="A79" s="8"/>
      <c r="B79" s="8"/>
      <c r="C79" s="76">
        <v>41851</v>
      </c>
      <c r="D79" s="18">
        <v>1791</v>
      </c>
      <c r="E79" s="19"/>
      <c r="F79" s="19"/>
      <c r="G79" s="20">
        <v>1791</v>
      </c>
    </row>
    <row r="80" spans="1:7" ht="15">
      <c r="A80" s="8"/>
      <c r="B80" s="8"/>
      <c r="C80" s="76">
        <v>41882</v>
      </c>
      <c r="D80" s="18">
        <v>1791</v>
      </c>
      <c r="E80" s="19"/>
      <c r="F80" s="19"/>
      <c r="G80" s="20">
        <v>1791</v>
      </c>
    </row>
    <row r="81" spans="1:7" ht="15">
      <c r="A81" s="8"/>
      <c r="B81" s="8"/>
      <c r="C81" s="76">
        <v>41912</v>
      </c>
      <c r="D81" s="18">
        <v>1791</v>
      </c>
      <c r="E81" s="19"/>
      <c r="F81" s="19"/>
      <c r="G81" s="20">
        <v>1791</v>
      </c>
    </row>
    <row r="82" spans="1:7" ht="15">
      <c r="A82" s="8"/>
      <c r="B82" s="5" t="s">
        <v>153</v>
      </c>
      <c r="C82" s="6"/>
      <c r="D82" s="15">
        <v>16119</v>
      </c>
      <c r="E82" s="16"/>
      <c r="F82" s="16">
        <v>1075</v>
      </c>
      <c r="G82" s="17">
        <v>17194</v>
      </c>
    </row>
    <row r="83" spans="1:7" ht="15">
      <c r="A83" s="5" t="s">
        <v>104</v>
      </c>
      <c r="B83" s="6"/>
      <c r="C83" s="6"/>
      <c r="D83" s="15">
        <v>10178406</v>
      </c>
      <c r="E83" s="16"/>
      <c r="F83" s="16">
        <v>1075</v>
      </c>
      <c r="G83" s="17">
        <v>10179481</v>
      </c>
    </row>
    <row r="84" spans="1:7" ht="15">
      <c r="A84" s="11" t="s">
        <v>100</v>
      </c>
      <c r="B84" s="12"/>
      <c r="C84" s="12"/>
      <c r="D84" s="21">
        <v>10203033.32</v>
      </c>
      <c r="E84" s="22">
        <v>201.23999999999998</v>
      </c>
      <c r="F84" s="22">
        <v>2082243.84</v>
      </c>
      <c r="G84" s="23">
        <v>12285478.4</v>
      </c>
    </row>
    <row r="86" spans="3:7" ht="15">
      <c r="C86" s="77" t="s">
        <v>154</v>
      </c>
      <c r="D86" s="19">
        <f>D20</f>
        <v>-1247.68</v>
      </c>
      <c r="E86" s="19">
        <f>E20</f>
        <v>0.92</v>
      </c>
      <c r="F86" s="19">
        <f>F20</f>
        <v>0</v>
      </c>
      <c r="G86" s="19">
        <f>G20</f>
        <v>-1246.76</v>
      </c>
    </row>
    <row r="88" spans="3:4" ht="15">
      <c r="C88" s="70" t="s">
        <v>155</v>
      </c>
      <c r="D88" s="19">
        <f>D84-D86</f>
        <v>10204281</v>
      </c>
    </row>
    <row r="90" ht="23.25">
      <c r="C90" s="155" t="s">
        <v>214</v>
      </c>
    </row>
  </sheetData>
  <sheetProtection/>
  <printOptions/>
  <pageMargins left="0.7" right="0.7" top="0.75" bottom="0.75" header="0.3" footer="0.3"/>
  <pageSetup horizontalDpi="600" verticalDpi="600" orientation="portrait" scale="61" r:id="rId1"/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1.57421875" style="0" customWidth="1"/>
    <col min="2" max="2" width="15.140625" style="0" bestFit="1" customWidth="1"/>
    <col min="3" max="3" width="12.7109375" style="0" bestFit="1" customWidth="1"/>
    <col min="4" max="4" width="16.7109375" style="0" bestFit="1" customWidth="1"/>
    <col min="5" max="5" width="3.421875" style="0" customWidth="1"/>
    <col min="6" max="6" width="14.57421875" style="0" bestFit="1" customWidth="1"/>
    <col min="7" max="7" width="13.8515625" style="0" bestFit="1" customWidth="1"/>
    <col min="8" max="8" width="16.00390625" style="0" customWidth="1"/>
    <col min="9" max="9" width="23.28125" style="0" customWidth="1"/>
  </cols>
  <sheetData>
    <row r="1" spans="1:9" ht="15">
      <c r="A1" s="161" t="s">
        <v>114</v>
      </c>
      <c r="B1" s="161"/>
      <c r="C1" s="161"/>
      <c r="D1" s="161"/>
      <c r="E1" s="161"/>
      <c r="F1" s="161"/>
      <c r="G1" s="161"/>
      <c r="H1" s="161"/>
      <c r="I1" s="161"/>
    </row>
    <row r="2" spans="1:9" ht="15">
      <c r="A2" s="162" t="s">
        <v>156</v>
      </c>
      <c r="B2" s="162"/>
      <c r="C2" s="162"/>
      <c r="D2" s="162"/>
      <c r="E2" s="162"/>
      <c r="F2" s="162"/>
      <c r="G2" s="162"/>
      <c r="H2" s="162"/>
      <c r="I2" s="162"/>
    </row>
    <row r="3" spans="1:9" ht="15">
      <c r="A3" s="78"/>
      <c r="B3" s="78"/>
      <c r="C3" s="78"/>
      <c r="D3" s="78"/>
      <c r="E3" s="78"/>
      <c r="F3" s="78"/>
      <c r="G3" s="78"/>
      <c r="H3" s="78"/>
      <c r="I3" s="78"/>
    </row>
    <row r="4" spans="1:9" ht="15">
      <c r="A4" s="163" t="s">
        <v>157</v>
      </c>
      <c r="B4" s="163"/>
      <c r="C4" s="163"/>
      <c r="D4" s="163"/>
      <c r="E4" s="163"/>
      <c r="F4" s="163"/>
      <c r="G4" s="163"/>
      <c r="H4" s="163"/>
      <c r="I4" s="163"/>
    </row>
    <row r="6" spans="4:8" ht="15">
      <c r="D6" s="79"/>
      <c r="F6" s="80" t="s">
        <v>158</v>
      </c>
      <c r="G6" s="136"/>
      <c r="H6" s="137"/>
    </row>
    <row r="7" spans="4:8" ht="15">
      <c r="D7" s="81" t="s">
        <v>159</v>
      </c>
      <c r="F7" s="79" t="s">
        <v>160</v>
      </c>
      <c r="G7" s="136"/>
      <c r="H7" s="137"/>
    </row>
    <row r="8" spans="1:8" ht="15">
      <c r="A8" s="82" t="s">
        <v>161</v>
      </c>
      <c r="B8" s="82" t="s">
        <v>162</v>
      </c>
      <c r="C8" s="83" t="s">
        <v>163</v>
      </c>
      <c r="D8" s="84">
        <v>41872</v>
      </c>
      <c r="F8" s="82" t="s">
        <v>164</v>
      </c>
      <c r="G8" s="136"/>
      <c r="H8" s="137"/>
    </row>
    <row r="9" spans="3:8" ht="15">
      <c r="C9" s="4"/>
      <c r="G9" s="138"/>
      <c r="H9" s="139"/>
    </row>
    <row r="10" spans="1:8" ht="15">
      <c r="A10" t="s">
        <v>165</v>
      </c>
      <c r="B10" t="s">
        <v>166</v>
      </c>
      <c r="C10" s="4">
        <v>0.122</v>
      </c>
      <c r="D10" s="86">
        <v>79231598</v>
      </c>
      <c r="F10" s="67">
        <f>ROUND($C10*D10/100,2)</f>
        <v>96662.55</v>
      </c>
      <c r="G10" s="139"/>
      <c r="H10" s="139"/>
    </row>
    <row r="11" spans="2:8" ht="15">
      <c r="B11" t="s">
        <v>167</v>
      </c>
      <c r="C11" s="4">
        <v>0.45</v>
      </c>
      <c r="D11" s="85">
        <v>644536785</v>
      </c>
      <c r="F11" s="67">
        <f>ROUND($C11*D11/100,2)</f>
        <v>2900415.53</v>
      </c>
      <c r="G11" s="139"/>
      <c r="H11" s="139"/>
    </row>
    <row r="12" spans="2:8" ht="15">
      <c r="B12" t="s">
        <v>168</v>
      </c>
      <c r="C12" s="4">
        <v>0.15</v>
      </c>
      <c r="D12" s="86">
        <v>441225249</v>
      </c>
      <c r="F12" s="67">
        <f>ROUND($C12*D12/100,2)</f>
        <v>661837.87</v>
      </c>
      <c r="G12" s="139"/>
      <c r="H12" s="139"/>
    </row>
    <row r="13" spans="2:8" ht="15">
      <c r="B13" t="s">
        <v>169</v>
      </c>
      <c r="C13" s="4">
        <v>0.15</v>
      </c>
      <c r="D13" s="86">
        <v>96713445</v>
      </c>
      <c r="F13" s="67">
        <f>ROUND($C13*D13/100,2)</f>
        <v>145070.17</v>
      </c>
      <c r="G13" s="139"/>
      <c r="H13" s="139"/>
    </row>
    <row r="14" spans="2:8" ht="15">
      <c r="B14" t="s">
        <v>170</v>
      </c>
      <c r="C14" s="4">
        <v>0.05</v>
      </c>
      <c r="D14" s="86">
        <v>58292923</v>
      </c>
      <c r="F14" s="67">
        <f>ROUND($C14*D14/100,2)</f>
        <v>29146.46</v>
      </c>
      <c r="G14" s="139"/>
      <c r="H14" s="139"/>
    </row>
    <row r="15" spans="4:8" ht="15" thickBot="1">
      <c r="D15" s="69"/>
      <c r="G15" s="138"/>
      <c r="H15" s="139"/>
    </row>
    <row r="16" spans="1:8" ht="15">
      <c r="A16" s="87" t="s">
        <v>171</v>
      </c>
      <c r="C16" s="88"/>
      <c r="D16" s="89">
        <f>SUM(D10:D15)</f>
        <v>1320000000</v>
      </c>
      <c r="F16" s="90">
        <f>SUM(F10:F15)</f>
        <v>3833132.5799999996</v>
      </c>
      <c r="G16" s="143" t="s">
        <v>202</v>
      </c>
      <c r="H16" s="139"/>
    </row>
    <row r="17" spans="2:8" ht="15">
      <c r="B17" t="s">
        <v>172</v>
      </c>
      <c r="C17" s="87" t="s">
        <v>173</v>
      </c>
      <c r="D17" s="69">
        <v>4657542</v>
      </c>
      <c r="F17" s="67"/>
      <c r="G17" s="140"/>
      <c r="H17" s="139"/>
    </row>
    <row r="18" spans="1:8" ht="15">
      <c r="A18" s="92"/>
      <c r="B18" s="93"/>
      <c r="C18" s="94" t="s">
        <v>174</v>
      </c>
      <c r="D18" s="69">
        <f>D17+D16</f>
        <v>1324657542</v>
      </c>
      <c r="G18" s="138"/>
      <c r="H18" s="138"/>
    </row>
    <row r="19" spans="2:8" ht="15">
      <c r="B19" s="91"/>
      <c r="D19" s="69">
        <v>37150848</v>
      </c>
      <c r="E19" s="95"/>
      <c r="G19" s="138"/>
      <c r="H19" s="138"/>
    </row>
    <row r="20" spans="1:8" ht="15" thickBot="1">
      <c r="A20" s="96" t="s">
        <v>175</v>
      </c>
      <c r="B20" t="s">
        <v>176</v>
      </c>
      <c r="C20" s="97">
        <f>C33</f>
        <v>0.010016582911588924</v>
      </c>
      <c r="D20" s="98">
        <f>D10+D11</f>
        <v>723768383</v>
      </c>
      <c r="F20" s="99">
        <f>ROUND($C20*D20,2)</f>
        <v>7249686.02</v>
      </c>
      <c r="G20" s="143" t="s">
        <v>201</v>
      </c>
      <c r="H20" s="139"/>
    </row>
    <row r="21" spans="3:8" ht="15">
      <c r="C21" s="100"/>
      <c r="D21" s="69"/>
      <c r="G21" s="138"/>
      <c r="H21" s="138"/>
    </row>
    <row r="22" spans="1:8" ht="15" thickBot="1">
      <c r="A22" t="s">
        <v>177</v>
      </c>
      <c r="D22" s="103"/>
      <c r="F22" s="101">
        <f>+F16+F20</f>
        <v>11082818.6</v>
      </c>
      <c r="G22" s="139"/>
      <c r="H22" s="139"/>
    </row>
    <row r="23" spans="4:8" ht="15" thickTop="1">
      <c r="D23" s="103"/>
      <c r="F23" s="141"/>
      <c r="G23" s="142"/>
      <c r="H23" s="139"/>
    </row>
    <row r="24" spans="1:9" ht="15">
      <c r="A24" s="96" t="s">
        <v>178</v>
      </c>
      <c r="D24" s="135"/>
      <c r="F24" s="104"/>
      <c r="G24" s="105"/>
      <c r="H24" s="106" t="s">
        <v>186</v>
      </c>
      <c r="I24" s="107">
        <v>10800840</v>
      </c>
    </row>
    <row r="25" spans="4:9" ht="15">
      <c r="D25" s="109"/>
      <c r="F25" s="108"/>
      <c r="G25" s="109"/>
      <c r="H25" s="110" t="s">
        <v>187</v>
      </c>
      <c r="I25" s="111">
        <v>56600</v>
      </c>
    </row>
    <row r="26" spans="6:9" ht="15">
      <c r="F26" s="108"/>
      <c r="G26" s="109"/>
      <c r="H26" s="110" t="s">
        <v>188</v>
      </c>
      <c r="I26" s="113">
        <f>I24-I25</f>
        <v>10744240</v>
      </c>
    </row>
    <row r="27" spans="1:9" ht="15">
      <c r="A27" s="102" t="s">
        <v>179</v>
      </c>
      <c r="F27" s="108"/>
      <c r="G27" s="114"/>
      <c r="H27" s="114"/>
      <c r="I27" s="115"/>
    </row>
    <row r="28" spans="1:9" ht="15">
      <c r="A28" s="102"/>
      <c r="F28" s="108"/>
      <c r="G28" s="114"/>
      <c r="H28" s="114"/>
      <c r="I28" s="116" t="s">
        <v>189</v>
      </c>
    </row>
    <row r="29" spans="1:9" ht="15">
      <c r="A29" s="79">
        <v>2013</v>
      </c>
      <c r="B29" s="79" t="s">
        <v>180</v>
      </c>
      <c r="C29" s="79" t="s">
        <v>181</v>
      </c>
      <c r="F29" s="108"/>
      <c r="G29" s="114"/>
      <c r="H29" s="110" t="s">
        <v>190</v>
      </c>
      <c r="I29" s="117">
        <f>F22</f>
        <v>11082818.6</v>
      </c>
    </row>
    <row r="30" spans="1:9" ht="15">
      <c r="A30" s="79" t="s">
        <v>182</v>
      </c>
      <c r="B30" s="103" t="s">
        <v>199</v>
      </c>
      <c r="C30" s="79" t="s">
        <v>183</v>
      </c>
      <c r="F30" s="108"/>
      <c r="G30" s="114"/>
      <c r="H30" s="110" t="s">
        <v>191</v>
      </c>
      <c r="I30" s="115">
        <v>21500</v>
      </c>
    </row>
    <row r="31" spans="1:9" ht="15">
      <c r="A31" s="82" t="s">
        <v>184</v>
      </c>
      <c r="B31" s="82" t="s">
        <v>185</v>
      </c>
      <c r="C31" s="82" t="s">
        <v>163</v>
      </c>
      <c r="F31" s="108"/>
      <c r="G31" s="114"/>
      <c r="H31" s="110" t="s">
        <v>192</v>
      </c>
      <c r="I31" s="113">
        <f>I29-I30</f>
        <v>11061318.6</v>
      </c>
    </row>
    <row r="32" spans="6:9" ht="15">
      <c r="F32" s="108"/>
      <c r="G32" s="118"/>
      <c r="H32" s="119" t="s">
        <v>193</v>
      </c>
      <c r="I32" s="120">
        <f>I31+I25</f>
        <v>11117918.6</v>
      </c>
    </row>
    <row r="33" spans="1:9" ht="15">
      <c r="A33" s="69">
        <v>693241650.5</v>
      </c>
      <c r="B33" s="112">
        <v>6943912.470000001</v>
      </c>
      <c r="C33" s="134">
        <f>B33/A33</f>
        <v>0.010016582911588924</v>
      </c>
      <c r="F33" s="108"/>
      <c r="G33" s="114"/>
      <c r="H33" s="114"/>
      <c r="I33" s="115"/>
    </row>
    <row r="34" spans="1:9" ht="15">
      <c r="A34" s="164" t="s">
        <v>200</v>
      </c>
      <c r="B34" s="165"/>
      <c r="C34" s="165"/>
      <c r="F34" s="108"/>
      <c r="G34" s="114"/>
      <c r="H34" s="121" t="s">
        <v>194</v>
      </c>
      <c r="I34" s="122">
        <f>I31-I26</f>
        <v>317078.5999999996</v>
      </c>
    </row>
    <row r="35" spans="6:9" ht="15">
      <c r="F35" s="108"/>
      <c r="G35" s="114"/>
      <c r="H35" s="114"/>
      <c r="I35" s="123"/>
    </row>
    <row r="36" spans="4:9" ht="15">
      <c r="D36" s="104"/>
      <c r="E36" s="124"/>
      <c r="F36" s="125">
        <v>110</v>
      </c>
      <c r="G36" s="125">
        <v>117</v>
      </c>
      <c r="H36" s="125">
        <v>180</v>
      </c>
      <c r="I36" s="126" t="s">
        <v>195</v>
      </c>
    </row>
    <row r="37" spans="4:9" ht="15">
      <c r="D37" s="108"/>
      <c r="E37" s="110" t="s">
        <v>196</v>
      </c>
      <c r="F37" s="127">
        <v>0.5677594805724749</v>
      </c>
      <c r="G37" s="127">
        <v>0.08467980173102334</v>
      </c>
      <c r="H37" s="127">
        <v>0.3475607176965017</v>
      </c>
      <c r="I37" s="128">
        <f>SUM(F37:H37)</f>
        <v>1</v>
      </c>
    </row>
    <row r="38" spans="4:9" ht="15">
      <c r="D38" s="108"/>
      <c r="E38" s="110" t="s">
        <v>197</v>
      </c>
      <c r="F38" s="129">
        <f>ROUND(F37*$I$34,2)</f>
        <v>180024.38</v>
      </c>
      <c r="G38" s="129">
        <f>ROUND(G37*$I$34,2)</f>
        <v>26850.15</v>
      </c>
      <c r="H38" s="129">
        <f>ROUND(H37*$I$34,2)</f>
        <v>110204.07</v>
      </c>
      <c r="I38" s="130">
        <f>SUM(F38:H38)</f>
        <v>317078.6</v>
      </c>
    </row>
    <row r="39" spans="4:9" ht="15">
      <c r="D39" s="108"/>
      <c r="E39" s="114"/>
      <c r="F39" s="114"/>
      <c r="G39" s="114"/>
      <c r="H39" s="114"/>
      <c r="I39" s="123"/>
    </row>
    <row r="40" spans="4:9" ht="15">
      <c r="D40" s="131"/>
      <c r="E40" s="132"/>
      <c r="F40" s="132"/>
      <c r="G40" s="132"/>
      <c r="H40" s="132"/>
      <c r="I40" s="133" t="s">
        <v>198</v>
      </c>
    </row>
  </sheetData>
  <sheetProtection/>
  <mergeCells count="4">
    <mergeCell ref="A1:I1"/>
    <mergeCell ref="A2:I2"/>
    <mergeCell ref="A4:I4"/>
    <mergeCell ref="A34:C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A Schmied</dc:creator>
  <cp:keywords/>
  <dc:description/>
  <cp:lastModifiedBy>AEP</cp:lastModifiedBy>
  <cp:lastPrinted>2014-11-03T22:17:27Z</cp:lastPrinted>
  <dcterms:created xsi:type="dcterms:W3CDTF">2014-10-22T11:32:34Z</dcterms:created>
  <dcterms:modified xsi:type="dcterms:W3CDTF">2014-11-03T22:18:17Z</dcterms:modified>
  <cp:category/>
  <cp:version/>
  <cp:contentType/>
  <cp:contentStatus/>
</cp:coreProperties>
</file>