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heet1" sheetId="1" r:id="rId1"/>
  </sheets>
  <definedNames>
    <definedName name="_xlnm.Print_Area" localSheetId="0">Sheet1!$A$1:$R$94</definedName>
  </definedNames>
  <calcPr calcId="145621" iterate="1" calcOnSave="0"/>
</workbook>
</file>

<file path=xl/calcChain.xml><?xml version="1.0" encoding="utf-8"?>
<calcChain xmlns="http://schemas.openxmlformats.org/spreadsheetml/2006/main">
  <c r="Q91" i="1" l="1"/>
  <c r="E24" i="1" s="1"/>
  <c r="Q82" i="1"/>
  <c r="E23" i="1" s="1"/>
  <c r="L91" i="1"/>
  <c r="M91" i="1" s="1"/>
  <c r="E32" i="1" s="1"/>
  <c r="P91" i="1"/>
  <c r="P82" i="1"/>
  <c r="L82" i="1" l="1"/>
  <c r="M82" i="1" s="1"/>
  <c r="E31" i="1" s="1"/>
  <c r="P58" i="1" l="1"/>
  <c r="Q58" i="1"/>
  <c r="E21" i="1"/>
  <c r="P21" i="1"/>
  <c r="Q21" i="1"/>
  <c r="E18" i="1" s="1"/>
  <c r="L21" i="1"/>
  <c r="M21" i="1"/>
  <c r="E26" i="1"/>
  <c r="L70" i="1"/>
  <c r="M70" i="1"/>
  <c r="E30" i="1"/>
  <c r="L58" i="1"/>
  <c r="M58" i="1" s="1"/>
  <c r="E29" i="1" s="1"/>
  <c r="L46" i="1"/>
  <c r="M46" i="1"/>
  <c r="E28" i="1" s="1"/>
  <c r="L34" i="1"/>
  <c r="M34" i="1" s="1"/>
  <c r="E27" i="1" s="1"/>
  <c r="P70" i="1"/>
  <c r="Q70" i="1" s="1"/>
  <c r="E22" i="1" s="1"/>
  <c r="P46" i="1"/>
  <c r="Q46" i="1" s="1"/>
  <c r="E20" i="1" s="1"/>
  <c r="P34" i="1"/>
  <c r="Q34" i="1" s="1"/>
  <c r="E19" i="1" s="1"/>
</calcChain>
</file>

<file path=xl/sharedStrings.xml><?xml version="1.0" encoding="utf-8"?>
<sst xmlns="http://schemas.openxmlformats.org/spreadsheetml/2006/main" count="58" uniqueCount="47">
  <si>
    <t>Kentucky Power Company</t>
  </si>
  <si>
    <t>Average Rates of Return</t>
  </si>
  <si>
    <t>And the Test 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</si>
  <si>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</si>
  <si>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</si>
  <si>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</si>
  <si>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</si>
  <si>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</si>
  <si>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</si>
  <si>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</si>
  <si>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</si>
  <si>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</si>
  <si>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</si>
  <si>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</si>
  <si>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</si>
  <si>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</si>
  <si>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</si>
  <si>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Original Cost Net Investment:</t>
  </si>
  <si>
    <t>Test Year</t>
  </si>
  <si>
    <t>Original Cost Common Equity</t>
  </si>
  <si>
    <t>Common Equity</t>
  </si>
  <si>
    <t>Annual Earnings</t>
  </si>
  <si>
    <t>Net Electric</t>
  </si>
  <si>
    <t>Utility Plant</t>
  </si>
  <si>
    <t>13 Month Average</t>
  </si>
  <si>
    <t>Net Plant</t>
  </si>
  <si>
    <t>ROE</t>
  </si>
  <si>
    <t>Return on</t>
  </si>
  <si>
    <t>Net Investment</t>
  </si>
  <si>
    <t>(a)</t>
  </si>
  <si>
    <t>(b)</t>
  </si>
  <si>
    <t>(c)</t>
  </si>
  <si>
    <t>(d)</t>
  </si>
  <si>
    <t xml:space="preserve">Item </t>
  </si>
  <si>
    <t>No.</t>
  </si>
  <si>
    <t>Jurisdiction</t>
  </si>
  <si>
    <t>Company</t>
  </si>
  <si>
    <t>Line</t>
  </si>
  <si>
    <t xml:space="preserve"> </t>
  </si>
  <si>
    <t xml:space="preserve">Kentucky </t>
  </si>
  <si>
    <t xml:space="preserve">Other </t>
  </si>
  <si>
    <t>Total</t>
  </si>
  <si>
    <t>Average Rates of Return Workpapers</t>
  </si>
  <si>
    <t>Test year</t>
  </si>
  <si>
    <t>15.</t>
  </si>
  <si>
    <t>16.</t>
  </si>
  <si>
    <t>For the Calendar Years 2008 through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</si>
</sst>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%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3" fontId="0" fillId="0" borderId="0" xfId="1" applyFont="1"/>
    <xf numFmtId="43" fontId="3" fillId="0" borderId="0" xfId="1" applyFont="1"/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2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43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0">
    <cellStyle name="Comma" xfId="1" builtinId="3"/>
    <cellStyle name="Normal" xfId="0" builtinId="0"/>
    <cellStyle name="Normal 2" xfId="3"/>
    <cellStyle name="Percent" xfId="2" builtinId="5"/>
    <cellStyle name="PSChar" xfId="4"/>
    <cellStyle name="PSDate" xfId="5"/>
    <cellStyle name="PSDec" xfId="6"/>
    <cellStyle name="PSHeading" xfId="7"/>
    <cellStyle name="PSInt" xfId="8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topLeftCell="A28" zoomScaleNormal="100" workbookViewId="0">
      <selection activeCell="K82" sqref="K82"/>
    </sheetView>
  </sheetViews>
  <sheetFormatPr defaultRowHeight="12.75" x14ac:dyDescent="0.2"/>
  <cols>
    <col min="1" max="1" width="6.7109375" customWidth="1"/>
    <col min="2" max="2" width="27.28515625" customWidth="1"/>
    <col min="3" max="3" width="18.140625" customWidth="1"/>
    <col min="4" max="4" width="10.7109375" customWidth="1"/>
    <col min="5" max="5" width="10.28515625" bestFit="1" customWidth="1"/>
    <col min="6" max="6" width="4.28515625" customWidth="1"/>
    <col min="7" max="7" width="9.140625" style="4" customWidth="1"/>
    <col min="8" max="8" width="1.5703125" style="3" customWidth="1"/>
    <col min="9" max="9" width="17.7109375" customWidth="1"/>
    <col min="10" max="10" width="1.5703125" customWidth="1"/>
    <col min="11" max="11" width="17" style="3" bestFit="1" customWidth="1"/>
    <col min="12" max="12" width="17.28515625" customWidth="1"/>
    <col min="13" max="13" width="10" customWidth="1"/>
    <col min="14" max="14" width="1.28515625" customWidth="1"/>
    <col min="15" max="15" width="17.7109375" style="6" bestFit="1" customWidth="1"/>
    <col min="16" max="16" width="18.140625" customWidth="1"/>
    <col min="17" max="17" width="13.28515625" customWidth="1"/>
    <col min="18" max="18" width="3.140625" customWidth="1"/>
  </cols>
  <sheetData>
    <row r="1" spans="1:18" x14ac:dyDescent="0.2">
      <c r="F1" s="20"/>
      <c r="H1" s="19"/>
      <c r="I1" s="19"/>
      <c r="J1" s="19"/>
      <c r="K1" s="25" t="s">
        <v>0</v>
      </c>
      <c r="L1" s="25"/>
      <c r="M1" s="25"/>
      <c r="N1" s="25"/>
      <c r="O1" s="25"/>
      <c r="R1" s="20"/>
    </row>
    <row r="2" spans="1:18" x14ac:dyDescent="0.2">
      <c r="F2" s="20"/>
      <c r="H2" s="19"/>
      <c r="I2" s="19"/>
      <c r="J2" s="19"/>
      <c r="K2" s="26" t="s">
        <v>42</v>
      </c>
      <c r="L2" s="26"/>
      <c r="M2" s="26"/>
      <c r="N2" s="26"/>
      <c r="O2" s="26"/>
      <c r="R2" s="20"/>
    </row>
    <row r="3" spans="1:18" x14ac:dyDescent="0.2">
      <c r="F3" s="20"/>
      <c r="H3" s="19"/>
      <c r="I3" s="19"/>
      <c r="J3" s="19"/>
      <c r="K3" s="25" t="s">
        <v>46</v>
      </c>
      <c r="L3" s="26"/>
      <c r="M3" s="26"/>
      <c r="N3" s="26"/>
      <c r="O3" s="26"/>
      <c r="R3" s="20"/>
    </row>
    <row r="4" spans="1:18" x14ac:dyDescent="0.2">
      <c r="F4" s="20"/>
      <c r="K4" s="25" t="s">
        <v>2</v>
      </c>
      <c r="L4" s="25"/>
      <c r="M4" s="25"/>
      <c r="N4" s="25"/>
      <c r="O4" s="25"/>
      <c r="R4" s="20"/>
    </row>
    <row r="5" spans="1:18" ht="7.15" customHeight="1" x14ac:dyDescent="0.2">
      <c r="F5" s="21"/>
    </row>
    <row r="6" spans="1:18" ht="12" customHeight="1" x14ac:dyDescent="0.2">
      <c r="F6" s="21"/>
      <c r="L6" s="1" t="s">
        <v>24</v>
      </c>
      <c r="M6" s="1"/>
      <c r="O6" s="8" t="s">
        <v>22</v>
      </c>
      <c r="P6" s="1" t="s">
        <v>24</v>
      </c>
      <c r="Q6" s="1" t="s">
        <v>27</v>
      </c>
    </row>
    <row r="7" spans="1:18" x14ac:dyDescent="0.2">
      <c r="F7" s="21"/>
      <c r="H7" s="5"/>
      <c r="I7" s="11" t="s">
        <v>21</v>
      </c>
      <c r="J7" s="5"/>
      <c r="K7" s="11" t="s">
        <v>20</v>
      </c>
      <c r="L7" s="11" t="s">
        <v>20</v>
      </c>
      <c r="M7" s="11" t="s">
        <v>26</v>
      </c>
      <c r="O7" s="9" t="s">
        <v>23</v>
      </c>
      <c r="P7" s="10" t="s">
        <v>25</v>
      </c>
      <c r="Q7" s="10" t="s">
        <v>28</v>
      </c>
    </row>
    <row r="8" spans="1:18" ht="5.45" customHeight="1" x14ac:dyDescent="0.2">
      <c r="A8" s="27"/>
      <c r="B8" s="28"/>
      <c r="C8" s="28"/>
      <c r="D8" s="28"/>
      <c r="E8" s="28"/>
      <c r="F8" s="21"/>
      <c r="H8" s="5"/>
      <c r="I8" s="5"/>
      <c r="J8" s="5"/>
      <c r="K8" s="5"/>
      <c r="O8" s="7"/>
    </row>
    <row r="9" spans="1:18" x14ac:dyDescent="0.2">
      <c r="A9" s="25" t="s">
        <v>0</v>
      </c>
      <c r="B9" s="25"/>
      <c r="C9" s="25"/>
      <c r="D9" s="25"/>
      <c r="E9" s="25"/>
      <c r="F9" s="19"/>
      <c r="G9" s="4">
        <v>39447</v>
      </c>
      <c r="K9" s="3">
        <v>386969987.995</v>
      </c>
      <c r="O9" s="6">
        <v>1000047692.8440001</v>
      </c>
    </row>
    <row r="10" spans="1:18" x14ac:dyDescent="0.2">
      <c r="A10" s="25" t="s">
        <v>1</v>
      </c>
      <c r="B10" s="25"/>
      <c r="C10" s="25"/>
      <c r="D10" s="25"/>
      <c r="E10" s="25"/>
      <c r="F10" s="18"/>
      <c r="G10" s="4">
        <v>39478</v>
      </c>
      <c r="K10" s="3">
        <v>391290848.49199998</v>
      </c>
      <c r="O10" s="6">
        <v>1002425461.0979999</v>
      </c>
    </row>
    <row r="11" spans="1:18" x14ac:dyDescent="0.2">
      <c r="A11" s="25" t="s">
        <v>46</v>
      </c>
      <c r="B11" s="25"/>
      <c r="C11" s="25"/>
      <c r="D11" s="25"/>
      <c r="E11" s="25"/>
      <c r="F11" s="18"/>
      <c r="G11" s="4">
        <v>39507</v>
      </c>
      <c r="K11" s="3">
        <v>388907398.75700009</v>
      </c>
      <c r="O11" s="6">
        <v>1007054891.438</v>
      </c>
    </row>
    <row r="12" spans="1:18" ht="13.5" customHeight="1" x14ac:dyDescent="0.2">
      <c r="A12" s="25" t="s">
        <v>2</v>
      </c>
      <c r="B12" s="25"/>
      <c r="C12" s="25"/>
      <c r="D12" s="25"/>
      <c r="E12" s="25"/>
      <c r="F12" s="18"/>
      <c r="G12" s="4">
        <v>39538</v>
      </c>
      <c r="K12" s="3">
        <v>392912567.15499997</v>
      </c>
      <c r="O12" s="6">
        <v>1011451035.812</v>
      </c>
    </row>
    <row r="13" spans="1:18" ht="14.25" customHeight="1" x14ac:dyDescent="0.2">
      <c r="A13" s="13"/>
      <c r="B13" s="13"/>
      <c r="C13" s="13"/>
      <c r="D13" s="13"/>
      <c r="E13" s="13"/>
      <c r="F13" s="13"/>
      <c r="G13" s="4">
        <v>39568</v>
      </c>
      <c r="K13" s="3">
        <v>395010973.66299981</v>
      </c>
      <c r="O13" s="6">
        <v>1021226161.9840001</v>
      </c>
    </row>
    <row r="14" spans="1:18" x14ac:dyDescent="0.2">
      <c r="A14" s="14" t="s">
        <v>37</v>
      </c>
      <c r="B14" s="14" t="s">
        <v>38</v>
      </c>
      <c r="C14" s="14" t="s">
        <v>39</v>
      </c>
      <c r="D14" s="14" t="s">
        <v>40</v>
      </c>
      <c r="E14" s="14" t="s">
        <v>41</v>
      </c>
      <c r="F14" s="14"/>
      <c r="G14" s="4">
        <v>39599</v>
      </c>
      <c r="K14" s="3">
        <v>392041104.77600026</v>
      </c>
      <c r="O14" s="6">
        <v>1029762835.378</v>
      </c>
    </row>
    <row r="15" spans="1:18" x14ac:dyDescent="0.2">
      <c r="A15" s="14" t="s">
        <v>34</v>
      </c>
      <c r="B15" s="14" t="s">
        <v>33</v>
      </c>
      <c r="C15" s="14" t="s">
        <v>35</v>
      </c>
      <c r="D15" s="14" t="s">
        <v>35</v>
      </c>
      <c r="E15" s="14" t="s">
        <v>36</v>
      </c>
      <c r="F15" s="14"/>
      <c r="G15" s="4">
        <v>39629</v>
      </c>
      <c r="K15" s="3">
        <v>400341682.96900004</v>
      </c>
      <c r="O15" s="6">
        <v>1035915317.2749999</v>
      </c>
    </row>
    <row r="16" spans="1:18" x14ac:dyDescent="0.2">
      <c r="A16" s="14"/>
      <c r="B16" s="14" t="s">
        <v>29</v>
      </c>
      <c r="C16" s="14" t="s">
        <v>30</v>
      </c>
      <c r="D16" s="14" t="s">
        <v>31</v>
      </c>
      <c r="E16" s="14" t="s">
        <v>32</v>
      </c>
      <c r="F16" s="13"/>
      <c r="G16" s="4">
        <v>39660</v>
      </c>
      <c r="K16" s="3">
        <v>407818254.4970001</v>
      </c>
      <c r="O16" s="6">
        <v>1043910650.855</v>
      </c>
    </row>
    <row r="17" spans="1:17" x14ac:dyDescent="0.2">
      <c r="A17" s="15" t="s">
        <v>3</v>
      </c>
      <c r="B17" s="13" t="s">
        <v>17</v>
      </c>
      <c r="C17" s="13"/>
      <c r="D17" s="13"/>
      <c r="E17" s="13"/>
      <c r="F17" s="17"/>
      <c r="G17" s="4">
        <v>39691</v>
      </c>
      <c r="K17" s="3">
        <v>409551948.54700011</v>
      </c>
      <c r="O17" s="6">
        <v>1055911103.3830001</v>
      </c>
    </row>
    <row r="18" spans="1:17" x14ac:dyDescent="0.2">
      <c r="A18" s="15" t="s">
        <v>4</v>
      </c>
      <c r="B18" s="16">
        <v>2008</v>
      </c>
      <c r="C18" s="13"/>
      <c r="D18" s="13"/>
      <c r="E18" s="17">
        <f>+Q21</f>
        <v>2.3611E-2</v>
      </c>
      <c r="F18" s="17"/>
      <c r="G18" s="4">
        <v>39721</v>
      </c>
      <c r="K18" s="3">
        <v>409068447.81099975</v>
      </c>
      <c r="O18" s="6">
        <v>1059632200.2130001</v>
      </c>
    </row>
    <row r="19" spans="1:17" x14ac:dyDescent="0.2">
      <c r="A19" s="15" t="s">
        <v>5</v>
      </c>
      <c r="B19" s="16">
        <v>2009</v>
      </c>
      <c r="C19" s="13"/>
      <c r="D19" s="13"/>
      <c r="E19" s="17">
        <f>+Q34</f>
        <v>2.1784000000000001E-2</v>
      </c>
      <c r="F19" s="17"/>
      <c r="G19" s="4">
        <v>39752</v>
      </c>
      <c r="K19" s="3">
        <v>414267048.44999981</v>
      </c>
      <c r="O19" s="6">
        <v>1068485910.472</v>
      </c>
    </row>
    <row r="20" spans="1:17" x14ac:dyDescent="0.2">
      <c r="A20" s="15" t="s">
        <v>6</v>
      </c>
      <c r="B20" s="16">
        <v>2010</v>
      </c>
      <c r="C20" s="13"/>
      <c r="D20" s="13"/>
      <c r="E20" s="17">
        <f>+Q46</f>
        <v>3.1963999999999999E-2</v>
      </c>
      <c r="F20" s="17"/>
      <c r="G20" s="4">
        <v>39782</v>
      </c>
      <c r="K20" s="3">
        <v>409438774.70300037</v>
      </c>
      <c r="O20" s="6">
        <v>1077862791.1520002</v>
      </c>
    </row>
    <row r="21" spans="1:17" x14ac:dyDescent="0.2">
      <c r="A21" s="15" t="s">
        <v>7</v>
      </c>
      <c r="B21" s="16">
        <v>2011</v>
      </c>
      <c r="C21" s="13"/>
      <c r="D21" s="13"/>
      <c r="E21" s="17">
        <f>+Q58</f>
        <v>3.7943999999999999E-2</v>
      </c>
      <c r="F21" s="17"/>
      <c r="G21" s="4">
        <v>39813</v>
      </c>
      <c r="I21" s="3">
        <v>24531320.961999968</v>
      </c>
      <c r="J21" s="3"/>
      <c r="K21" s="3">
        <v>398008673.477</v>
      </c>
      <c r="L21" s="6">
        <f>ROUND(SUM(K9:K21)/13,0)</f>
        <v>399663670</v>
      </c>
      <c r="M21" s="2">
        <f>+ROUND(I21/L21,5)</f>
        <v>6.1379999999999997E-2</v>
      </c>
      <c r="O21" s="6">
        <v>1092923062.352</v>
      </c>
      <c r="P21" s="6">
        <f>ROUND(SUM(O9:O21)/13,0)</f>
        <v>1038969932</v>
      </c>
      <c r="Q21" s="2">
        <f>+ROUND(I21/P21,6)</f>
        <v>2.3611E-2</v>
      </c>
    </row>
    <row r="22" spans="1:17" x14ac:dyDescent="0.2">
      <c r="A22" s="15" t="s">
        <v>8</v>
      </c>
      <c r="B22" s="16">
        <v>2012</v>
      </c>
      <c r="C22" s="13"/>
      <c r="D22" s="13"/>
      <c r="E22" s="17">
        <f>+Q70</f>
        <v>4.3700000000000003E-2</v>
      </c>
      <c r="F22" s="17"/>
      <c r="G22" s="4">
        <v>39844</v>
      </c>
      <c r="K22" s="3">
        <v>403259099.60600013</v>
      </c>
      <c r="O22" s="6">
        <v>1094120299.7319999</v>
      </c>
    </row>
    <row r="23" spans="1:17" x14ac:dyDescent="0.2">
      <c r="A23" s="15" t="s">
        <v>9</v>
      </c>
      <c r="B23" s="16">
        <v>2013</v>
      </c>
      <c r="C23" s="13"/>
      <c r="D23" s="13"/>
      <c r="E23" s="17">
        <f>Q82</f>
        <v>1.1153E-2</v>
      </c>
      <c r="F23" s="17"/>
    </row>
    <row r="24" spans="1:17" x14ac:dyDescent="0.2">
      <c r="A24" s="15" t="s">
        <v>10</v>
      </c>
      <c r="B24" s="13" t="s">
        <v>18</v>
      </c>
      <c r="C24" s="13"/>
      <c r="D24" s="13"/>
      <c r="E24" s="17">
        <f>Q91</f>
        <v>3.7627000000000001E-2</v>
      </c>
      <c r="F24" s="13"/>
      <c r="G24" s="4">
        <v>39872</v>
      </c>
      <c r="K24" s="3">
        <v>394955225.29600018</v>
      </c>
      <c r="O24" s="6">
        <v>1097125188.632</v>
      </c>
    </row>
    <row r="25" spans="1:17" x14ac:dyDescent="0.2">
      <c r="A25" s="15" t="s">
        <v>11</v>
      </c>
      <c r="B25" s="13" t="s">
        <v>19</v>
      </c>
      <c r="C25" s="13"/>
      <c r="D25" s="13"/>
      <c r="E25" s="13"/>
      <c r="F25" s="17"/>
      <c r="G25" s="4">
        <v>39903</v>
      </c>
      <c r="K25" s="3">
        <v>400961274.55700022</v>
      </c>
      <c r="O25" s="6">
        <v>1097551359.4360001</v>
      </c>
    </row>
    <row r="26" spans="1:17" x14ac:dyDescent="0.2">
      <c r="A26" s="15" t="s">
        <v>12</v>
      </c>
      <c r="B26" s="16">
        <v>2008</v>
      </c>
      <c r="C26" s="13"/>
      <c r="D26" s="13"/>
      <c r="E26" s="17">
        <f>+M21</f>
        <v>6.1379999999999997E-2</v>
      </c>
      <c r="F26" s="17"/>
      <c r="G26" s="4">
        <v>39933</v>
      </c>
      <c r="K26" s="3">
        <v>404345135.63199997</v>
      </c>
      <c r="O26" s="6">
        <v>1100210694.24</v>
      </c>
    </row>
    <row r="27" spans="1:17" x14ac:dyDescent="0.2">
      <c r="A27" s="15" t="s">
        <v>13</v>
      </c>
      <c r="B27" s="16">
        <v>2009</v>
      </c>
      <c r="C27" s="13"/>
      <c r="D27" s="13"/>
      <c r="E27" s="17">
        <f>+M34</f>
        <v>5.747E-2</v>
      </c>
      <c r="F27" s="17"/>
      <c r="G27" s="4">
        <v>39964</v>
      </c>
      <c r="K27" s="3">
        <v>399392692.68699992</v>
      </c>
      <c r="O27" s="6">
        <v>1100714100.2539999</v>
      </c>
    </row>
    <row r="28" spans="1:17" x14ac:dyDescent="0.2">
      <c r="A28" s="15" t="s">
        <v>14</v>
      </c>
      <c r="B28" s="16">
        <v>2010</v>
      </c>
      <c r="C28" s="13"/>
      <c r="D28" s="13"/>
      <c r="E28" s="17">
        <f>+M46</f>
        <v>8.1229999999999997E-2</v>
      </c>
      <c r="F28" s="17"/>
      <c r="G28" s="4">
        <v>39994</v>
      </c>
      <c r="I28" s="3"/>
      <c r="J28" s="3"/>
      <c r="K28" s="3">
        <v>430096124.06099981</v>
      </c>
      <c r="L28" s="6"/>
      <c r="M28" s="2"/>
      <c r="O28" s="6">
        <v>1100868954.221</v>
      </c>
      <c r="P28" s="6"/>
      <c r="Q28" s="2"/>
    </row>
    <row r="29" spans="1:17" x14ac:dyDescent="0.2">
      <c r="A29" s="15" t="s">
        <v>15</v>
      </c>
      <c r="B29" s="16">
        <v>2011</v>
      </c>
      <c r="C29" s="13"/>
      <c r="D29" s="13"/>
      <c r="E29" s="17">
        <f>+M58</f>
        <v>9.2789999999999997E-2</v>
      </c>
      <c r="F29" s="17"/>
      <c r="G29" s="4">
        <v>40025</v>
      </c>
      <c r="K29" s="3">
        <v>432632913.37400007</v>
      </c>
      <c r="O29" s="6">
        <v>1099506846.425</v>
      </c>
    </row>
    <row r="30" spans="1:17" x14ac:dyDescent="0.2">
      <c r="A30" s="15" t="s">
        <v>16</v>
      </c>
      <c r="B30" s="16">
        <v>2012</v>
      </c>
      <c r="C30" s="13"/>
      <c r="D30" s="13"/>
      <c r="E30" s="17">
        <f>+M70</f>
        <v>0.10846</v>
      </c>
      <c r="F30" s="17"/>
      <c r="G30" s="4">
        <v>40056</v>
      </c>
      <c r="K30" s="3">
        <v>433205706.15599978</v>
      </c>
      <c r="O30" s="6">
        <v>1097938146.253</v>
      </c>
    </row>
    <row r="31" spans="1:17" x14ac:dyDescent="0.2">
      <c r="A31" s="15" t="s">
        <v>44</v>
      </c>
      <c r="B31" s="16">
        <v>2013</v>
      </c>
      <c r="C31" s="13"/>
      <c r="D31" s="13"/>
      <c r="E31" s="17">
        <f>M82</f>
        <v>2.716E-2</v>
      </c>
      <c r="F31" s="13"/>
      <c r="G31" s="4">
        <v>40086</v>
      </c>
      <c r="K31" s="3">
        <v>431042090.38699967</v>
      </c>
      <c r="O31" s="6">
        <v>1099077707.9390001</v>
      </c>
    </row>
    <row r="32" spans="1:17" x14ac:dyDescent="0.2">
      <c r="A32" s="15" t="s">
        <v>45</v>
      </c>
      <c r="B32" s="13" t="s">
        <v>43</v>
      </c>
      <c r="C32" s="13"/>
      <c r="D32" s="13"/>
      <c r="E32" s="24">
        <f>M91</f>
        <v>9.4780000000000003E-2</v>
      </c>
      <c r="F32" s="13"/>
      <c r="G32" s="4">
        <v>40117</v>
      </c>
      <c r="K32" s="3">
        <v>430332408.1139999</v>
      </c>
      <c r="O32" s="6">
        <v>1100042384.6919999</v>
      </c>
    </row>
    <row r="33" spans="7:17" x14ac:dyDescent="0.2">
      <c r="G33" s="4">
        <v>40147</v>
      </c>
      <c r="K33" s="3">
        <v>424697257.90599996</v>
      </c>
      <c r="O33" s="6">
        <v>1100175778.8540001</v>
      </c>
    </row>
    <row r="34" spans="7:17" x14ac:dyDescent="0.2">
      <c r="G34" s="4">
        <v>40178</v>
      </c>
      <c r="I34" s="6">
        <v>23935550.175000016</v>
      </c>
      <c r="K34" s="3">
        <v>431783697.27199996</v>
      </c>
      <c r="L34" s="6">
        <f>ROUND(SUM(K21:K34)/13,0)</f>
        <v>416516331</v>
      </c>
      <c r="M34" s="2">
        <f>+ROUND(I34/L34,5)</f>
        <v>5.747E-2</v>
      </c>
      <c r="O34" s="6">
        <v>1103858081.724</v>
      </c>
      <c r="P34" s="6">
        <f>ROUND(SUM(O21:O34)/13,0)</f>
        <v>1098777893</v>
      </c>
      <c r="Q34" s="2">
        <f>+ROUND(I34/P34,6)</f>
        <v>2.1784000000000001E-2</v>
      </c>
    </row>
    <row r="35" spans="7:17" x14ac:dyDescent="0.2">
      <c r="G35" s="4">
        <v>40209</v>
      </c>
      <c r="I35" s="6"/>
      <c r="K35" s="3">
        <v>436634270.92499995</v>
      </c>
      <c r="O35" s="6">
        <v>1107140001.1239996</v>
      </c>
    </row>
    <row r="36" spans="7:17" x14ac:dyDescent="0.2">
      <c r="G36" s="4">
        <v>40237</v>
      </c>
      <c r="I36" s="6"/>
      <c r="K36" s="3">
        <v>436466516.77900004</v>
      </c>
      <c r="O36" s="6">
        <v>1104970223.3440003</v>
      </c>
    </row>
    <row r="37" spans="7:17" x14ac:dyDescent="0.2">
      <c r="G37" s="4">
        <v>40268</v>
      </c>
      <c r="I37" s="6"/>
      <c r="K37" s="3">
        <v>435923371.31800032</v>
      </c>
      <c r="O37" s="6">
        <v>1104234699.1339998</v>
      </c>
    </row>
    <row r="38" spans="7:17" x14ac:dyDescent="0.2">
      <c r="G38" s="4">
        <v>40298</v>
      </c>
      <c r="I38" s="6"/>
      <c r="K38" s="3">
        <v>434410323.98500025</v>
      </c>
      <c r="O38" s="6">
        <v>1102113813.7610002</v>
      </c>
    </row>
    <row r="39" spans="7:17" x14ac:dyDescent="0.2">
      <c r="G39" s="4">
        <v>40329</v>
      </c>
      <c r="I39" s="6"/>
      <c r="K39" s="3">
        <v>430069696.32799983</v>
      </c>
      <c r="O39" s="6">
        <v>1101477590.1709998</v>
      </c>
    </row>
    <row r="40" spans="7:17" x14ac:dyDescent="0.2">
      <c r="G40" s="4">
        <v>40359</v>
      </c>
      <c r="I40" s="6"/>
      <c r="K40" s="3">
        <v>424096625.23199981</v>
      </c>
      <c r="O40" s="6">
        <v>1100856445.211</v>
      </c>
    </row>
    <row r="41" spans="7:17" x14ac:dyDescent="0.2">
      <c r="G41" s="4">
        <v>40390</v>
      </c>
      <c r="I41" s="6"/>
      <c r="K41" s="3">
        <v>430633540.68800002</v>
      </c>
      <c r="O41" s="6">
        <v>1099915924.3710001</v>
      </c>
    </row>
    <row r="42" spans="7:17" x14ac:dyDescent="0.2">
      <c r="G42" s="4">
        <v>40421</v>
      </c>
      <c r="I42" s="6"/>
      <c r="K42" s="3">
        <v>431377890.81000024</v>
      </c>
      <c r="O42" s="6">
        <v>1102608408.6409998</v>
      </c>
    </row>
    <row r="43" spans="7:17" x14ac:dyDescent="0.2">
      <c r="G43" s="4">
        <v>40451</v>
      </c>
      <c r="I43" s="6"/>
      <c r="K43" s="3">
        <v>434919001.32699996</v>
      </c>
      <c r="O43" s="6">
        <v>1103371231.2010002</v>
      </c>
    </row>
    <row r="44" spans="7:17" x14ac:dyDescent="0.2">
      <c r="G44" s="4">
        <v>40482</v>
      </c>
      <c r="I44" s="6"/>
      <c r="K44" s="3">
        <v>438085614.59799987</v>
      </c>
      <c r="O44" s="6">
        <v>1103595495.0210001</v>
      </c>
    </row>
    <row r="45" spans="7:17" x14ac:dyDescent="0.2">
      <c r="G45" s="4">
        <v>40512</v>
      </c>
      <c r="I45" s="6"/>
      <c r="K45" s="3">
        <v>436208636.19100028</v>
      </c>
      <c r="O45" s="6">
        <v>1104624923.02</v>
      </c>
    </row>
    <row r="46" spans="7:17" x14ac:dyDescent="0.2">
      <c r="G46" s="4">
        <v>40543</v>
      </c>
      <c r="I46" s="6">
        <v>35281875.100999966</v>
      </c>
      <c r="K46" s="3">
        <v>446215384.93300027</v>
      </c>
      <c r="L46" s="6">
        <f>ROUND(SUM(K34:K46)/13,0)</f>
        <v>434371121</v>
      </c>
      <c r="M46" s="2">
        <f>+ROUND(I46/L46,5)</f>
        <v>8.1229999999999997E-2</v>
      </c>
      <c r="O46" s="6">
        <v>1110650353.1920002</v>
      </c>
      <c r="P46" s="6">
        <f>ROUND(SUM(O34:O46)/13,0)</f>
        <v>1103801322</v>
      </c>
      <c r="Q46" s="2">
        <f>+ROUND(I46/P46,6)</f>
        <v>3.1963999999999999E-2</v>
      </c>
    </row>
    <row r="47" spans="7:17" x14ac:dyDescent="0.2">
      <c r="G47" s="4">
        <v>40574</v>
      </c>
      <c r="I47" s="6"/>
      <c r="K47" s="3">
        <v>454242002.11299992</v>
      </c>
      <c r="O47" s="6">
        <v>1110281345.3019998</v>
      </c>
    </row>
    <row r="48" spans="7:17" x14ac:dyDescent="0.2">
      <c r="G48" s="4">
        <v>40602</v>
      </c>
      <c r="I48" s="6"/>
      <c r="K48" s="3">
        <v>452403348.19599992</v>
      </c>
      <c r="O48" s="6">
        <v>1109641445.0119996</v>
      </c>
    </row>
    <row r="49" spans="7:17" x14ac:dyDescent="0.2">
      <c r="G49" s="4">
        <v>40633</v>
      </c>
      <c r="I49" s="6"/>
      <c r="K49" s="3">
        <v>458221245.81599975</v>
      </c>
      <c r="O49" s="6">
        <v>1109540218.6020002</v>
      </c>
    </row>
    <row r="50" spans="7:17" x14ac:dyDescent="0.2">
      <c r="G50" s="4">
        <v>40663</v>
      </c>
      <c r="I50" s="6"/>
      <c r="K50" s="3">
        <v>457521291.79600006</v>
      </c>
      <c r="O50" s="6">
        <v>1110379986.592</v>
      </c>
    </row>
    <row r="51" spans="7:17" x14ac:dyDescent="0.2">
      <c r="G51" s="4">
        <v>40694</v>
      </c>
      <c r="I51" s="6"/>
      <c r="K51" s="3">
        <v>453035100.24499995</v>
      </c>
      <c r="O51" s="6">
        <v>1111755373.132</v>
      </c>
    </row>
    <row r="52" spans="7:17" x14ac:dyDescent="0.2">
      <c r="G52" s="4">
        <v>40724</v>
      </c>
      <c r="I52" s="6"/>
      <c r="K52" s="3">
        <v>456788564.8360002</v>
      </c>
      <c r="O52" s="6">
        <v>1110055332.072</v>
      </c>
    </row>
    <row r="53" spans="7:17" x14ac:dyDescent="0.2">
      <c r="G53" s="4">
        <v>40755</v>
      </c>
      <c r="I53" s="6"/>
      <c r="K53" s="3">
        <v>462381464.82699972</v>
      </c>
      <c r="O53" s="6">
        <v>1110505105.8520002</v>
      </c>
    </row>
    <row r="54" spans="7:17" x14ac:dyDescent="0.2">
      <c r="G54" s="4">
        <v>40786</v>
      </c>
      <c r="I54" s="6"/>
      <c r="K54" s="3">
        <v>456518808.95199966</v>
      </c>
      <c r="O54" s="6">
        <v>1111191790.2620001</v>
      </c>
    </row>
    <row r="55" spans="7:17" x14ac:dyDescent="0.2">
      <c r="G55" s="4">
        <v>40816</v>
      </c>
      <c r="I55" s="6"/>
      <c r="K55" s="3">
        <v>460485895.8579998</v>
      </c>
      <c r="O55" s="6">
        <v>1114979186.152</v>
      </c>
    </row>
    <row r="56" spans="7:17" x14ac:dyDescent="0.2">
      <c r="G56" s="4">
        <v>40847</v>
      </c>
      <c r="I56" s="6"/>
      <c r="K56" s="3">
        <v>462822522.00199997</v>
      </c>
      <c r="O56" s="6">
        <v>1117306635.0120001</v>
      </c>
    </row>
    <row r="57" spans="7:17" x14ac:dyDescent="0.2">
      <c r="G57" s="4">
        <v>40877</v>
      </c>
      <c r="I57" s="6"/>
      <c r="K57" s="3">
        <v>455353778.51099986</v>
      </c>
      <c r="O57" s="6">
        <v>1142846764.3719997</v>
      </c>
    </row>
    <row r="58" spans="7:17" x14ac:dyDescent="0.2">
      <c r="G58" s="4">
        <v>40908</v>
      </c>
      <c r="I58" s="6">
        <v>42373948.29300005</v>
      </c>
      <c r="K58" s="3">
        <v>460415218.3360002</v>
      </c>
      <c r="L58" s="6">
        <f>ROUND(SUM(K46:K58)/13,0)</f>
        <v>456646510</v>
      </c>
      <c r="M58" s="2">
        <f>+ROUND(I58/L58,5)</f>
        <v>9.2789999999999997E-2</v>
      </c>
      <c r="O58" s="6">
        <v>1148788535.2119999</v>
      </c>
      <c r="P58" s="6">
        <f>ROUND(SUM(O46:O58)/13,0)</f>
        <v>1116763236</v>
      </c>
      <c r="Q58" s="2">
        <f>+ROUND(I58/P58,6)</f>
        <v>3.7943999999999999E-2</v>
      </c>
    </row>
    <row r="59" spans="7:17" x14ac:dyDescent="0.2">
      <c r="G59" s="4">
        <v>40939</v>
      </c>
      <c r="I59" s="6"/>
      <c r="K59" s="3">
        <v>465171589.93699998</v>
      </c>
      <c r="O59" s="12">
        <v>1149077968.3319998</v>
      </c>
    </row>
    <row r="60" spans="7:17" x14ac:dyDescent="0.2">
      <c r="G60" s="4">
        <v>40968</v>
      </c>
      <c r="I60" s="6"/>
      <c r="K60" s="3">
        <v>460154911.01699996</v>
      </c>
      <c r="O60" s="12">
        <v>1153128279.652</v>
      </c>
    </row>
    <row r="61" spans="7:17" x14ac:dyDescent="0.2">
      <c r="G61" s="4">
        <v>40999</v>
      </c>
      <c r="I61" s="6"/>
      <c r="K61" s="3">
        <v>463313083.78099996</v>
      </c>
      <c r="O61" s="12">
        <v>1165534364.642</v>
      </c>
    </row>
    <row r="62" spans="7:17" x14ac:dyDescent="0.2">
      <c r="G62" s="4">
        <v>41029</v>
      </c>
      <c r="I62" s="6"/>
      <c r="K62" s="3">
        <v>466984430.44999975</v>
      </c>
      <c r="O62" s="12">
        <v>1169800311.7519999</v>
      </c>
    </row>
    <row r="63" spans="7:17" x14ac:dyDescent="0.2">
      <c r="G63" s="4">
        <v>41060</v>
      </c>
      <c r="I63" s="6"/>
      <c r="K63" s="3">
        <v>462213005.55000019</v>
      </c>
      <c r="O63" s="12">
        <v>1174976735.9619999</v>
      </c>
    </row>
    <row r="64" spans="7:17" x14ac:dyDescent="0.2">
      <c r="G64" s="4">
        <v>41090</v>
      </c>
      <c r="I64" s="6"/>
      <c r="K64" s="3">
        <v>470108037.75000006</v>
      </c>
      <c r="O64" s="12">
        <v>1177140135.5219998</v>
      </c>
    </row>
    <row r="65" spans="7:24" x14ac:dyDescent="0.2">
      <c r="G65" s="4">
        <v>41121</v>
      </c>
      <c r="I65" s="6"/>
      <c r="K65" s="3">
        <v>475787777.02900034</v>
      </c>
      <c r="O65" s="12">
        <v>1181894812.9920001</v>
      </c>
    </row>
    <row r="66" spans="7:24" x14ac:dyDescent="0.2">
      <c r="G66" s="4">
        <v>41152</v>
      </c>
      <c r="I66" s="6"/>
      <c r="K66" s="3">
        <v>472073798.95399988</v>
      </c>
      <c r="O66" s="12">
        <v>1160083943.3520002</v>
      </c>
    </row>
    <row r="67" spans="7:24" x14ac:dyDescent="0.2">
      <c r="G67" s="4">
        <v>41182</v>
      </c>
      <c r="I67" s="6"/>
      <c r="K67" s="12">
        <v>476637523.90699995</v>
      </c>
      <c r="O67" s="12">
        <v>1163732612.0119996</v>
      </c>
    </row>
    <row r="68" spans="7:24" x14ac:dyDescent="0.2">
      <c r="G68" s="4">
        <v>41213</v>
      </c>
      <c r="I68" s="6"/>
      <c r="K68" s="12">
        <v>480804806.18999976</v>
      </c>
      <c r="O68" s="12">
        <v>1168450060.2219996</v>
      </c>
    </row>
    <row r="69" spans="7:24" x14ac:dyDescent="0.2">
      <c r="G69" s="4">
        <v>41243</v>
      </c>
      <c r="I69" s="6"/>
      <c r="K69" s="12">
        <v>476867458.6540001</v>
      </c>
      <c r="O69" s="12">
        <v>1173267461.7920003</v>
      </c>
    </row>
    <row r="70" spans="7:24" x14ac:dyDescent="0.2">
      <c r="G70" s="4">
        <v>41274</v>
      </c>
      <c r="I70" s="6">
        <v>50978453.205999993</v>
      </c>
      <c r="K70" s="12">
        <v>479610035.05199981</v>
      </c>
      <c r="L70" s="6">
        <f>ROUND(SUM(K58:K70)/13,0)</f>
        <v>470010898</v>
      </c>
      <c r="M70" s="2">
        <f>+ROUND(I70/L70,5)</f>
        <v>0.10846</v>
      </c>
      <c r="O70" s="12">
        <v>1179195768.4119999</v>
      </c>
      <c r="P70" s="6">
        <f>ROUND(SUM(O58:O70)/13,0)</f>
        <v>1166543922</v>
      </c>
      <c r="Q70" s="2">
        <f>+ROUND(I70/P70,6)</f>
        <v>4.3700000000000003E-2</v>
      </c>
    </row>
    <row r="71" spans="7:24" x14ac:dyDescent="0.2">
      <c r="G71" s="4">
        <v>41305</v>
      </c>
      <c r="I71" s="6"/>
      <c r="K71" s="12">
        <v>485348404.12900019</v>
      </c>
      <c r="O71" s="12">
        <v>1180450148.5120001</v>
      </c>
    </row>
    <row r="72" spans="7:24" x14ac:dyDescent="0.2">
      <c r="G72" s="4">
        <v>41333</v>
      </c>
      <c r="I72" s="6"/>
      <c r="K72" s="12">
        <v>484056293.0480001</v>
      </c>
      <c r="O72" s="12">
        <v>1181590850.5820003</v>
      </c>
    </row>
    <row r="73" spans="7:24" x14ac:dyDescent="0.2">
      <c r="G73" s="4">
        <v>41364</v>
      </c>
      <c r="I73" s="6"/>
      <c r="K73" s="12">
        <v>490340004.02599949</v>
      </c>
      <c r="L73" s="6"/>
      <c r="M73" s="2"/>
      <c r="O73" s="12">
        <v>1183782555.5619998</v>
      </c>
      <c r="P73" s="6"/>
      <c r="Q73" s="2"/>
    </row>
    <row r="74" spans="7:24" x14ac:dyDescent="0.2">
      <c r="G74" s="4">
        <v>41394</v>
      </c>
      <c r="K74" s="3">
        <v>492367149.53999978</v>
      </c>
      <c r="O74" s="12">
        <v>1185847668.5899999</v>
      </c>
      <c r="T74" s="22" t="s">
        <v>38</v>
      </c>
      <c r="U74" s="22" t="s">
        <v>38</v>
      </c>
      <c r="V74" s="22" t="s">
        <v>38</v>
      </c>
      <c r="W74" s="22" t="s">
        <v>38</v>
      </c>
      <c r="X74" s="22" t="s">
        <v>38</v>
      </c>
    </row>
    <row r="75" spans="7:24" x14ac:dyDescent="0.2">
      <c r="G75" s="4">
        <v>41425</v>
      </c>
      <c r="K75" s="3">
        <v>488675757.94699997</v>
      </c>
      <c r="O75" s="12">
        <v>1187650474.48</v>
      </c>
    </row>
    <row r="76" spans="7:24" x14ac:dyDescent="0.2">
      <c r="G76" s="4">
        <v>41455</v>
      </c>
      <c r="K76" s="3">
        <v>490680072.40900022</v>
      </c>
      <c r="O76" s="12">
        <v>1188830144.4000001</v>
      </c>
    </row>
    <row r="77" spans="7:24" x14ac:dyDescent="0.2">
      <c r="G77" s="4">
        <v>41486</v>
      </c>
      <c r="K77" s="3">
        <v>493614463.74699962</v>
      </c>
      <c r="O77" s="12">
        <v>1190478707.52</v>
      </c>
    </row>
    <row r="78" spans="7:24" x14ac:dyDescent="0.2">
      <c r="G78" s="4">
        <v>41517</v>
      </c>
      <c r="K78" s="3">
        <v>489376173.83999985</v>
      </c>
      <c r="O78" s="12">
        <v>1193013682.8099999</v>
      </c>
    </row>
    <row r="79" spans="7:24" x14ac:dyDescent="0.2">
      <c r="G79" s="4">
        <v>41547</v>
      </c>
      <c r="K79" s="3">
        <v>468417114.83599985</v>
      </c>
      <c r="O79" s="12">
        <v>1195913468.4000001</v>
      </c>
    </row>
    <row r="80" spans="7:24" x14ac:dyDescent="0.2">
      <c r="G80" s="4">
        <v>41578</v>
      </c>
      <c r="K80" s="3">
        <v>471717304.84499991</v>
      </c>
      <c r="O80" s="12">
        <v>1201306794.8299999</v>
      </c>
    </row>
    <row r="81" spans="7:17" x14ac:dyDescent="0.2">
      <c r="G81" s="4">
        <v>41608</v>
      </c>
      <c r="K81" s="3">
        <v>465917060.83600014</v>
      </c>
      <c r="O81" s="12">
        <v>1205917067.8900001</v>
      </c>
    </row>
    <row r="82" spans="7:17" x14ac:dyDescent="0.2">
      <c r="G82" s="4">
        <v>41639</v>
      </c>
      <c r="I82" s="6">
        <v>13872008.43</v>
      </c>
      <c r="K82" s="3">
        <v>839369489.71499968</v>
      </c>
      <c r="L82" s="6">
        <f>ROUND(SUM(K70:K82)/13,0)</f>
        <v>510729948</v>
      </c>
      <c r="M82" s="2">
        <f>+ROUND(I82/L82,5)</f>
        <v>2.716E-2</v>
      </c>
      <c r="O82" s="12">
        <v>1895001859.1199999</v>
      </c>
      <c r="P82" s="6">
        <f>ROUND(SUM(O70:O82)/13,0)</f>
        <v>1243767630</v>
      </c>
      <c r="Q82" s="2">
        <f>+ROUND(I82/P82,6)</f>
        <v>1.1153E-2</v>
      </c>
    </row>
    <row r="83" spans="7:17" x14ac:dyDescent="0.2">
      <c r="G83" s="4">
        <v>41670</v>
      </c>
      <c r="K83" s="3">
        <v>850521352.13</v>
      </c>
      <c r="O83" s="12">
        <v>1898003239.52</v>
      </c>
    </row>
    <row r="84" spans="7:17" x14ac:dyDescent="0.2">
      <c r="G84" s="4">
        <v>41698</v>
      </c>
      <c r="K84" s="3">
        <v>771484922.59000003</v>
      </c>
      <c r="O84" s="12">
        <v>1899476832.4100001</v>
      </c>
    </row>
    <row r="85" spans="7:17" x14ac:dyDescent="0.2">
      <c r="G85" s="4">
        <v>41729</v>
      </c>
      <c r="I85" s="3"/>
      <c r="K85" s="3">
        <v>758547369.58000004</v>
      </c>
      <c r="O85" s="12">
        <v>1903295999.98</v>
      </c>
    </row>
    <row r="86" spans="7:17" x14ac:dyDescent="0.2">
      <c r="G86" s="4">
        <v>41759</v>
      </c>
      <c r="K86" s="3">
        <v>762647584.45000005</v>
      </c>
      <c r="O86" s="12">
        <v>1906870319.9100001</v>
      </c>
    </row>
    <row r="87" spans="7:17" x14ac:dyDescent="0.2">
      <c r="G87" s="4">
        <v>41790</v>
      </c>
      <c r="K87" s="3">
        <v>752655209.25999999</v>
      </c>
      <c r="O87" s="12">
        <v>1909933155.01</v>
      </c>
    </row>
    <row r="88" spans="7:17" x14ac:dyDescent="0.2">
      <c r="G88" s="4">
        <v>41820</v>
      </c>
      <c r="K88" s="3">
        <v>758920357.45000005</v>
      </c>
      <c r="O88" s="12">
        <v>1955308236.49</v>
      </c>
    </row>
    <row r="89" spans="7:17" x14ac:dyDescent="0.2">
      <c r="G89" s="4">
        <v>41851</v>
      </c>
      <c r="I89" s="6"/>
      <c r="K89" s="3">
        <v>763377476.88999999</v>
      </c>
      <c r="O89" s="12">
        <v>1953468899.8900001</v>
      </c>
    </row>
    <row r="90" spans="7:17" x14ac:dyDescent="0.2">
      <c r="G90" s="4">
        <v>41882</v>
      </c>
      <c r="K90" s="3">
        <v>700404203.92999995</v>
      </c>
      <c r="O90" s="12">
        <v>1953942368.5999999</v>
      </c>
    </row>
    <row r="91" spans="7:17" x14ac:dyDescent="0.2">
      <c r="G91" s="4">
        <v>41912</v>
      </c>
      <c r="I91" s="6">
        <v>66087389.960000001</v>
      </c>
      <c r="K91" s="3">
        <v>700853744.5</v>
      </c>
      <c r="L91" s="6">
        <f>ROUND(SUM(K79:K91)/13,0)</f>
        <v>697294861</v>
      </c>
      <c r="M91" s="2">
        <f>+ROUND(I91/L91,5)</f>
        <v>9.4780000000000003E-2</v>
      </c>
      <c r="O91" s="12">
        <v>1954413008.74</v>
      </c>
      <c r="P91" s="6">
        <f>ROUND(SUM(O79:O91)/13,0)</f>
        <v>1756373173</v>
      </c>
      <c r="Q91" s="2">
        <f>+ROUND(I91/P91,6)</f>
        <v>3.7627000000000001E-2</v>
      </c>
    </row>
    <row r="92" spans="7:17" x14ac:dyDescent="0.2">
      <c r="P92" s="23"/>
    </row>
    <row r="93" spans="7:17" x14ac:dyDescent="0.2">
      <c r="P93" s="23"/>
    </row>
    <row r="100" spans="9:9" x14ac:dyDescent="0.2">
      <c r="I100" s="3"/>
    </row>
    <row r="104" spans="9:9" x14ac:dyDescent="0.2">
      <c r="I104" s="6"/>
    </row>
  </sheetData>
  <mergeCells count="9">
    <mergeCell ref="K1:O1"/>
    <mergeCell ref="K2:O2"/>
    <mergeCell ref="K3:O3"/>
    <mergeCell ref="K4:O4"/>
    <mergeCell ref="A12:E12"/>
    <mergeCell ref="A10:E10"/>
    <mergeCell ref="A8:E8"/>
    <mergeCell ref="A11:E11"/>
    <mergeCell ref="A9:E9"/>
  </mergeCells>
  <phoneticPr fontId="0" type="noConversion"/>
  <pageMargins left="0.35" right="0.36" top="0.75" bottom="0.35" header="0.3" footer="0.2"/>
  <pageSetup scale="61" firstPageNumber="2" fitToWidth="2" orientation="portrait" useFirstPageNumber="1" r:id="rId1"/>
  <headerFooter alignWithMargins="0">
    <oddHeader>&amp;RKPSC Case No. 2014-00396
Commission Staff's First Set of Data Request
Order Dated November 24, 2014
Item No. 38
Attachment 1        
Page &amp;P of &amp;N</oddHeader>
  </headerFooter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AEP</cp:lastModifiedBy>
  <cp:lastPrinted>2013-07-02T15:18:19Z</cp:lastPrinted>
  <dcterms:created xsi:type="dcterms:W3CDTF">2005-09-27T19:11:35Z</dcterms:created>
  <dcterms:modified xsi:type="dcterms:W3CDTF">2015-01-06T14:40:49Z</dcterms:modified>
</cp:coreProperties>
</file>