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05" windowWidth="15015" windowHeight="8670"/>
  </bookViews>
  <sheets>
    <sheet name="Answer" sheetId="1" r:id="rId1"/>
  </sheets>
  <calcPr calcId="145621"/>
</workbook>
</file>

<file path=xl/calcChain.xml><?xml version="1.0" encoding="utf-8"?>
<calcChain xmlns="http://schemas.openxmlformats.org/spreadsheetml/2006/main">
  <c r="H43" i="1" l="1"/>
  <c r="H40" i="1"/>
  <c r="H45" i="1"/>
  <c r="H28" i="1"/>
  <c r="G28" i="1" l="1"/>
  <c r="G35" i="1" s="1"/>
  <c r="G36" i="1" s="1"/>
  <c r="F33" i="1"/>
  <c r="F43" i="1"/>
  <c r="G27" i="1"/>
  <c r="G20" i="1"/>
  <c r="G43" i="1"/>
  <c r="G40" i="1"/>
  <c r="G33" i="1"/>
  <c r="G16" i="1"/>
  <c r="F53" i="1"/>
  <c r="E53" i="1"/>
  <c r="F47" i="1"/>
  <c r="E47" i="1"/>
  <c r="F41" i="1"/>
  <c r="E41" i="1"/>
  <c r="E48" i="1" s="1"/>
  <c r="F27" i="1"/>
  <c r="E27" i="1"/>
  <c r="E35" i="1" s="1"/>
  <c r="E36" i="1" s="1"/>
  <c r="F35" i="1" l="1"/>
  <c r="F36" i="1" s="1"/>
  <c r="F48" i="1"/>
  <c r="E55" i="1"/>
  <c r="H53" i="1"/>
  <c r="G53" i="1"/>
  <c r="H47" i="1"/>
  <c r="G47" i="1"/>
  <c r="H41" i="1"/>
  <c r="G41" i="1"/>
  <c r="H27" i="1"/>
  <c r="H35" i="1" s="1"/>
  <c r="H36" i="1" s="1"/>
  <c r="H48" i="1" l="1"/>
  <c r="H55" i="1"/>
  <c r="F55" i="1"/>
  <c r="G48" i="1"/>
  <c r="G55" i="1" s="1"/>
</calcChain>
</file>

<file path=xl/sharedStrings.xml><?xml version="1.0" encoding="utf-8"?>
<sst xmlns="http://schemas.openxmlformats.org/spreadsheetml/2006/main" count="62" uniqueCount="62">
  <si>
    <t>Kentucky Power Company</t>
  </si>
  <si>
    <t>Net Income per 1,000 kwh Sold</t>
  </si>
  <si>
    <t>"000" Omitted</t>
  </si>
  <si>
    <t>12 Months Ended</t>
  </si>
  <si>
    <t>Calendar Years Prior to Test Year</t>
  </si>
  <si>
    <t>Test Year</t>
  </si>
  <si>
    <t>Line
No.</t>
  </si>
  <si>
    <t>Item</t>
  </si>
  <si>
    <t>(a)</t>
  </si>
  <si>
    <t>(b)</t>
  </si>
  <si>
    <t>( c )</t>
  </si>
  <si>
    <t>(d)</t>
  </si>
  <si>
    <t>(e)</t>
  </si>
  <si>
    <t>Operating Income</t>
  </si>
  <si>
    <t xml:space="preserve">  Operating Revenues</t>
  </si>
  <si>
    <t>Operating Income Deductions</t>
  </si>
  <si>
    <t xml:space="preserve">  Operating and Maintenance Expenses:</t>
  </si>
  <si>
    <t>Fuel</t>
  </si>
  <si>
    <t>Other Power Production Expenses</t>
  </si>
  <si>
    <t>Transmission Expenses</t>
  </si>
  <si>
    <t>Regional Market Expenses</t>
  </si>
  <si>
    <t>Distribution Expenses</t>
  </si>
  <si>
    <t>Customer Accounts &amp; Cust Svc Information Expense</t>
  </si>
  <si>
    <t>Sales Expense</t>
  </si>
  <si>
    <t>Administrative and General Expense</t>
  </si>
  <si>
    <t>Gain From Disposition of Plant</t>
  </si>
  <si>
    <t>Factored Cust A/R</t>
  </si>
  <si>
    <t>Accretion Expense</t>
  </si>
  <si>
    <t>Gain Disposition of Allowances</t>
  </si>
  <si>
    <t>Total (L5 through L16)</t>
  </si>
  <si>
    <t xml:space="preserve"> Depreciation Expenses</t>
  </si>
  <si>
    <t xml:space="preserve"> Amortization of Utility Plant Acquisition Adjustment</t>
  </si>
  <si>
    <t xml:space="preserve"> Taxes Other Than Income Taxes</t>
  </si>
  <si>
    <t xml:space="preserve"> Income Taxes - Federal</t>
  </si>
  <si>
    <t xml:space="preserve"> Income Taxes - Other</t>
  </si>
  <si>
    <t xml:space="preserve"> Provision for Deferred Income Taxes</t>
  </si>
  <si>
    <t xml:space="preserve"> Investment Tax Credit Adjustment - Net</t>
  </si>
  <si>
    <t>Total Utility Operating Expenses</t>
  </si>
  <si>
    <t>Net Utility Operating Income</t>
  </si>
  <si>
    <t>Other Income and Deductions</t>
  </si>
  <si>
    <t xml:space="preserve"> Other Income:</t>
  </si>
  <si>
    <t>Allowance for Funds Used During Construction</t>
  </si>
  <si>
    <t>Miscellaneous Nonoperating Income</t>
  </si>
  <si>
    <t>Total Other Income</t>
  </si>
  <si>
    <t xml:space="preserve"> Other Income Deductions:</t>
  </si>
  <si>
    <t>Miscellaneous Income Deductions</t>
  </si>
  <si>
    <t>Taxes Applicable to Other Income and Deductions:</t>
  </si>
  <si>
    <t>Income Taxes and Investment Tax Credits</t>
  </si>
  <si>
    <t>Taxes Other Than Income Taxes</t>
  </si>
  <si>
    <t>Total Taxes on Other Income and Deductions</t>
  </si>
  <si>
    <t>Net Other Income and Deductions</t>
  </si>
  <si>
    <t xml:space="preserve"> Interest Charges</t>
  </si>
  <si>
    <t>Interest on Long-Term Debt</t>
  </si>
  <si>
    <t>Amortization of Debt Expense</t>
  </si>
  <si>
    <t>Other Interest Expense</t>
  </si>
  <si>
    <t>Total Interest Charges</t>
  </si>
  <si>
    <t>Extraordinary Items</t>
  </si>
  <si>
    <t xml:space="preserve"> Net Income</t>
  </si>
  <si>
    <t>1,000  kwh Sold</t>
  </si>
  <si>
    <t>For the Calendar Years 2011 through 2013</t>
  </si>
  <si>
    <t>And for the Test Year: 12 Months Ended September 30, 2014</t>
  </si>
  <si>
    <t>12 Months Ended September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</si>
</sst>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"/>
    <numFmt numFmtId="165" formatCode="#,##0.0000_);[Red]\(#,##0.0000\)"/>
    <numFmt numFmtId="166" formatCode="#,##0.0000"/>
    <numFmt numFmtId="167" formatCode="#,##0.00000"/>
  </numFmts>
  <fonts count="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4" xfId="0" quotePrefix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/>
    <xf numFmtId="164" fontId="0" fillId="0" borderId="2" xfId="0" quotePrefix="1" applyNumberFormat="1" applyBorder="1" applyAlignment="1">
      <alignment horizontal="center"/>
    </xf>
    <xf numFmtId="164" fontId="3" fillId="0" borderId="3" xfId="0" quotePrefix="1" applyNumberFormat="1" applyFont="1" applyBorder="1" applyAlignment="1">
      <alignment horizontal="left"/>
    </xf>
    <xf numFmtId="164" fontId="3" fillId="0" borderId="4" xfId="0" quotePrefix="1" applyNumberFormat="1" applyFont="1" applyBorder="1" applyAlignment="1">
      <alignment horizontal="left"/>
    </xf>
    <xf numFmtId="0" fontId="3" fillId="0" borderId="5" xfId="0" applyFont="1" applyBorder="1"/>
    <xf numFmtId="38" fontId="0" fillId="0" borderId="2" xfId="0" applyNumberFormat="1" applyFill="1" applyBorder="1"/>
    <xf numFmtId="38" fontId="0" fillId="0" borderId="2" xfId="0" applyNumberFormat="1" applyBorder="1"/>
    <xf numFmtId="164" fontId="0" fillId="0" borderId="9" xfId="0" quotePrefix="1" applyNumberFormat="1" applyBorder="1" applyAlignment="1">
      <alignment horizontal="left"/>
    </xf>
    <xf numFmtId="164" fontId="3" fillId="0" borderId="9" xfId="0" quotePrefix="1" applyNumberFormat="1" applyFont="1" applyBorder="1" applyAlignment="1">
      <alignment horizontal="left"/>
    </xf>
    <xf numFmtId="164" fontId="3" fillId="0" borderId="0" xfId="0" quotePrefix="1" applyNumberFormat="1" applyFont="1" applyBorder="1" applyAlignment="1">
      <alignment horizontal="left"/>
    </xf>
    <xf numFmtId="0" fontId="3" fillId="0" borderId="10" xfId="0" applyFont="1" applyBorder="1"/>
    <xf numFmtId="164" fontId="0" fillId="0" borderId="0" xfId="0" quotePrefix="1" applyNumberFormat="1" applyBorder="1" applyAlignment="1">
      <alignment horizontal="left"/>
    </xf>
    <xf numFmtId="0" fontId="1" fillId="0" borderId="10" xfId="0" applyFont="1" applyBorder="1"/>
    <xf numFmtId="38" fontId="0" fillId="0" borderId="14" xfId="0" applyNumberFormat="1" applyFill="1" applyBorder="1"/>
    <xf numFmtId="38" fontId="0" fillId="0" borderId="0" xfId="0" applyNumberFormat="1"/>
    <xf numFmtId="164" fontId="1" fillId="0" borderId="9" xfId="0" quotePrefix="1" applyNumberFormat="1" applyFont="1" applyBorder="1" applyAlignment="1">
      <alignment horizontal="left"/>
    </xf>
    <xf numFmtId="38" fontId="0" fillId="0" borderId="19" xfId="0" applyNumberFormat="1" applyFill="1" applyBorder="1"/>
    <xf numFmtId="38" fontId="0" fillId="0" borderId="20" xfId="0" applyNumberFormat="1" applyFill="1" applyBorder="1"/>
    <xf numFmtId="38" fontId="0" fillId="0" borderId="21" xfId="0" applyNumberFormat="1" applyFill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38" fontId="0" fillId="0" borderId="22" xfId="0" applyNumberFormat="1" applyFill="1" applyBorder="1"/>
    <xf numFmtId="38" fontId="0" fillId="0" borderId="23" xfId="0" applyNumberFormat="1" applyFill="1" applyBorder="1"/>
    <xf numFmtId="164" fontId="0" fillId="0" borderId="24" xfId="0" quotePrefix="1" applyNumberFormat="1" applyBorder="1" applyAlignment="1">
      <alignment horizontal="center"/>
    </xf>
    <xf numFmtId="164" fontId="1" fillId="0" borderId="6" xfId="0" quotePrefix="1" applyNumberFormat="1" applyFont="1" applyBorder="1" applyAlignment="1">
      <alignment horizontal="left"/>
    </xf>
    <xf numFmtId="164" fontId="0" fillId="0" borderId="7" xfId="0" quotePrefix="1" applyNumberFormat="1" applyBorder="1" applyAlignment="1">
      <alignment horizontal="left"/>
    </xf>
    <xf numFmtId="0" fontId="0" fillId="0" borderId="8" xfId="0" applyBorder="1"/>
    <xf numFmtId="165" fontId="0" fillId="0" borderId="24" xfId="0" applyNumberFormat="1" applyFill="1" applyBorder="1"/>
    <xf numFmtId="3" fontId="0" fillId="0" borderId="0" xfId="0" applyNumberFormat="1"/>
    <xf numFmtId="0" fontId="0" fillId="0" borderId="0" xfId="0" applyFill="1"/>
    <xf numFmtId="43" fontId="0" fillId="0" borderId="0" xfId="1" applyFont="1"/>
    <xf numFmtId="43" fontId="2" fillId="0" borderId="0" xfId="0" applyNumberFormat="1" applyFont="1"/>
    <xf numFmtId="38" fontId="0" fillId="2" borderId="2" xfId="0" applyNumberFormat="1" applyFill="1" applyBorder="1"/>
    <xf numFmtId="38" fontId="0" fillId="2" borderId="21" xfId="0" applyNumberFormat="1" applyFill="1" applyBorder="1"/>
    <xf numFmtId="38" fontId="0" fillId="2" borderId="22" xfId="0" applyNumberFormat="1" applyFill="1" applyBorder="1"/>
    <xf numFmtId="38" fontId="2" fillId="0" borderId="0" xfId="0" applyNumberFormat="1" applyFont="1"/>
    <xf numFmtId="38" fontId="0" fillId="2" borderId="14" xfId="0" applyNumberFormat="1" applyFill="1" applyBorder="1"/>
    <xf numFmtId="38" fontId="0" fillId="2" borderId="19" xfId="0" applyNumberFormat="1" applyFill="1" applyBorder="1"/>
    <xf numFmtId="38" fontId="0" fillId="2" borderId="20" xfId="0" applyNumberFormat="1" applyFill="1" applyBorder="1"/>
    <xf numFmtId="38" fontId="0" fillId="2" borderId="23" xfId="0" applyNumberFormat="1" applyFill="1" applyBorder="1"/>
    <xf numFmtId="165" fontId="0" fillId="2" borderId="24" xfId="0" applyNumberFormat="1" applyFill="1" applyBorder="1"/>
    <xf numFmtId="38" fontId="0" fillId="0" borderId="0" xfId="0" applyNumberFormat="1" applyFill="1"/>
    <xf numFmtId="38" fontId="0" fillId="0" borderId="0" xfId="0" applyNumberFormat="1" applyFill="1" applyBorder="1"/>
    <xf numFmtId="166" fontId="0" fillId="0" borderId="0" xfId="0" applyNumberFormat="1" applyFill="1"/>
    <xf numFmtId="167" fontId="0" fillId="0" borderId="0" xfId="0" applyNumberFormat="1" applyFill="1"/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selection activeCell="A4" sqref="A4:H4"/>
    </sheetView>
  </sheetViews>
  <sheetFormatPr defaultRowHeight="12.75" x14ac:dyDescent="0.2"/>
  <cols>
    <col min="1" max="1" width="4.42578125" bestFit="1" customWidth="1"/>
    <col min="2" max="3" width="3.28515625" customWidth="1"/>
    <col min="4" max="4" width="43.42578125" customWidth="1"/>
    <col min="5" max="7" width="14.42578125" style="53" customWidth="1"/>
    <col min="8" max="8" width="15.42578125" bestFit="1" customWidth="1"/>
    <col min="9" max="9" width="3.85546875" customWidth="1"/>
    <col min="10" max="10" width="15.140625" bestFit="1" customWidth="1"/>
  </cols>
  <sheetData>
    <row r="1" spans="1:10" x14ac:dyDescent="0.2">
      <c r="A1" s="72" t="s">
        <v>0</v>
      </c>
      <c r="B1" s="72"/>
      <c r="C1" s="72"/>
      <c r="D1" s="72"/>
      <c r="E1" s="72"/>
      <c r="F1" s="72"/>
      <c r="G1" s="72"/>
      <c r="H1" s="72"/>
    </row>
    <row r="2" spans="1:10" x14ac:dyDescent="0.2">
      <c r="A2" s="72" t="s">
        <v>1</v>
      </c>
      <c r="B2" s="72"/>
      <c r="C2" s="72"/>
      <c r="D2" s="72"/>
      <c r="E2" s="72"/>
      <c r="F2" s="72"/>
      <c r="G2" s="72"/>
      <c r="H2" s="72"/>
    </row>
    <row r="3" spans="1:10" x14ac:dyDescent="0.2">
      <c r="A3" s="72" t="s">
        <v>59</v>
      </c>
      <c r="B3" s="72"/>
      <c r="C3" s="72"/>
      <c r="D3" s="72"/>
      <c r="E3" s="72"/>
      <c r="F3" s="72"/>
      <c r="G3" s="72"/>
      <c r="H3" s="72"/>
    </row>
    <row r="4" spans="1:10" x14ac:dyDescent="0.2">
      <c r="A4" s="72" t="s">
        <v>60</v>
      </c>
      <c r="B4" s="72"/>
      <c r="C4" s="72"/>
      <c r="D4" s="72"/>
      <c r="E4" s="72"/>
      <c r="F4" s="72"/>
      <c r="G4" s="72"/>
      <c r="H4" s="72"/>
    </row>
    <row r="5" spans="1:10" x14ac:dyDescent="0.2">
      <c r="A5" s="72" t="s">
        <v>2</v>
      </c>
      <c r="B5" s="72"/>
      <c r="C5" s="72"/>
      <c r="D5" s="72"/>
      <c r="E5" s="72"/>
      <c r="F5" s="72"/>
      <c r="G5" s="72"/>
      <c r="H5" s="72"/>
    </row>
    <row r="6" spans="1:10" ht="13.5" thickBot="1" x14ac:dyDescent="0.25">
      <c r="A6" s="1"/>
      <c r="B6" s="1"/>
      <c r="C6" s="1"/>
      <c r="D6" s="1"/>
      <c r="E6" s="2"/>
      <c r="F6" s="2"/>
      <c r="G6" s="2"/>
      <c r="H6" s="1"/>
    </row>
    <row r="7" spans="1:10" ht="13.5" thickTop="1" x14ac:dyDescent="0.2">
      <c r="A7" s="3"/>
      <c r="B7" s="4"/>
      <c r="C7" s="5"/>
      <c r="D7" s="6"/>
      <c r="E7" s="73" t="s">
        <v>3</v>
      </c>
      <c r="F7" s="74"/>
      <c r="G7" s="74"/>
      <c r="H7" s="75"/>
    </row>
    <row r="8" spans="1:10" x14ac:dyDescent="0.2">
      <c r="A8" s="3"/>
      <c r="B8" s="7"/>
      <c r="C8" s="8"/>
      <c r="D8" s="9"/>
      <c r="E8" s="69" t="s">
        <v>4</v>
      </c>
      <c r="F8" s="70"/>
      <c r="G8" s="71"/>
      <c r="H8" s="10" t="s">
        <v>5</v>
      </c>
    </row>
    <row r="9" spans="1:10" ht="51" x14ac:dyDescent="0.2">
      <c r="A9" s="11" t="s">
        <v>6</v>
      </c>
      <c r="B9" s="12"/>
      <c r="C9" s="13"/>
      <c r="D9" s="14" t="s">
        <v>7</v>
      </c>
      <c r="E9" s="15">
        <v>2011</v>
      </c>
      <c r="F9" s="15">
        <v>2012</v>
      </c>
      <c r="G9" s="16">
        <v>2013</v>
      </c>
      <c r="H9" s="17" t="s">
        <v>61</v>
      </c>
    </row>
    <row r="10" spans="1:10" s="24" customFormat="1" ht="12" thickBot="1" x14ac:dyDescent="0.25">
      <c r="A10" s="18"/>
      <c r="B10" s="19"/>
      <c r="C10" s="20"/>
      <c r="D10" s="21" t="s">
        <v>8</v>
      </c>
      <c r="E10" s="22" t="s">
        <v>9</v>
      </c>
      <c r="F10" s="22" t="s">
        <v>10</v>
      </c>
      <c r="G10" s="23" t="s">
        <v>11</v>
      </c>
      <c r="H10" s="18" t="s">
        <v>12</v>
      </c>
    </row>
    <row r="11" spans="1:10" ht="13.5" thickTop="1" x14ac:dyDescent="0.2">
      <c r="A11" s="25">
        <v>1</v>
      </c>
      <c r="B11" s="26" t="s">
        <v>13</v>
      </c>
      <c r="C11" s="27"/>
      <c r="D11" s="28"/>
      <c r="E11" s="29"/>
      <c r="F11" s="29"/>
      <c r="G11" s="29"/>
      <c r="H11" s="30"/>
    </row>
    <row r="12" spans="1:10" x14ac:dyDescent="0.2">
      <c r="A12" s="25">
        <v>2</v>
      </c>
      <c r="B12" s="31"/>
      <c r="C12" s="9" t="s">
        <v>14</v>
      </c>
      <c r="E12" s="29">
        <v>741001</v>
      </c>
      <c r="F12" s="29">
        <v>631455</v>
      </c>
      <c r="G12" s="29">
        <v>666591</v>
      </c>
      <c r="H12" s="29">
        <v>831699</v>
      </c>
      <c r="J12" s="24"/>
    </row>
    <row r="13" spans="1:10" ht="18" customHeight="1" x14ac:dyDescent="0.2">
      <c r="A13" s="25">
        <v>3</v>
      </c>
      <c r="B13" s="32" t="s">
        <v>15</v>
      </c>
      <c r="C13" s="33"/>
      <c r="D13" s="34"/>
      <c r="E13" s="29"/>
      <c r="F13" s="29"/>
      <c r="G13" s="29"/>
      <c r="H13" s="29"/>
    </row>
    <row r="14" spans="1:10" x14ac:dyDescent="0.2">
      <c r="A14" s="25">
        <v>4</v>
      </c>
      <c r="B14" s="31"/>
      <c r="C14" s="9" t="s">
        <v>16</v>
      </c>
      <c r="E14" s="29"/>
      <c r="F14" s="29"/>
      <c r="G14" s="29"/>
      <c r="H14" s="29"/>
    </row>
    <row r="15" spans="1:10" x14ac:dyDescent="0.2">
      <c r="A15" s="25">
        <v>5</v>
      </c>
      <c r="B15" s="31"/>
      <c r="C15" s="35"/>
      <c r="D15" s="9" t="s">
        <v>17</v>
      </c>
      <c r="E15" s="29">
        <v>193705</v>
      </c>
      <c r="F15" s="29">
        <v>93157</v>
      </c>
      <c r="G15" s="29">
        <v>93485</v>
      </c>
      <c r="H15" s="29">
        <v>228400</v>
      </c>
    </row>
    <row r="16" spans="1:10" x14ac:dyDescent="0.2">
      <c r="A16" s="25">
        <v>6</v>
      </c>
      <c r="B16" s="31"/>
      <c r="C16" s="35"/>
      <c r="D16" s="9" t="s">
        <v>18</v>
      </c>
      <c r="E16" s="29">
        <v>291388</v>
      </c>
      <c r="F16" s="29">
        <v>278545</v>
      </c>
      <c r="G16" s="56">
        <f>121567-93485+297959</f>
        <v>326041</v>
      </c>
      <c r="H16" s="29">
        <v>256040</v>
      </c>
      <c r="J16" s="54"/>
    </row>
    <row r="17" spans="1:11" x14ac:dyDescent="0.2">
      <c r="A17" s="25">
        <v>7</v>
      </c>
      <c r="B17" s="31"/>
      <c r="C17" s="35"/>
      <c r="D17" s="9" t="s">
        <v>19</v>
      </c>
      <c r="E17" s="29">
        <v>10835</v>
      </c>
      <c r="F17" s="29">
        <v>12203</v>
      </c>
      <c r="G17" s="56">
        <v>14384</v>
      </c>
      <c r="H17" s="29">
        <v>22275</v>
      </c>
      <c r="J17" s="55"/>
    </row>
    <row r="18" spans="1:11" x14ac:dyDescent="0.2">
      <c r="A18" s="25">
        <v>8</v>
      </c>
      <c r="B18" s="31"/>
      <c r="C18" s="35"/>
      <c r="D18" s="9" t="s">
        <v>20</v>
      </c>
      <c r="E18" s="29">
        <v>1240</v>
      </c>
      <c r="F18" s="29">
        <v>1194</v>
      </c>
      <c r="G18" s="56">
        <v>986</v>
      </c>
      <c r="H18" s="29">
        <v>1199</v>
      </c>
      <c r="J18" s="24"/>
    </row>
    <row r="19" spans="1:11" x14ac:dyDescent="0.2">
      <c r="A19" s="25">
        <v>9</v>
      </c>
      <c r="B19" s="31"/>
      <c r="C19" s="35"/>
      <c r="D19" s="9" t="s">
        <v>21</v>
      </c>
      <c r="E19" s="29">
        <v>44369</v>
      </c>
      <c r="F19" s="29">
        <v>40373</v>
      </c>
      <c r="G19" s="56">
        <v>39261</v>
      </c>
      <c r="H19" s="29">
        <v>43790</v>
      </c>
    </row>
    <row r="20" spans="1:11" x14ac:dyDescent="0.2">
      <c r="A20" s="25">
        <v>10</v>
      </c>
      <c r="B20" s="31"/>
      <c r="C20" s="35"/>
      <c r="D20" s="9" t="s">
        <v>22</v>
      </c>
      <c r="E20" s="29">
        <v>10580</v>
      </c>
      <c r="F20" s="29">
        <v>9223</v>
      </c>
      <c r="G20" s="56">
        <f>5734+3691</f>
        <v>9425</v>
      </c>
      <c r="H20" s="29">
        <v>11170</v>
      </c>
      <c r="J20" s="24"/>
    </row>
    <row r="21" spans="1:11" x14ac:dyDescent="0.2">
      <c r="A21" s="25">
        <v>11</v>
      </c>
      <c r="B21" s="31"/>
      <c r="C21" s="35"/>
      <c r="D21" s="9" t="s">
        <v>23</v>
      </c>
      <c r="E21" s="29">
        <v>0</v>
      </c>
      <c r="F21" s="29">
        <v>0</v>
      </c>
      <c r="G21" s="56">
        <v>31</v>
      </c>
      <c r="H21" s="29">
        <v>0</v>
      </c>
      <c r="J21" s="66"/>
      <c r="K21" s="66"/>
    </row>
    <row r="22" spans="1:11" x14ac:dyDescent="0.2">
      <c r="A22" s="25">
        <v>12</v>
      </c>
      <c r="B22" s="31"/>
      <c r="C22" s="35"/>
      <c r="D22" s="9" t="s">
        <v>24</v>
      </c>
      <c r="E22" s="29">
        <v>20415</v>
      </c>
      <c r="F22" s="29">
        <v>19906</v>
      </c>
      <c r="G22" s="56">
        <v>19790</v>
      </c>
      <c r="H22" s="29">
        <v>19977</v>
      </c>
    </row>
    <row r="23" spans="1:11" x14ac:dyDescent="0.2">
      <c r="A23" s="25">
        <v>13</v>
      </c>
      <c r="B23" s="31"/>
      <c r="C23" s="35"/>
      <c r="D23" s="9" t="s">
        <v>25</v>
      </c>
      <c r="E23" s="29">
        <v>-3</v>
      </c>
      <c r="F23" s="29">
        <v>-3</v>
      </c>
      <c r="G23" s="56">
        <v>-4</v>
      </c>
      <c r="H23" s="29">
        <v>-4</v>
      </c>
      <c r="J23" s="38"/>
    </row>
    <row r="24" spans="1:11" x14ac:dyDescent="0.2">
      <c r="A24" s="25">
        <v>14</v>
      </c>
      <c r="B24" s="31"/>
      <c r="C24" s="35"/>
      <c r="D24" s="9" t="s">
        <v>26</v>
      </c>
      <c r="E24" s="29">
        <v>2351</v>
      </c>
      <c r="F24" s="29">
        <v>2457</v>
      </c>
      <c r="G24" s="56">
        <v>2005</v>
      </c>
      <c r="H24" s="29">
        <v>2580</v>
      </c>
    </row>
    <row r="25" spans="1:11" x14ac:dyDescent="0.2">
      <c r="A25" s="25">
        <v>15</v>
      </c>
      <c r="B25" s="31"/>
      <c r="C25" s="35"/>
      <c r="D25" s="9" t="s">
        <v>27</v>
      </c>
      <c r="E25" s="29">
        <v>0</v>
      </c>
      <c r="F25" s="29">
        <v>0</v>
      </c>
      <c r="G25" s="56">
        <v>0</v>
      </c>
      <c r="H25" s="29">
        <v>729</v>
      </c>
    </row>
    <row r="26" spans="1:11" x14ac:dyDescent="0.2">
      <c r="A26" s="25">
        <v>16</v>
      </c>
      <c r="B26" s="31"/>
      <c r="C26" s="35"/>
      <c r="D26" s="9" t="s">
        <v>28</v>
      </c>
      <c r="E26" s="29">
        <v>-2</v>
      </c>
      <c r="F26" s="29">
        <v>-15</v>
      </c>
      <c r="G26" s="56">
        <v>-141</v>
      </c>
      <c r="H26" s="29">
        <v>-47</v>
      </c>
    </row>
    <row r="27" spans="1:11" ht="18" customHeight="1" x14ac:dyDescent="0.2">
      <c r="A27" s="25">
        <v>17</v>
      </c>
      <c r="B27" s="31"/>
      <c r="C27" s="36" t="s">
        <v>29</v>
      </c>
      <c r="E27" s="37">
        <f>SUM(E15:E26)</f>
        <v>574878</v>
      </c>
      <c r="F27" s="37">
        <f>SUM(F15:F26)</f>
        <v>457040</v>
      </c>
      <c r="G27" s="60">
        <f>SUM(G15:G26)</f>
        <v>505263</v>
      </c>
      <c r="H27" s="37">
        <f>SUM(H15:H26)</f>
        <v>586109</v>
      </c>
      <c r="I27" s="38"/>
      <c r="J27" s="38"/>
      <c r="K27" s="59"/>
    </row>
    <row r="28" spans="1:11" x14ac:dyDescent="0.2">
      <c r="A28" s="25">
        <v>18</v>
      </c>
      <c r="B28" s="31"/>
      <c r="C28" s="36" t="s">
        <v>30</v>
      </c>
      <c r="E28" s="29">
        <v>53717</v>
      </c>
      <c r="F28" s="29">
        <v>54756</v>
      </c>
      <c r="G28" s="56">
        <f>53721+3685+289</f>
        <v>57695</v>
      </c>
      <c r="H28" s="29">
        <f>85263-39</f>
        <v>85224</v>
      </c>
    </row>
    <row r="29" spans="1:11" x14ac:dyDescent="0.2">
      <c r="A29" s="25">
        <v>19</v>
      </c>
      <c r="B29" s="31"/>
      <c r="C29" s="9" t="s">
        <v>31</v>
      </c>
      <c r="E29" s="29">
        <v>39</v>
      </c>
      <c r="F29" s="29">
        <v>39</v>
      </c>
      <c r="G29" s="56">
        <v>39</v>
      </c>
      <c r="H29" s="29">
        <v>39</v>
      </c>
      <c r="J29" s="38"/>
    </row>
    <row r="30" spans="1:11" x14ac:dyDescent="0.2">
      <c r="A30" s="25">
        <v>20</v>
      </c>
      <c r="B30" s="31"/>
      <c r="C30" s="9" t="s">
        <v>32</v>
      </c>
      <c r="E30" s="29">
        <v>11643</v>
      </c>
      <c r="F30" s="29">
        <v>12160</v>
      </c>
      <c r="G30" s="56">
        <v>12940</v>
      </c>
      <c r="H30" s="29">
        <v>18803</v>
      </c>
    </row>
    <row r="31" spans="1:11" x14ac:dyDescent="0.2">
      <c r="A31" s="25">
        <v>21</v>
      </c>
      <c r="B31" s="31"/>
      <c r="C31" s="9" t="s">
        <v>33</v>
      </c>
      <c r="E31" s="29">
        <v>4179</v>
      </c>
      <c r="F31" s="29">
        <v>11026</v>
      </c>
      <c r="G31" s="56">
        <v>2941</v>
      </c>
      <c r="H31" s="29">
        <v>42965</v>
      </c>
    </row>
    <row r="32" spans="1:11" x14ac:dyDescent="0.2">
      <c r="A32" s="25">
        <v>22</v>
      </c>
      <c r="B32" s="31"/>
      <c r="C32" s="9" t="s">
        <v>34</v>
      </c>
      <c r="E32" s="29">
        <v>3189</v>
      </c>
      <c r="F32" s="29">
        <v>2316</v>
      </c>
      <c r="G32" s="56">
        <v>2298</v>
      </c>
      <c r="H32" s="29">
        <v>7321</v>
      </c>
      <c r="J32" s="66"/>
      <c r="K32" s="38"/>
    </row>
    <row r="33" spans="1:11" x14ac:dyDescent="0.2">
      <c r="A33" s="25">
        <v>23</v>
      </c>
      <c r="B33" s="31"/>
      <c r="C33" s="9" t="s">
        <v>35</v>
      </c>
      <c r="E33" s="29">
        <v>17966</v>
      </c>
      <c r="F33" s="29">
        <f>61561-51377</f>
        <v>10184</v>
      </c>
      <c r="G33" s="56">
        <f>60545-43410</f>
        <v>17135</v>
      </c>
      <c r="H33" s="29">
        <v>5841</v>
      </c>
      <c r="J33" s="38"/>
    </row>
    <row r="34" spans="1:11" ht="13.5" thickBot="1" x14ac:dyDescent="0.25">
      <c r="A34" s="25">
        <v>24</v>
      </c>
      <c r="B34" s="31"/>
      <c r="C34" s="9" t="s">
        <v>36</v>
      </c>
      <c r="E34" s="29">
        <v>-359</v>
      </c>
      <c r="F34" s="29">
        <v>-278</v>
      </c>
      <c r="G34" s="56">
        <v>-230</v>
      </c>
      <c r="H34" s="29">
        <v>-130</v>
      </c>
    </row>
    <row r="35" spans="1:11" ht="13.5" thickBot="1" x14ac:dyDescent="0.25">
      <c r="A35" s="25">
        <v>25</v>
      </c>
      <c r="B35" s="39"/>
      <c r="C35" s="36" t="s">
        <v>37</v>
      </c>
      <c r="E35" s="40">
        <f>SUM(E27:E34)</f>
        <v>665252</v>
      </c>
      <c r="F35" s="40">
        <f>SUM(F27:F34)</f>
        <v>547243</v>
      </c>
      <c r="G35" s="61">
        <f>SUM(G27:G34)</f>
        <v>598081</v>
      </c>
      <c r="H35" s="40">
        <f>SUM(H27:H34)</f>
        <v>746172</v>
      </c>
    </row>
    <row r="36" spans="1:11" ht="18" customHeight="1" thickTop="1" x14ac:dyDescent="0.2">
      <c r="A36" s="25">
        <v>26</v>
      </c>
      <c r="B36" s="39" t="s">
        <v>38</v>
      </c>
      <c r="C36" s="35"/>
      <c r="D36" s="9"/>
      <c r="E36" s="41">
        <f>+E12-E35</f>
        <v>75749</v>
      </c>
      <c r="F36" s="41">
        <f>+F12-F35</f>
        <v>84212</v>
      </c>
      <c r="G36" s="62">
        <f>+G12-G35</f>
        <v>68510</v>
      </c>
      <c r="H36" s="41">
        <f>+H12-H35</f>
        <v>85527</v>
      </c>
      <c r="J36" s="38"/>
    </row>
    <row r="37" spans="1:11" ht="19.149999999999999" customHeight="1" x14ac:dyDescent="0.2">
      <c r="A37" s="25">
        <v>27</v>
      </c>
      <c r="B37" s="32" t="s">
        <v>39</v>
      </c>
      <c r="C37" s="33"/>
      <c r="D37" s="34"/>
      <c r="E37" s="29"/>
      <c r="F37" s="29"/>
      <c r="G37" s="56"/>
      <c r="H37" s="29"/>
    </row>
    <row r="38" spans="1:11" x14ac:dyDescent="0.2">
      <c r="A38" s="25">
        <v>28</v>
      </c>
      <c r="B38" s="31"/>
      <c r="C38" s="9" t="s">
        <v>40</v>
      </c>
      <c r="E38" s="29"/>
      <c r="F38" s="29"/>
      <c r="G38" s="56"/>
      <c r="H38" s="29"/>
    </row>
    <row r="39" spans="1:11" x14ac:dyDescent="0.2">
      <c r="A39" s="25">
        <v>29</v>
      </c>
      <c r="B39" s="31"/>
      <c r="C39" s="35"/>
      <c r="D39" s="36" t="s">
        <v>41</v>
      </c>
      <c r="E39" s="29">
        <v>1229</v>
      </c>
      <c r="F39" s="29">
        <v>1574</v>
      </c>
      <c r="G39" s="56">
        <v>1367</v>
      </c>
      <c r="H39" s="29">
        <v>3676</v>
      </c>
    </row>
    <row r="40" spans="1:11" ht="13.5" thickBot="1" x14ac:dyDescent="0.25">
      <c r="A40" s="25">
        <v>30</v>
      </c>
      <c r="B40" s="31"/>
      <c r="C40" s="35"/>
      <c r="D40" s="36" t="s">
        <v>42</v>
      </c>
      <c r="E40" s="29">
        <v>2561</v>
      </c>
      <c r="F40" s="29">
        <v>871</v>
      </c>
      <c r="G40" s="56">
        <f>28+154+133+1768</f>
        <v>2083</v>
      </c>
      <c r="H40" s="29">
        <f>4213-3676</f>
        <v>537</v>
      </c>
    </row>
    <row r="41" spans="1:11" x14ac:dyDescent="0.2">
      <c r="A41" s="25">
        <v>31</v>
      </c>
      <c r="B41" s="31"/>
      <c r="C41" s="36" t="s">
        <v>43</v>
      </c>
      <c r="E41" s="42">
        <f>SUM(E39:E40)</f>
        <v>3790</v>
      </c>
      <c r="F41" s="42">
        <f>SUM(F39:F40)</f>
        <v>2445</v>
      </c>
      <c r="G41" s="57">
        <f>SUM(G39:G40)</f>
        <v>3450</v>
      </c>
      <c r="H41" s="42">
        <f>SUM(H39:H40)</f>
        <v>4213</v>
      </c>
    </row>
    <row r="42" spans="1:11" x14ac:dyDescent="0.2">
      <c r="A42" s="25">
        <v>32</v>
      </c>
      <c r="B42" s="31"/>
      <c r="C42" s="9" t="s">
        <v>44</v>
      </c>
      <c r="E42" s="29"/>
      <c r="F42" s="29"/>
      <c r="G42" s="56"/>
      <c r="H42" s="29"/>
    </row>
    <row r="43" spans="1:11" x14ac:dyDescent="0.2">
      <c r="A43" s="25">
        <v>33</v>
      </c>
      <c r="B43" s="31"/>
      <c r="C43" s="35"/>
      <c r="D43" s="36" t="s">
        <v>45</v>
      </c>
      <c r="E43" s="29">
        <v>-928</v>
      </c>
      <c r="F43" s="29">
        <f>F24-3150</f>
        <v>-693</v>
      </c>
      <c r="G43" s="56">
        <f>G24-36740</f>
        <v>-34735</v>
      </c>
      <c r="H43" s="29">
        <f>-787-86</f>
        <v>-873</v>
      </c>
      <c r="K43" s="38"/>
    </row>
    <row r="44" spans="1:11" x14ac:dyDescent="0.2">
      <c r="A44" s="25">
        <v>34</v>
      </c>
      <c r="B44" s="31"/>
      <c r="C44" s="35"/>
      <c r="D44" s="43" t="s">
        <v>46</v>
      </c>
      <c r="E44" s="29"/>
      <c r="F44" s="29"/>
      <c r="G44" s="56"/>
      <c r="H44" s="29"/>
    </row>
    <row r="45" spans="1:11" x14ac:dyDescent="0.2">
      <c r="A45" s="25">
        <v>35</v>
      </c>
      <c r="B45" s="31"/>
      <c r="C45" s="35"/>
      <c r="D45" s="44" t="s">
        <v>47</v>
      </c>
      <c r="E45" s="29">
        <v>230</v>
      </c>
      <c r="F45" s="29">
        <v>846</v>
      </c>
      <c r="G45" s="56">
        <v>12005</v>
      </c>
      <c r="H45" s="29">
        <f>13984+59</f>
        <v>14043</v>
      </c>
    </row>
    <row r="46" spans="1:11" x14ac:dyDescent="0.2">
      <c r="A46" s="25">
        <v>36</v>
      </c>
      <c r="B46" s="31"/>
      <c r="C46" s="35"/>
      <c r="D46" s="44" t="s">
        <v>48</v>
      </c>
      <c r="E46" s="29">
        <v>-57</v>
      </c>
      <c r="F46" s="29">
        <v>-57</v>
      </c>
      <c r="G46" s="56">
        <v>-59</v>
      </c>
      <c r="H46" s="29">
        <v>-59</v>
      </c>
    </row>
    <row r="47" spans="1:11" ht="13.5" thickBot="1" x14ac:dyDescent="0.25">
      <c r="A47" s="25">
        <v>37</v>
      </c>
      <c r="B47" s="31"/>
      <c r="D47" s="36" t="s">
        <v>49</v>
      </c>
      <c r="E47" s="45">
        <f>SUM(E45:E46)</f>
        <v>173</v>
      </c>
      <c r="F47" s="45">
        <f>SUM(F45:F46)</f>
        <v>789</v>
      </c>
      <c r="G47" s="58">
        <f>SUM(G45:G46)</f>
        <v>11946</v>
      </c>
      <c r="H47" s="45">
        <f>SUM(H45:H46)</f>
        <v>13984</v>
      </c>
      <c r="J47" s="66"/>
    </row>
    <row r="48" spans="1:11" x14ac:dyDescent="0.2">
      <c r="A48" s="25">
        <v>38</v>
      </c>
      <c r="B48" s="39" t="s">
        <v>50</v>
      </c>
      <c r="C48" s="35"/>
      <c r="D48" s="9"/>
      <c r="E48" s="42">
        <f>+E41+E43+E47</f>
        <v>3035</v>
      </c>
      <c r="F48" s="42">
        <f>+F41+F43+F47</f>
        <v>2541</v>
      </c>
      <c r="G48" s="57">
        <f>+G41+G43+G47</f>
        <v>-19339</v>
      </c>
      <c r="H48" s="42">
        <f>+H41+H43+H47</f>
        <v>17324</v>
      </c>
      <c r="J48" s="38"/>
    </row>
    <row r="49" spans="1:10" ht="18" customHeight="1" x14ac:dyDescent="0.2">
      <c r="A49" s="25">
        <v>39</v>
      </c>
      <c r="B49" s="32" t="s">
        <v>51</v>
      </c>
      <c r="C49" s="35"/>
      <c r="D49" s="34"/>
      <c r="E49" s="29"/>
      <c r="F49" s="29"/>
      <c r="G49" s="56"/>
      <c r="H49" s="29"/>
      <c r="J49" s="38"/>
    </row>
    <row r="50" spans="1:10" x14ac:dyDescent="0.2">
      <c r="A50" s="25">
        <v>40</v>
      </c>
      <c r="B50" s="31"/>
      <c r="C50" s="36" t="s">
        <v>52</v>
      </c>
      <c r="E50" s="29">
        <v>33999</v>
      </c>
      <c r="F50" s="29">
        <v>33999</v>
      </c>
      <c r="G50" s="56">
        <v>33999</v>
      </c>
      <c r="H50" s="29">
        <v>36200</v>
      </c>
    </row>
    <row r="51" spans="1:10" x14ac:dyDescent="0.2">
      <c r="A51" s="25">
        <v>41</v>
      </c>
      <c r="B51" s="31"/>
      <c r="C51" s="36" t="s">
        <v>53</v>
      </c>
      <c r="E51" s="29">
        <v>505</v>
      </c>
      <c r="F51" s="29">
        <v>505</v>
      </c>
      <c r="G51" s="56">
        <v>505</v>
      </c>
      <c r="H51" s="29">
        <v>513</v>
      </c>
    </row>
    <row r="52" spans="1:10" ht="13.5" thickBot="1" x14ac:dyDescent="0.25">
      <c r="A52" s="25">
        <v>42</v>
      </c>
      <c r="B52" s="31"/>
      <c r="C52" s="36" t="s">
        <v>54</v>
      </c>
      <c r="E52" s="29">
        <v>1908</v>
      </c>
      <c r="F52" s="29">
        <v>1274</v>
      </c>
      <c r="G52" s="56">
        <v>795</v>
      </c>
      <c r="H52" s="29">
        <v>51</v>
      </c>
    </row>
    <row r="53" spans="1:10" x14ac:dyDescent="0.2">
      <c r="A53" s="25">
        <v>43</v>
      </c>
      <c r="B53" s="39" t="s">
        <v>55</v>
      </c>
      <c r="C53" s="35"/>
      <c r="D53" s="9"/>
      <c r="E53" s="42">
        <f>SUM(E50:E52)</f>
        <v>36412</v>
      </c>
      <c r="F53" s="42">
        <f>SUM(F50:F52)</f>
        <v>35778</v>
      </c>
      <c r="G53" s="57">
        <f>SUM(G50:G52)</f>
        <v>35299</v>
      </c>
      <c r="H53" s="42">
        <f>SUM(H50:H52)</f>
        <v>36764</v>
      </c>
    </row>
    <row r="54" spans="1:10" ht="18" customHeight="1" thickBot="1" x14ac:dyDescent="0.25">
      <c r="A54" s="25">
        <v>44</v>
      </c>
      <c r="B54" s="39" t="s">
        <v>56</v>
      </c>
      <c r="C54" s="35"/>
      <c r="D54" s="9"/>
      <c r="E54" s="29">
        <v>0</v>
      </c>
      <c r="F54" s="29">
        <v>0</v>
      </c>
      <c r="G54" s="56">
        <v>0</v>
      </c>
      <c r="H54" s="29">
        <v>0</v>
      </c>
    </row>
    <row r="55" spans="1:10" ht="18.600000000000001" customHeight="1" thickTop="1" thickBot="1" x14ac:dyDescent="0.25">
      <c r="A55" s="25">
        <v>45</v>
      </c>
      <c r="B55" s="31" t="s">
        <v>57</v>
      </c>
      <c r="C55" s="35"/>
      <c r="D55" s="9"/>
      <c r="E55" s="46">
        <f>+E36+E48-E53</f>
        <v>42372</v>
      </c>
      <c r="F55" s="46">
        <f>+F36+F48-F53</f>
        <v>50975</v>
      </c>
      <c r="G55" s="63">
        <f>+G36+G48-G53</f>
        <v>13872</v>
      </c>
      <c r="H55" s="46">
        <f>+H36+H48-H53</f>
        <v>66087</v>
      </c>
    </row>
    <row r="56" spans="1:10" ht="21.6" customHeight="1" thickTop="1" x14ac:dyDescent="0.2">
      <c r="A56" s="47">
        <v>46</v>
      </c>
      <c r="B56" s="48" t="s">
        <v>58</v>
      </c>
      <c r="C56" s="49"/>
      <c r="D56" s="50"/>
      <c r="E56" s="51">
        <v>3.8052271852284045</v>
      </c>
      <c r="F56" s="51">
        <v>5.3116182362051356</v>
      </c>
      <c r="G56" s="64">
        <v>1.3964828403848906</v>
      </c>
      <c r="H56" s="51">
        <v>5.4076634291353649</v>
      </c>
    </row>
    <row r="57" spans="1:10" x14ac:dyDescent="0.2">
      <c r="G57" s="65"/>
      <c r="H57" s="29"/>
    </row>
    <row r="58" spans="1:10" x14ac:dyDescent="0.2">
      <c r="E58" s="68"/>
      <c r="F58" s="67"/>
      <c r="G58" s="67"/>
      <c r="H58" s="52"/>
    </row>
    <row r="59" spans="1:10" x14ac:dyDescent="0.2">
      <c r="H59" s="52"/>
    </row>
  </sheetData>
  <mergeCells count="7">
    <mergeCell ref="E8:G8"/>
    <mergeCell ref="A1:H1"/>
    <mergeCell ref="A2:H2"/>
    <mergeCell ref="A3:H3"/>
    <mergeCell ref="A4:H4"/>
    <mergeCell ref="A5:H5"/>
    <mergeCell ref="E7:H7"/>
  </mergeCells>
  <pageMargins left="0.6" right="0.5" top="1" bottom="0.5" header="0.5" footer="0.2"/>
  <pageSetup scale="85" orientation="portrait" r:id="rId1"/>
  <headerFooter alignWithMargins="0">
    <oddHeader>&amp;RKPSC Case No. 2014-00396
Commission Staff's First Set of Data Request
Order Dated November 24, 2014
Item No. 27
Attachment 1        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Answer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AEP</cp:lastModifiedBy>
  <cp:lastPrinted>2014-12-11T20:24:24Z</cp:lastPrinted>
  <dcterms:created xsi:type="dcterms:W3CDTF">2013-06-12T20:32:18Z</dcterms:created>
  <dcterms:modified xsi:type="dcterms:W3CDTF">2015-01-06T14:34:43Z</dcterms:modified>
</cp:coreProperties>
</file>