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05" windowWidth="21060" windowHeight="9000"/>
  </bookViews>
  <sheets>
    <sheet name="Staff 1-23c 2014 wrk" sheetId="1" r:id="rId1"/>
  </sheets>
  <definedNames>
    <definedName name="NvsASD">"V2003-12-31"</definedName>
    <definedName name="NvsAutoDrillOk">"VN"</definedName>
    <definedName name="NvsElapsedTime">0.000451388885267079</definedName>
    <definedName name="NvsEndTime">38111.493275463</definedName>
    <definedName name="NvsInstLang">"VENG"</definedName>
    <definedName name="NvsInstSpec">"%,FBUSINESS_UNIT,TGL_PRPT_CONS,NI&amp;M_CORP_CONSOL"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"V1999-01-01"</definedName>
    <definedName name="NvsPanelSetid">"VAEP"</definedName>
    <definedName name="NvsReqBU">"V120"</definedName>
    <definedName name="NvsReqBUOnly">"VN"</definedName>
    <definedName name="NvsTransLed">"VN"</definedName>
    <definedName name="NvsTreeASD">"V2003-12-31"</definedName>
    <definedName name="NvsValTbl.ACCOUNT">"GL_ACCOUNT_TBL"</definedName>
    <definedName name="NvsValTbl.AEP_COST_COMPONENT">"AEP_COSTC_TBL"</definedName>
    <definedName name="_xlnm.Print_Area" localSheetId="0">'Staff 1-23c 2014 wrk'!$A$2:$K$82</definedName>
    <definedName name="Severance_Estimate_Dept">#REF!</definedName>
  </definedNames>
  <calcPr calcId="145621"/>
</workbook>
</file>

<file path=xl/calcChain.xml><?xml version="1.0" encoding="utf-8"?>
<calcChain xmlns="http://schemas.openxmlformats.org/spreadsheetml/2006/main">
  <c r="J75" i="1" l="1"/>
  <c r="H75" i="1"/>
  <c r="F75" i="1"/>
  <c r="J74" i="1"/>
  <c r="H74" i="1"/>
  <c r="F74" i="1"/>
  <c r="C73" i="1"/>
  <c r="I72" i="1"/>
  <c r="I73" i="1" s="1"/>
  <c r="G72" i="1"/>
  <c r="G73" i="1" s="1"/>
  <c r="E72" i="1"/>
  <c r="E73" i="1" s="1"/>
  <c r="C72" i="1"/>
  <c r="F72" i="1" s="1"/>
  <c r="J71" i="1"/>
  <c r="H71" i="1"/>
  <c r="F71" i="1"/>
  <c r="J70" i="1"/>
  <c r="H70" i="1"/>
  <c r="F70" i="1"/>
  <c r="J69" i="1"/>
  <c r="H69" i="1"/>
  <c r="F69" i="1"/>
  <c r="J68" i="1"/>
  <c r="H68" i="1"/>
  <c r="F68" i="1"/>
  <c r="J67" i="1"/>
  <c r="H67" i="1"/>
  <c r="F67" i="1"/>
  <c r="J66" i="1"/>
  <c r="H66" i="1"/>
  <c r="F66" i="1"/>
  <c r="J65" i="1"/>
  <c r="H65" i="1"/>
  <c r="F65" i="1"/>
  <c r="J64" i="1"/>
  <c r="H64" i="1"/>
  <c r="F64" i="1"/>
  <c r="J63" i="1"/>
  <c r="H63" i="1"/>
  <c r="F63" i="1"/>
  <c r="J62" i="1"/>
  <c r="H62" i="1"/>
  <c r="F62" i="1"/>
  <c r="J61" i="1"/>
  <c r="H61" i="1"/>
  <c r="F61" i="1"/>
  <c r="J60" i="1"/>
  <c r="H60" i="1"/>
  <c r="F60" i="1"/>
  <c r="J58" i="1"/>
  <c r="H58" i="1"/>
  <c r="F58" i="1"/>
  <c r="J57" i="1"/>
  <c r="H57" i="1"/>
  <c r="F57" i="1"/>
  <c r="J56" i="1"/>
  <c r="H56" i="1"/>
  <c r="F56" i="1"/>
  <c r="J55" i="1"/>
  <c r="H55" i="1"/>
  <c r="F55" i="1"/>
  <c r="J54" i="1"/>
  <c r="H54" i="1"/>
  <c r="F54" i="1"/>
  <c r="J53" i="1"/>
  <c r="H53" i="1"/>
  <c r="F53" i="1"/>
  <c r="A46" i="1"/>
  <c r="A44" i="1"/>
  <c r="J35" i="1"/>
  <c r="H35" i="1"/>
  <c r="F35" i="1"/>
  <c r="J34" i="1"/>
  <c r="H34" i="1"/>
  <c r="F34" i="1"/>
  <c r="J32" i="1"/>
  <c r="I32" i="1"/>
  <c r="I33" i="1" s="1"/>
  <c r="H32" i="1"/>
  <c r="G32" i="1"/>
  <c r="G33" i="1" s="1"/>
  <c r="E32" i="1"/>
  <c r="E33" i="1" s="1"/>
  <c r="C32" i="1"/>
  <c r="C33" i="1" s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G36" i="1" l="1"/>
  <c r="J33" i="1"/>
  <c r="E76" i="1"/>
  <c r="H73" i="1"/>
  <c r="C36" i="1"/>
  <c r="F33" i="1"/>
  <c r="I37" i="1"/>
  <c r="I36" i="1"/>
  <c r="G76" i="1"/>
  <c r="J73" i="1"/>
  <c r="H33" i="1"/>
  <c r="E37" i="1"/>
  <c r="E36" i="1"/>
  <c r="I76" i="1"/>
  <c r="I77" i="1"/>
  <c r="F32" i="1"/>
  <c r="F73" i="1"/>
  <c r="J72" i="1"/>
  <c r="C76" i="1"/>
  <c r="H72" i="1"/>
  <c r="J76" i="1" l="1"/>
  <c r="G79" i="1"/>
  <c r="G78" i="1"/>
  <c r="G38" i="1"/>
  <c r="J36" i="1"/>
  <c r="G39" i="1"/>
  <c r="G77" i="1"/>
  <c r="E78" i="1"/>
  <c r="H76" i="1"/>
  <c r="E79" i="1"/>
  <c r="I79" i="1"/>
  <c r="I78" i="1"/>
  <c r="C39" i="1"/>
  <c r="F36" i="1"/>
  <c r="C38" i="1"/>
  <c r="E77" i="1"/>
  <c r="C79" i="1"/>
  <c r="F76" i="1"/>
  <c r="C78" i="1"/>
  <c r="E39" i="1"/>
  <c r="E38" i="1"/>
  <c r="H36" i="1"/>
  <c r="I39" i="1"/>
  <c r="I38" i="1"/>
  <c r="C37" i="1"/>
  <c r="C77" i="1"/>
  <c r="G37" i="1"/>
</calcChain>
</file>

<file path=xl/sharedStrings.xml><?xml version="1.0" encoding="utf-8"?>
<sst xmlns="http://schemas.openxmlformats.org/spreadsheetml/2006/main" count="150" uniqueCount="71">
  <si>
    <t>Kentucky Power Company</t>
  </si>
  <si>
    <t>Case No. 2014-00396</t>
  </si>
  <si>
    <t>Analysis of Salaries and Wages</t>
  </si>
  <si>
    <t>For the Calendar Years 2011 through 2013 and the Test Year</t>
  </si>
  <si>
    <t>"000 Omitted"</t>
  </si>
  <si>
    <t>Calendar Years Prior to Test Year</t>
  </si>
  <si>
    <t>Test                                             Year</t>
  </si>
  <si>
    <t>3rd = 2011</t>
  </si>
  <si>
    <t>2nd = 2012</t>
  </si>
  <si>
    <t>1st = 2013</t>
  </si>
  <si>
    <t>Item</t>
  </si>
  <si>
    <t>Amount</t>
  </si>
  <si>
    <t>%</t>
  </si>
  <si>
    <t>Kentucky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</si>
  <si>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</si>
  <si>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</si>
  <si>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</si>
  <si>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</si>
  <si>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</si>
  <si>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</si>
  <si>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</si>
  <si>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</si>
  <si>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</si>
  <si>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</si>
  <si>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Jurisdictional
Amount</t>
  </si>
  <si>
    <t>1.</t>
  </si>
  <si>
    <t>Wages charged to expense</t>
  </si>
  <si>
    <t>2.</t>
  </si>
  <si>
    <t>Power Production Expense</t>
  </si>
  <si>
    <t>3.</t>
  </si>
  <si>
    <t>Transmission Expense</t>
  </si>
  <si>
    <t>4.</t>
  </si>
  <si>
    <t>Distribution Expense</t>
  </si>
  <si>
    <t>5.</t>
  </si>
  <si>
    <t>Customer Accounts Expense</t>
  </si>
  <si>
    <t>6.</t>
  </si>
  <si>
    <t xml:space="preserve">Customer Service and Information </t>
  </si>
  <si>
    <t>7.</t>
  </si>
  <si>
    <t>Sales Expense</t>
  </si>
  <si>
    <t>8.</t>
  </si>
  <si>
    <t>Administrative and General Expenses:</t>
  </si>
  <si>
    <t>(a) Administrative and General Salaries</t>
  </si>
  <si>
    <t>(b) Office Supplies and Expense</t>
  </si>
  <si>
    <t>(c) Administrative Expense transferred - credit</t>
  </si>
  <si>
    <t>(d) Outside services employed</t>
  </si>
  <si>
    <t>(e) Property insurance</t>
  </si>
  <si>
    <t>(f) Injuries and damages</t>
  </si>
  <si>
    <t>(g) Employee pensions and benefits</t>
  </si>
  <si>
    <t>(h) Franchise requirements</t>
  </si>
  <si>
    <t>(i) Regulatory commission expense</t>
  </si>
  <si>
    <t>(j) Duplicate charges - credit</t>
  </si>
  <si>
    <t>(k) Miscellaneous general expense</t>
  </si>
  <si>
    <t>(l) Maintenance of general plant</t>
  </si>
  <si>
    <t>Total Administrative and General Expenses - L8(a) through L8(l)</t>
  </si>
  <si>
    <t>9.</t>
  </si>
  <si>
    <t>Total Salaries and Wages charged expense (L2 through L7 + L8)</t>
  </si>
  <si>
    <t>10.</t>
  </si>
  <si>
    <t>Wages Capitalized</t>
  </si>
  <si>
    <t>11.</t>
  </si>
  <si>
    <t>Other</t>
  </si>
  <si>
    <t>12.</t>
  </si>
  <si>
    <t>Total Salaries and Wages</t>
  </si>
  <si>
    <t>13.</t>
  </si>
  <si>
    <t>Ratio of Salaries and wages charged to expense to total wages (L9/L12)</t>
  </si>
  <si>
    <t>14.</t>
  </si>
  <si>
    <t>Ratio of Salaries and wages capitalized to total wages (L10/L12)</t>
  </si>
  <si>
    <t>15.</t>
  </si>
  <si>
    <t>Ratio of Other Salaries and wages to total wages (L11/L12)</t>
  </si>
  <si>
    <t>Note:  Show percent increase of each year over the prior year in Columns (c), (e), (g), and (I)</t>
  </si>
  <si>
    <t>Analysis of Salaries and Wages - Overtime</t>
  </si>
  <si>
    <t>(I) Regulatory commission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</si>
</sst>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" fillId="0" borderId="13">
      <alignment horizontal="center"/>
    </xf>
    <xf numFmtId="0" fontId="4" fillId="0" borderId="13">
      <alignment horizontal="center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4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4" borderId="0" applyNumberFormat="0" applyFont="0" applyBorder="0" applyAlignment="0" applyProtection="0"/>
  </cellStyleXfs>
  <cellXfs count="47">
    <xf numFmtId="0" fontId="0" fillId="0" borderId="0" xfId="0"/>
    <xf numFmtId="0" fontId="1" fillId="0" borderId="0" xfId="1" applyFill="1" applyBorder="1"/>
    <xf numFmtId="0" fontId="1" fillId="0" borderId="0" xfId="1" applyFill="1"/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0" fontId="1" fillId="0" borderId="2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6" xfId="1" applyFill="1" applyBorder="1" applyAlignment="1">
      <alignment horizontal="center" wrapText="1"/>
    </xf>
    <xf numFmtId="0" fontId="1" fillId="0" borderId="11" xfId="1" applyFill="1" applyBorder="1"/>
    <xf numFmtId="49" fontId="1" fillId="0" borderId="6" xfId="1" applyNumberFormat="1" applyFill="1" applyBorder="1" applyAlignment="1">
      <alignment horizontal="center" wrapText="1"/>
    </xf>
    <xf numFmtId="0" fontId="1" fillId="0" borderId="11" xfId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49" fontId="1" fillId="0" borderId="2" xfId="1" applyNumberFormat="1" applyFill="1" applyBorder="1" applyAlignment="1">
      <alignment horizontal="center" wrapText="1"/>
    </xf>
    <xf numFmtId="49" fontId="1" fillId="0" borderId="0" xfId="1" applyNumberFormat="1" applyFill="1" applyBorder="1" applyAlignment="1">
      <alignment horizontal="center" wrapText="1"/>
    </xf>
    <xf numFmtId="0" fontId="1" fillId="0" borderId="6" xfId="1" quotePrefix="1" applyFill="1" applyBorder="1" applyAlignment="1">
      <alignment horizontal="center"/>
    </xf>
    <xf numFmtId="0" fontId="1" fillId="0" borderId="6" xfId="1" applyFill="1" applyBorder="1" applyAlignment="1">
      <alignment horizontal="left"/>
    </xf>
    <xf numFmtId="38" fontId="1" fillId="2" borderId="6" xfId="1" applyNumberFormat="1" applyFill="1" applyBorder="1"/>
    <xf numFmtId="40" fontId="1" fillId="0" borderId="6" xfId="1" applyNumberFormat="1" applyFill="1" applyBorder="1"/>
    <xf numFmtId="37" fontId="1" fillId="0" borderId="11" xfId="1" applyNumberFormat="1" applyFill="1" applyBorder="1"/>
    <xf numFmtId="37" fontId="1" fillId="0" borderId="0" xfId="1" applyNumberFormat="1" applyFill="1"/>
    <xf numFmtId="0" fontId="1" fillId="0" borderId="6" xfId="1" applyFill="1" applyBorder="1" applyAlignment="1">
      <alignment horizontal="left" wrapText="1"/>
    </xf>
    <xf numFmtId="40" fontId="1" fillId="0" borderId="6" xfId="1" applyNumberForma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1" fillId="0" borderId="6" xfId="1" quotePrefix="1" applyFill="1" applyBorder="1" applyAlignment="1">
      <alignment horizontal="center" vertical="center"/>
    </xf>
    <xf numFmtId="38" fontId="1" fillId="0" borderId="6" xfId="1" applyNumberFormat="1" applyFill="1" applyBorder="1"/>
    <xf numFmtId="0" fontId="1" fillId="0" borderId="5" xfId="1" quotePrefix="1" applyFill="1" applyBorder="1" applyAlignment="1">
      <alignment horizontal="center" vertical="center"/>
    </xf>
    <xf numFmtId="164" fontId="1" fillId="0" borderId="6" xfId="1" applyNumberFormat="1" applyFill="1" applyBorder="1"/>
    <xf numFmtId="0" fontId="1" fillId="0" borderId="5" xfId="1" applyFill="1" applyBorder="1" applyAlignment="1">
      <alignment horizontal="left" wrapText="1"/>
    </xf>
    <xf numFmtId="0" fontId="1" fillId="0" borderId="0" xfId="1" quotePrefix="1" applyFill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3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/>
    </xf>
    <xf numFmtId="0" fontId="1" fillId="0" borderId="7" xfId="1" applyFill="1" applyBorder="1" applyAlignment="1">
      <alignment horizontal="left" vertical="center"/>
    </xf>
    <xf numFmtId="0" fontId="1" fillId="0" borderId="12" xfId="1" applyFill="1" applyBorder="1" applyAlignment="1">
      <alignment horizontal="left" vertical="center"/>
    </xf>
    <xf numFmtId="0" fontId="1" fillId="0" borderId="12" xfId="1" applyFill="1" applyBorder="1" applyAlignment="1">
      <alignment horizontal="left"/>
    </xf>
    <xf numFmtId="0" fontId="1" fillId="0" borderId="12" xfId="1" applyFill="1" applyBorder="1" applyAlignment="1"/>
    <xf numFmtId="0" fontId="1" fillId="0" borderId="8" xfId="1" applyFill="1" applyBorder="1" applyAlignment="1"/>
    <xf numFmtId="0" fontId="1" fillId="0" borderId="0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</cellXfs>
  <cellStyles count="28">
    <cellStyle name="Comma 2" xfId="2"/>
    <cellStyle name="Comma 3" xfId="3"/>
    <cellStyle name="Comma 4" xfId="4"/>
    <cellStyle name="Comma 5" xfId="5"/>
    <cellStyle name="Lines" xfId="6"/>
    <cellStyle name="Normal" xfId="0" builtinId="0"/>
    <cellStyle name="Normal 2" xfId="7"/>
    <cellStyle name="Normal 2 2" xfId="8"/>
    <cellStyle name="Normal 2 3" xfId="9"/>
    <cellStyle name="Normal 3" xfId="10"/>
    <cellStyle name="Normal 4" xfId="1"/>
    <cellStyle name="PSChar" xfId="11"/>
    <cellStyle name="PSChar 2" xfId="12"/>
    <cellStyle name="PSChar 3" xfId="13"/>
    <cellStyle name="PSDate" xfId="14"/>
    <cellStyle name="PSDate 2" xfId="15"/>
    <cellStyle name="PSDate 3" xfId="16"/>
    <cellStyle name="PSDec" xfId="17"/>
    <cellStyle name="PSDec 2" xfId="18"/>
    <cellStyle name="PSDec 3" xfId="19"/>
    <cellStyle name="PSHeading" xfId="20"/>
    <cellStyle name="PSHeading 2" xfId="21"/>
    <cellStyle name="PSInt" xfId="22"/>
    <cellStyle name="PSInt 2" xfId="23"/>
    <cellStyle name="PSInt 3" xfId="24"/>
    <cellStyle name="PSSpacer" xfId="25"/>
    <cellStyle name="PSSpacer 2" xfId="26"/>
    <cellStyle name="PSSpacer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zoomScaleNormal="100" workbookViewId="0">
      <selection activeCell="A7" sqref="A7"/>
    </sheetView>
  </sheetViews>
  <sheetFormatPr defaultColWidth="9.140625" defaultRowHeight="12.75" x14ac:dyDescent="0.2"/>
  <cols>
    <col min="1" max="1" width="6.7109375" style="2" customWidth="1"/>
    <col min="2" max="2" width="32.7109375" style="2" customWidth="1"/>
    <col min="3" max="10" width="13.28515625" style="2" customWidth="1"/>
    <col min="11" max="11" width="12.28515625" style="2" bestFit="1" customWidth="1"/>
    <col min="12" max="12" width="2.28515625" style="2" customWidth="1"/>
    <col min="13" max="16384" width="9.140625" style="2"/>
  </cols>
  <sheetData>
    <row r="2" spans="1:12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"/>
    </row>
    <row r="3" spans="1:12" x14ac:dyDescent="0.2">
      <c r="A3" s="43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1"/>
    </row>
    <row r="4" spans="1:12" x14ac:dyDescent="0.2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1"/>
    </row>
    <row r="5" spans="1:12" x14ac:dyDescent="0.2">
      <c r="A5" s="43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1"/>
    </row>
    <row r="6" spans="1:12" x14ac:dyDescent="0.2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1"/>
    </row>
    <row r="7" spans="1:12" ht="8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2" ht="12.75" customHeight="1" x14ac:dyDescent="0.2">
      <c r="A8" s="5"/>
      <c r="B8" s="5"/>
      <c r="C8" s="44" t="s">
        <v>5</v>
      </c>
      <c r="D8" s="44"/>
      <c r="E8" s="44"/>
      <c r="F8" s="44"/>
      <c r="G8" s="44"/>
      <c r="H8" s="44"/>
      <c r="I8" s="31" t="s">
        <v>6</v>
      </c>
      <c r="J8" s="32"/>
      <c r="K8" s="6"/>
    </row>
    <row r="9" spans="1:12" x14ac:dyDescent="0.2">
      <c r="A9" s="7"/>
      <c r="B9" s="8"/>
      <c r="C9" s="45" t="s">
        <v>7</v>
      </c>
      <c r="D9" s="46"/>
      <c r="E9" s="45" t="s">
        <v>8</v>
      </c>
      <c r="F9" s="46"/>
      <c r="G9" s="35" t="s">
        <v>9</v>
      </c>
      <c r="H9" s="30"/>
      <c r="I9" s="33"/>
      <c r="J9" s="34"/>
      <c r="K9" s="9"/>
    </row>
    <row r="10" spans="1:12" ht="15" customHeight="1" x14ac:dyDescent="0.2">
      <c r="A10" s="7"/>
      <c r="B10" s="8" t="s">
        <v>10</v>
      </c>
      <c r="C10" s="8" t="s">
        <v>11</v>
      </c>
      <c r="D10" s="10" t="s">
        <v>12</v>
      </c>
      <c r="E10" s="8" t="s">
        <v>11</v>
      </c>
      <c r="F10" s="10" t="s">
        <v>12</v>
      </c>
      <c r="G10" s="8" t="s">
        <v>11</v>
      </c>
      <c r="H10" s="10" t="s">
        <v>12</v>
      </c>
      <c r="I10" s="8" t="s">
        <v>11</v>
      </c>
      <c r="J10" s="10" t="s">
        <v>12</v>
      </c>
      <c r="K10" s="11" t="s">
        <v>13</v>
      </c>
      <c r="L10" s="12"/>
    </row>
    <row r="11" spans="1:12" ht="27" customHeight="1" x14ac:dyDescent="0.2">
      <c r="A11" s="8" t="s">
        <v>14</v>
      </c>
      <c r="B11" s="8" t="s">
        <v>15</v>
      </c>
      <c r="C11" s="8" t="s">
        <v>16</v>
      </c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3" t="s">
        <v>24</v>
      </c>
      <c r="L11" s="14"/>
    </row>
    <row r="12" spans="1:12" x14ac:dyDescent="0.2">
      <c r="A12" s="15" t="s">
        <v>25</v>
      </c>
      <c r="B12" s="7" t="s">
        <v>26</v>
      </c>
      <c r="C12" s="7"/>
      <c r="D12" s="7"/>
      <c r="E12" s="7"/>
      <c r="F12" s="7"/>
      <c r="G12" s="7"/>
      <c r="H12" s="7"/>
      <c r="I12" s="7"/>
      <c r="J12" s="7"/>
      <c r="K12" s="6"/>
    </row>
    <row r="13" spans="1:12" x14ac:dyDescent="0.2">
      <c r="A13" s="15" t="s">
        <v>27</v>
      </c>
      <c r="B13" s="16" t="s">
        <v>28</v>
      </c>
      <c r="C13" s="17">
        <v>10443</v>
      </c>
      <c r="D13" s="7"/>
      <c r="E13" s="17">
        <v>9135</v>
      </c>
      <c r="F13" s="18">
        <f t="shared" ref="F13:F18" si="0">IF(C13=0," ",ROUND((+E13-C13)/C13,4)*100)</f>
        <v>-12.53</v>
      </c>
      <c r="G13" s="17">
        <v>7440</v>
      </c>
      <c r="H13" s="18">
        <f t="shared" ref="H13:H18" si="1">IF(E13=0," ",ROUND((+G13-E13)/E13,4)*100)</f>
        <v>-18.559999999999999</v>
      </c>
      <c r="I13" s="17">
        <v>17299</v>
      </c>
      <c r="J13" s="18">
        <f t="shared" ref="J13:J18" si="2">IF(G13=0," ",ROUND((+I13-G13)/G13,4)*100)</f>
        <v>132.51</v>
      </c>
      <c r="K13" s="19"/>
      <c r="L13" s="20"/>
    </row>
    <row r="14" spans="1:12" x14ac:dyDescent="0.2">
      <c r="A14" s="15" t="s">
        <v>29</v>
      </c>
      <c r="B14" s="16" t="s">
        <v>30</v>
      </c>
      <c r="C14" s="17">
        <v>1042</v>
      </c>
      <c r="D14" s="7"/>
      <c r="E14" s="17">
        <v>1215</v>
      </c>
      <c r="F14" s="18">
        <f t="shared" si="0"/>
        <v>16.600000000000001</v>
      </c>
      <c r="G14" s="17">
        <v>1058</v>
      </c>
      <c r="H14" s="18">
        <f t="shared" si="1"/>
        <v>-12.920000000000002</v>
      </c>
      <c r="I14" s="17">
        <v>1325</v>
      </c>
      <c r="J14" s="18">
        <f t="shared" si="2"/>
        <v>25.240000000000002</v>
      </c>
      <c r="K14" s="19"/>
      <c r="L14" s="20"/>
    </row>
    <row r="15" spans="1:12" x14ac:dyDescent="0.2">
      <c r="A15" s="15" t="s">
        <v>31</v>
      </c>
      <c r="B15" s="16" t="s">
        <v>32</v>
      </c>
      <c r="C15" s="17">
        <v>8446</v>
      </c>
      <c r="D15" s="7"/>
      <c r="E15" s="17">
        <v>8847</v>
      </c>
      <c r="F15" s="18">
        <f t="shared" si="0"/>
        <v>4.75</v>
      </c>
      <c r="G15" s="17">
        <v>7543</v>
      </c>
      <c r="H15" s="18">
        <f t="shared" si="1"/>
        <v>-14.74</v>
      </c>
      <c r="I15" s="17">
        <v>8470</v>
      </c>
      <c r="J15" s="18">
        <f t="shared" si="2"/>
        <v>12.29</v>
      </c>
      <c r="K15" s="19"/>
      <c r="L15" s="20"/>
    </row>
    <row r="16" spans="1:12" x14ac:dyDescent="0.2">
      <c r="A16" s="15" t="s">
        <v>33</v>
      </c>
      <c r="B16" s="16" t="s">
        <v>34</v>
      </c>
      <c r="C16" s="17">
        <v>1303</v>
      </c>
      <c r="D16" s="7"/>
      <c r="E16" s="17">
        <v>1236</v>
      </c>
      <c r="F16" s="18">
        <f t="shared" si="0"/>
        <v>-5.1400000000000006</v>
      </c>
      <c r="G16" s="17">
        <v>1354</v>
      </c>
      <c r="H16" s="18">
        <f t="shared" si="1"/>
        <v>9.5500000000000007</v>
      </c>
      <c r="I16" s="17">
        <v>1404</v>
      </c>
      <c r="J16" s="18">
        <f t="shared" si="2"/>
        <v>3.6900000000000004</v>
      </c>
      <c r="K16" s="19"/>
      <c r="L16" s="20"/>
    </row>
    <row r="17" spans="1:12" x14ac:dyDescent="0.2">
      <c r="A17" s="15" t="s">
        <v>35</v>
      </c>
      <c r="B17" s="16" t="s">
        <v>36</v>
      </c>
      <c r="C17" s="17">
        <v>567</v>
      </c>
      <c r="D17" s="7"/>
      <c r="E17" s="17">
        <v>541</v>
      </c>
      <c r="F17" s="18">
        <f t="shared" si="0"/>
        <v>-4.5900000000000007</v>
      </c>
      <c r="G17" s="17">
        <v>613</v>
      </c>
      <c r="H17" s="18">
        <f t="shared" si="1"/>
        <v>13.309999999999999</v>
      </c>
      <c r="I17" s="17">
        <v>688</v>
      </c>
      <c r="J17" s="18">
        <f t="shared" si="2"/>
        <v>12.23</v>
      </c>
      <c r="K17" s="19"/>
      <c r="L17" s="20"/>
    </row>
    <row r="18" spans="1:12" x14ac:dyDescent="0.2">
      <c r="A18" s="15" t="s">
        <v>37</v>
      </c>
      <c r="B18" s="16" t="s">
        <v>38</v>
      </c>
      <c r="C18" s="17"/>
      <c r="D18" s="7"/>
      <c r="E18" s="17"/>
      <c r="F18" s="18" t="str">
        <f t="shared" si="0"/>
        <v xml:space="preserve"> </v>
      </c>
      <c r="G18" s="17"/>
      <c r="H18" s="18" t="str">
        <f t="shared" si="1"/>
        <v xml:space="preserve"> </v>
      </c>
      <c r="I18" s="17"/>
      <c r="J18" s="18" t="str">
        <f t="shared" si="2"/>
        <v xml:space="preserve"> </v>
      </c>
      <c r="K18" s="19"/>
      <c r="L18" s="20"/>
    </row>
    <row r="19" spans="1:12" x14ac:dyDescent="0.2">
      <c r="A19" s="15" t="s">
        <v>39</v>
      </c>
      <c r="B19" s="7" t="s">
        <v>40</v>
      </c>
      <c r="C19" s="17"/>
      <c r="D19" s="7"/>
      <c r="E19" s="17"/>
      <c r="F19" s="18"/>
      <c r="G19" s="17"/>
      <c r="H19" s="18"/>
      <c r="I19" s="17"/>
      <c r="J19" s="18"/>
      <c r="K19" s="19"/>
      <c r="L19" s="20"/>
    </row>
    <row r="20" spans="1:12" x14ac:dyDescent="0.2">
      <c r="A20" s="15"/>
      <c r="B20" s="16" t="s">
        <v>41</v>
      </c>
      <c r="C20" s="17">
        <v>1312</v>
      </c>
      <c r="D20" s="7"/>
      <c r="E20" s="17">
        <v>1389</v>
      </c>
      <c r="F20" s="18">
        <f t="shared" ref="F20:F36" si="3">IF(C20=0," ",ROUND((+E20-C20)/C20,4)*100)</f>
        <v>5.87</v>
      </c>
      <c r="G20" s="17">
        <v>1500</v>
      </c>
      <c r="H20" s="18">
        <f t="shared" ref="H20:H36" si="4">IF(E20=0," ",ROUND((+G20-E20)/E20,4)*100)</f>
        <v>7.99</v>
      </c>
      <c r="I20" s="17">
        <v>1450</v>
      </c>
      <c r="J20" s="18">
        <f t="shared" ref="J20:J36" si="5">IF(G20=0," ",ROUND((+I20-G20)/G20,4)*100)</f>
        <v>-3.3300000000000005</v>
      </c>
      <c r="K20" s="19"/>
      <c r="L20" s="20"/>
    </row>
    <row r="21" spans="1:12" x14ac:dyDescent="0.2">
      <c r="A21" s="15"/>
      <c r="B21" s="16" t="s">
        <v>42</v>
      </c>
      <c r="C21" s="17"/>
      <c r="D21" s="7"/>
      <c r="E21" s="17"/>
      <c r="F21" s="18" t="str">
        <f t="shared" si="3"/>
        <v xml:space="preserve"> </v>
      </c>
      <c r="G21" s="17"/>
      <c r="H21" s="18" t="str">
        <f t="shared" si="4"/>
        <v xml:space="preserve"> </v>
      </c>
      <c r="I21" s="17">
        <v>2</v>
      </c>
      <c r="J21" s="18" t="str">
        <f t="shared" si="5"/>
        <v xml:space="preserve"> </v>
      </c>
      <c r="K21" s="19"/>
      <c r="L21" s="20"/>
    </row>
    <row r="22" spans="1:12" ht="25.5" x14ac:dyDescent="0.2">
      <c r="A22" s="15"/>
      <c r="B22" s="21" t="s">
        <v>43</v>
      </c>
      <c r="C22" s="17">
        <v>-384</v>
      </c>
      <c r="D22" s="22"/>
      <c r="E22" s="17">
        <v>-713</v>
      </c>
      <c r="F22" s="18">
        <f t="shared" si="3"/>
        <v>85.68</v>
      </c>
      <c r="G22" s="17">
        <v>-582</v>
      </c>
      <c r="H22" s="18">
        <f t="shared" si="4"/>
        <v>-18.37</v>
      </c>
      <c r="I22" s="17">
        <v>-498</v>
      </c>
      <c r="J22" s="18">
        <f t="shared" si="5"/>
        <v>-14.430000000000001</v>
      </c>
      <c r="K22" s="19"/>
      <c r="L22" s="20"/>
    </row>
    <row r="23" spans="1:12" x14ac:dyDescent="0.2">
      <c r="A23" s="15"/>
      <c r="B23" s="16" t="s">
        <v>44</v>
      </c>
      <c r="C23" s="17"/>
      <c r="D23" s="7"/>
      <c r="E23" s="17"/>
      <c r="F23" s="18" t="str">
        <f t="shared" si="3"/>
        <v xml:space="preserve"> </v>
      </c>
      <c r="G23" s="17"/>
      <c r="H23" s="18" t="str">
        <f t="shared" si="4"/>
        <v xml:space="preserve"> </v>
      </c>
      <c r="I23" s="17"/>
      <c r="J23" s="18" t="str">
        <f t="shared" si="5"/>
        <v xml:space="preserve"> </v>
      </c>
      <c r="K23" s="19"/>
      <c r="L23" s="20"/>
    </row>
    <row r="24" spans="1:12" x14ac:dyDescent="0.2">
      <c r="A24" s="15"/>
      <c r="B24" s="16" t="s">
        <v>45</v>
      </c>
      <c r="C24" s="17"/>
      <c r="D24" s="7"/>
      <c r="E24" s="17"/>
      <c r="F24" s="18" t="str">
        <f t="shared" si="3"/>
        <v xml:space="preserve"> </v>
      </c>
      <c r="G24" s="17"/>
      <c r="H24" s="18" t="str">
        <f t="shared" si="4"/>
        <v xml:space="preserve"> </v>
      </c>
      <c r="I24" s="17"/>
      <c r="J24" s="18" t="str">
        <f t="shared" si="5"/>
        <v xml:space="preserve"> </v>
      </c>
      <c r="K24" s="19"/>
      <c r="L24" s="20"/>
    </row>
    <row r="25" spans="1:12" x14ac:dyDescent="0.2">
      <c r="A25" s="15"/>
      <c r="B25" s="16" t="s">
        <v>46</v>
      </c>
      <c r="C25" s="17">
        <v>4</v>
      </c>
      <c r="D25" s="7"/>
      <c r="E25" s="17">
        <v>4</v>
      </c>
      <c r="F25" s="18">
        <f t="shared" si="3"/>
        <v>0</v>
      </c>
      <c r="G25" s="17">
        <v>4</v>
      </c>
      <c r="H25" s="18">
        <f t="shared" si="4"/>
        <v>0</v>
      </c>
      <c r="I25" s="17">
        <v>1</v>
      </c>
      <c r="J25" s="18">
        <f t="shared" si="5"/>
        <v>-75</v>
      </c>
      <c r="K25" s="19"/>
      <c r="L25" s="20"/>
    </row>
    <row r="26" spans="1:12" x14ac:dyDescent="0.2">
      <c r="A26" s="15"/>
      <c r="B26" s="16" t="s">
        <v>47</v>
      </c>
      <c r="C26" s="17">
        <v>19</v>
      </c>
      <c r="D26" s="7"/>
      <c r="E26" s="17">
        <v>13</v>
      </c>
      <c r="F26" s="18">
        <f t="shared" si="3"/>
        <v>-31.580000000000002</v>
      </c>
      <c r="G26" s="17"/>
      <c r="H26" s="18">
        <f t="shared" si="4"/>
        <v>-100</v>
      </c>
      <c r="I26" s="17">
        <v>5</v>
      </c>
      <c r="J26" s="18" t="str">
        <f t="shared" si="5"/>
        <v xml:space="preserve"> </v>
      </c>
      <c r="K26" s="19"/>
      <c r="L26" s="20"/>
    </row>
    <row r="27" spans="1:12" x14ac:dyDescent="0.2">
      <c r="A27" s="15"/>
      <c r="B27" s="16" t="s">
        <v>48</v>
      </c>
      <c r="C27" s="17"/>
      <c r="D27" s="7"/>
      <c r="E27" s="17"/>
      <c r="F27" s="18" t="str">
        <f t="shared" si="3"/>
        <v xml:space="preserve"> </v>
      </c>
      <c r="G27" s="17"/>
      <c r="H27" s="18" t="str">
        <f t="shared" si="4"/>
        <v xml:space="preserve"> </v>
      </c>
      <c r="I27" s="17"/>
      <c r="J27" s="18" t="str">
        <f t="shared" si="5"/>
        <v xml:space="preserve"> </v>
      </c>
      <c r="K27" s="19"/>
      <c r="L27" s="20"/>
    </row>
    <row r="28" spans="1:12" x14ac:dyDescent="0.2">
      <c r="A28" s="15"/>
      <c r="B28" s="23" t="s">
        <v>49</v>
      </c>
      <c r="C28" s="17"/>
      <c r="D28" s="7"/>
      <c r="E28" s="17"/>
      <c r="F28" s="18" t="str">
        <f t="shared" si="3"/>
        <v xml:space="preserve"> </v>
      </c>
      <c r="G28" s="17"/>
      <c r="H28" s="18" t="str">
        <f t="shared" si="4"/>
        <v xml:space="preserve"> </v>
      </c>
      <c r="I28" s="17">
        <v>16</v>
      </c>
      <c r="J28" s="18" t="str">
        <f t="shared" si="5"/>
        <v xml:space="preserve"> </v>
      </c>
      <c r="K28" s="19"/>
      <c r="L28" s="20"/>
    </row>
    <row r="29" spans="1:12" x14ac:dyDescent="0.2">
      <c r="A29" s="15"/>
      <c r="B29" s="16" t="s">
        <v>50</v>
      </c>
      <c r="C29" s="17"/>
      <c r="D29" s="7"/>
      <c r="E29" s="17"/>
      <c r="F29" s="18" t="str">
        <f t="shared" si="3"/>
        <v xml:space="preserve"> </v>
      </c>
      <c r="G29" s="17"/>
      <c r="H29" s="18" t="str">
        <f t="shared" si="4"/>
        <v xml:space="preserve"> </v>
      </c>
      <c r="I29" s="17"/>
      <c r="J29" s="18" t="str">
        <f t="shared" si="5"/>
        <v xml:space="preserve"> </v>
      </c>
      <c r="K29" s="19"/>
      <c r="L29" s="20"/>
    </row>
    <row r="30" spans="1:12" x14ac:dyDescent="0.2">
      <c r="A30" s="15"/>
      <c r="B30" s="16" t="s">
        <v>51</v>
      </c>
      <c r="C30" s="17">
        <v>33</v>
      </c>
      <c r="D30" s="7"/>
      <c r="E30" s="17">
        <v>45</v>
      </c>
      <c r="F30" s="18">
        <f t="shared" si="3"/>
        <v>36.36</v>
      </c>
      <c r="G30" s="17">
        <v>43</v>
      </c>
      <c r="H30" s="18">
        <f t="shared" si="4"/>
        <v>-4.4400000000000004</v>
      </c>
      <c r="I30" s="17">
        <v>33</v>
      </c>
      <c r="J30" s="18">
        <f t="shared" si="5"/>
        <v>-23.26</v>
      </c>
      <c r="K30" s="19"/>
      <c r="L30" s="20"/>
    </row>
    <row r="31" spans="1:12" x14ac:dyDescent="0.2">
      <c r="A31" s="15"/>
      <c r="B31" s="16" t="s">
        <v>52</v>
      </c>
      <c r="C31" s="17">
        <v>698</v>
      </c>
      <c r="D31" s="7"/>
      <c r="E31" s="17">
        <v>723</v>
      </c>
      <c r="F31" s="18">
        <f t="shared" si="3"/>
        <v>3.58</v>
      </c>
      <c r="G31" s="17">
        <v>524</v>
      </c>
      <c r="H31" s="18">
        <f t="shared" si="4"/>
        <v>-27.52</v>
      </c>
      <c r="I31" s="17">
        <v>507</v>
      </c>
      <c r="J31" s="18">
        <f t="shared" si="5"/>
        <v>-3.2399999999999998</v>
      </c>
      <c r="K31" s="19"/>
      <c r="L31" s="20"/>
    </row>
    <row r="32" spans="1:12" ht="25.5" customHeight="1" x14ac:dyDescent="0.2">
      <c r="A32" s="24" t="s">
        <v>39</v>
      </c>
      <c r="B32" s="21" t="s">
        <v>53</v>
      </c>
      <c r="C32" s="25">
        <f>SUM(C20:C31)</f>
        <v>1682</v>
      </c>
      <c r="D32" s="7"/>
      <c r="E32" s="25">
        <f>SUM(E20:E31)</f>
        <v>1461</v>
      </c>
      <c r="F32" s="18">
        <f t="shared" si="3"/>
        <v>-13.139999999999999</v>
      </c>
      <c r="G32" s="25">
        <f>SUM(G20:G31)</f>
        <v>1489</v>
      </c>
      <c r="H32" s="18">
        <f t="shared" si="4"/>
        <v>1.92</v>
      </c>
      <c r="I32" s="25">
        <f>SUM(I20:I31)</f>
        <v>1516</v>
      </c>
      <c r="J32" s="18">
        <f t="shared" si="5"/>
        <v>1.81</v>
      </c>
      <c r="K32" s="19"/>
    </row>
    <row r="33" spans="1:11" ht="25.5" customHeight="1" x14ac:dyDescent="0.2">
      <c r="A33" s="24" t="s">
        <v>54</v>
      </c>
      <c r="B33" s="21" t="s">
        <v>55</v>
      </c>
      <c r="C33" s="25">
        <f>+C32+C13+C14+C15+C16+C17+C18</f>
        <v>23483</v>
      </c>
      <c r="D33" s="7"/>
      <c r="E33" s="25">
        <f>+E32+E13+E14+E15+E16+E17+E18</f>
        <v>22435</v>
      </c>
      <c r="F33" s="18">
        <f t="shared" si="3"/>
        <v>-4.46</v>
      </c>
      <c r="G33" s="25">
        <f>+G32+G13+G14+G15+G16+G17+G18</f>
        <v>19497</v>
      </c>
      <c r="H33" s="18">
        <f t="shared" si="4"/>
        <v>-13.100000000000001</v>
      </c>
      <c r="I33" s="25">
        <f>+I32+I13+I14+I15+I16+I17+I18</f>
        <v>30702</v>
      </c>
      <c r="J33" s="18">
        <f t="shared" si="5"/>
        <v>57.47</v>
      </c>
      <c r="K33" s="19"/>
    </row>
    <row r="34" spans="1:11" x14ac:dyDescent="0.2">
      <c r="A34" s="15" t="s">
        <v>56</v>
      </c>
      <c r="B34" s="16" t="s">
        <v>57</v>
      </c>
      <c r="C34" s="17">
        <v>11182</v>
      </c>
      <c r="D34" s="7"/>
      <c r="E34" s="17">
        <v>14067</v>
      </c>
      <c r="F34" s="18">
        <f t="shared" si="3"/>
        <v>25.8</v>
      </c>
      <c r="G34" s="17">
        <v>13835</v>
      </c>
      <c r="H34" s="18">
        <f t="shared" si="4"/>
        <v>-1.6500000000000001</v>
      </c>
      <c r="I34" s="17">
        <v>14125</v>
      </c>
      <c r="J34" s="18">
        <f t="shared" si="5"/>
        <v>2.1</v>
      </c>
      <c r="K34" s="19"/>
    </row>
    <row r="35" spans="1:11" x14ac:dyDescent="0.2">
      <c r="A35" s="15" t="s">
        <v>58</v>
      </c>
      <c r="B35" s="16" t="s">
        <v>59</v>
      </c>
      <c r="C35" s="17">
        <v>1521</v>
      </c>
      <c r="D35" s="7"/>
      <c r="E35" s="17">
        <v>1766</v>
      </c>
      <c r="F35" s="18">
        <f t="shared" si="3"/>
        <v>16.11</v>
      </c>
      <c r="G35" s="17">
        <v>1371</v>
      </c>
      <c r="H35" s="18">
        <f t="shared" si="4"/>
        <v>-22.37</v>
      </c>
      <c r="I35" s="17">
        <v>4514</v>
      </c>
      <c r="J35" s="18">
        <f t="shared" si="5"/>
        <v>229.25</v>
      </c>
      <c r="K35" s="19"/>
    </row>
    <row r="36" spans="1:11" x14ac:dyDescent="0.2">
      <c r="A36" s="24" t="s">
        <v>60</v>
      </c>
      <c r="B36" s="16" t="s">
        <v>61</v>
      </c>
      <c r="C36" s="25">
        <f>+C33+C35+C34</f>
        <v>36186</v>
      </c>
      <c r="D36" s="7"/>
      <c r="E36" s="25">
        <f>+E33+E35+E34</f>
        <v>38268</v>
      </c>
      <c r="F36" s="18">
        <f t="shared" si="3"/>
        <v>5.75</v>
      </c>
      <c r="G36" s="25">
        <f>+G33+G35+G34</f>
        <v>34703</v>
      </c>
      <c r="H36" s="18">
        <f t="shared" si="4"/>
        <v>-9.32</v>
      </c>
      <c r="I36" s="25">
        <f>+I33+I35+I34</f>
        <v>49341</v>
      </c>
      <c r="J36" s="18">
        <f t="shared" si="5"/>
        <v>42.18</v>
      </c>
      <c r="K36" s="19"/>
    </row>
    <row r="37" spans="1:11" ht="25.5" x14ac:dyDescent="0.2">
      <c r="A37" s="26" t="s">
        <v>62</v>
      </c>
      <c r="B37" s="21" t="s">
        <v>63</v>
      </c>
      <c r="C37" s="27">
        <f>+C33/C36</f>
        <v>0.64895263361521027</v>
      </c>
      <c r="D37" s="7"/>
      <c r="E37" s="27">
        <f>+E33/E36</f>
        <v>0.5862600606250653</v>
      </c>
      <c r="F37" s="7"/>
      <c r="G37" s="27">
        <f>+G33/G36</f>
        <v>0.5618246261130162</v>
      </c>
      <c r="H37" s="7"/>
      <c r="I37" s="27">
        <f>+I33/I36</f>
        <v>0.62224113820149574</v>
      </c>
      <c r="J37" s="7"/>
      <c r="K37" s="27"/>
    </row>
    <row r="38" spans="1:11" ht="25.5" x14ac:dyDescent="0.2">
      <c r="A38" s="26" t="s">
        <v>64</v>
      </c>
      <c r="B38" s="28" t="s">
        <v>65</v>
      </c>
      <c r="C38" s="27">
        <f>+C34/C36</f>
        <v>0.30901453600840106</v>
      </c>
      <c r="D38" s="6"/>
      <c r="E38" s="27">
        <f>+E34/E36</f>
        <v>0.3675917215428034</v>
      </c>
      <c r="F38" s="6"/>
      <c r="G38" s="27">
        <f>+G34/G36</f>
        <v>0.39866870299397744</v>
      </c>
      <c r="H38" s="6"/>
      <c r="I38" s="27">
        <f>+I34/I36</f>
        <v>0.28627307918364037</v>
      </c>
      <c r="J38" s="6"/>
      <c r="K38" s="27"/>
    </row>
    <row r="39" spans="1:11" ht="25.5" x14ac:dyDescent="0.2">
      <c r="A39" s="26" t="s">
        <v>66</v>
      </c>
      <c r="B39" s="28" t="s">
        <v>67</v>
      </c>
      <c r="C39" s="27">
        <f>+C35/C36</f>
        <v>4.2032830376388657E-2</v>
      </c>
      <c r="D39" s="6"/>
      <c r="E39" s="27">
        <f>+E35/E36</f>
        <v>4.6148217832131286E-2</v>
      </c>
      <c r="F39" s="6"/>
      <c r="G39" s="27">
        <f>+G35/G36</f>
        <v>3.9506670893006371E-2</v>
      </c>
      <c r="H39" s="6"/>
      <c r="I39" s="27">
        <f>+I35/I36</f>
        <v>9.1485782614863911E-2</v>
      </c>
      <c r="J39" s="6"/>
      <c r="K39" s="27"/>
    </row>
    <row r="40" spans="1:11" ht="25.5" customHeight="1" x14ac:dyDescent="0.2">
      <c r="A40" s="36" t="s">
        <v>68</v>
      </c>
      <c r="B40" s="37"/>
      <c r="C40" s="37"/>
      <c r="D40" s="37"/>
      <c r="E40" s="37"/>
      <c r="F40" s="37"/>
      <c r="G40" s="38"/>
      <c r="H40" s="38"/>
      <c r="I40" s="39"/>
      <c r="J40" s="40"/>
      <c r="K40" s="5"/>
    </row>
    <row r="41" spans="1:11" x14ac:dyDescent="0.2">
      <c r="A41" s="29"/>
    </row>
    <row r="42" spans="1:11" x14ac:dyDescent="0.2">
      <c r="A42" s="29"/>
    </row>
    <row r="43" spans="1:11" x14ac:dyDescent="0.2">
      <c r="A43" s="41" t="s">
        <v>0</v>
      </c>
      <c r="B43" s="41"/>
      <c r="C43" s="41"/>
      <c r="D43" s="41"/>
      <c r="E43" s="41"/>
      <c r="F43" s="41"/>
      <c r="G43" s="41"/>
      <c r="H43" s="41"/>
      <c r="I43" s="41"/>
      <c r="J43" s="41"/>
      <c r="K43" s="1"/>
    </row>
    <row r="44" spans="1:11" x14ac:dyDescent="0.2">
      <c r="A44" s="41" t="str">
        <f>+A3</f>
        <v>Case No. 2014-00396</v>
      </c>
      <c r="B44" s="41"/>
      <c r="C44" s="41"/>
      <c r="D44" s="41"/>
      <c r="E44" s="41"/>
      <c r="F44" s="41"/>
      <c r="G44" s="41"/>
      <c r="H44" s="41"/>
      <c r="I44" s="41"/>
      <c r="J44" s="41"/>
      <c r="K44" s="1"/>
    </row>
    <row r="45" spans="1:11" x14ac:dyDescent="0.2">
      <c r="A45" s="41" t="s">
        <v>69</v>
      </c>
      <c r="B45" s="41"/>
      <c r="C45" s="41"/>
      <c r="D45" s="41"/>
      <c r="E45" s="41"/>
      <c r="F45" s="41"/>
      <c r="G45" s="41"/>
      <c r="H45" s="41"/>
      <c r="I45" s="41"/>
      <c r="J45" s="41"/>
      <c r="K45" s="1"/>
    </row>
    <row r="46" spans="1:11" x14ac:dyDescent="0.2">
      <c r="A46" s="41" t="str">
        <f>+A5</f>
        <v>For the Calendar Years 2011 through 2013 and the Test Year</v>
      </c>
      <c r="B46" s="41"/>
      <c r="C46" s="41"/>
      <c r="D46" s="41"/>
      <c r="E46" s="41"/>
      <c r="F46" s="41"/>
      <c r="G46" s="41"/>
      <c r="H46" s="41"/>
      <c r="I46" s="41"/>
      <c r="J46" s="41"/>
      <c r="K46" s="1"/>
    </row>
    <row r="47" spans="1:11" x14ac:dyDescent="0.2">
      <c r="A47" s="42" t="s">
        <v>4</v>
      </c>
      <c r="B47" s="42"/>
      <c r="C47" s="42"/>
      <c r="D47" s="42"/>
      <c r="E47" s="42"/>
      <c r="F47" s="42"/>
      <c r="G47" s="42"/>
      <c r="H47" s="42"/>
      <c r="I47" s="42"/>
      <c r="J47" s="42"/>
      <c r="K47" s="4"/>
    </row>
    <row r="48" spans="1:11" ht="12.75" customHeight="1" x14ac:dyDescent="0.2">
      <c r="A48" s="7"/>
      <c r="B48" s="7"/>
      <c r="C48" s="30" t="s">
        <v>5</v>
      </c>
      <c r="D48" s="30"/>
      <c r="E48" s="30"/>
      <c r="F48" s="30"/>
      <c r="G48" s="30"/>
      <c r="H48" s="30"/>
      <c r="I48" s="31" t="s">
        <v>6</v>
      </c>
      <c r="J48" s="32"/>
      <c r="K48" s="6"/>
    </row>
    <row r="49" spans="1:11" x14ac:dyDescent="0.2">
      <c r="A49" s="7"/>
      <c r="B49" s="7"/>
      <c r="C49" s="35" t="s">
        <v>7</v>
      </c>
      <c r="D49" s="30"/>
      <c r="E49" s="35" t="s">
        <v>8</v>
      </c>
      <c r="F49" s="30"/>
      <c r="G49" s="35" t="s">
        <v>9</v>
      </c>
      <c r="H49" s="30"/>
      <c r="I49" s="33"/>
      <c r="J49" s="34"/>
      <c r="K49" s="9"/>
    </row>
    <row r="50" spans="1:11" ht="15" customHeight="1" x14ac:dyDescent="0.2">
      <c r="A50" s="7"/>
      <c r="B50" s="8" t="s">
        <v>10</v>
      </c>
      <c r="C50" s="8" t="s">
        <v>11</v>
      </c>
      <c r="D50" s="10" t="s">
        <v>12</v>
      </c>
      <c r="E50" s="8" t="s">
        <v>11</v>
      </c>
      <c r="F50" s="10" t="s">
        <v>12</v>
      </c>
      <c r="G50" s="8" t="s">
        <v>11</v>
      </c>
      <c r="H50" s="10" t="s">
        <v>12</v>
      </c>
      <c r="I50" s="8" t="s">
        <v>11</v>
      </c>
      <c r="J50" s="10" t="s">
        <v>12</v>
      </c>
      <c r="K50" s="11" t="s">
        <v>13</v>
      </c>
    </row>
    <row r="51" spans="1:11" ht="27" customHeight="1" x14ac:dyDescent="0.2">
      <c r="A51" s="8" t="s">
        <v>14</v>
      </c>
      <c r="B51" s="8" t="s">
        <v>15</v>
      </c>
      <c r="C51" s="8" t="s">
        <v>16</v>
      </c>
      <c r="D51" s="10" t="s">
        <v>17</v>
      </c>
      <c r="E51" s="10" t="s">
        <v>18</v>
      </c>
      <c r="F51" s="10" t="s">
        <v>19</v>
      </c>
      <c r="G51" s="10" t="s">
        <v>20</v>
      </c>
      <c r="H51" s="10" t="s">
        <v>21</v>
      </c>
      <c r="I51" s="10" t="s">
        <v>22</v>
      </c>
      <c r="J51" s="10" t="s">
        <v>23</v>
      </c>
      <c r="K51" s="13" t="s">
        <v>24</v>
      </c>
    </row>
    <row r="52" spans="1:11" x14ac:dyDescent="0.2">
      <c r="A52" s="15" t="s">
        <v>25</v>
      </c>
      <c r="B52" s="7" t="s">
        <v>26</v>
      </c>
      <c r="C52" s="7"/>
      <c r="D52" s="7"/>
      <c r="E52" s="7"/>
      <c r="F52" s="7"/>
      <c r="G52" s="7"/>
      <c r="H52" s="7"/>
      <c r="I52" s="7"/>
      <c r="J52" s="7"/>
      <c r="K52" s="9"/>
    </row>
    <row r="53" spans="1:11" x14ac:dyDescent="0.2">
      <c r="A53" s="15" t="s">
        <v>27</v>
      </c>
      <c r="B53" s="16" t="s">
        <v>28</v>
      </c>
      <c r="C53" s="17">
        <v>1945</v>
      </c>
      <c r="D53" s="7"/>
      <c r="E53" s="17">
        <v>939</v>
      </c>
      <c r="F53" s="18">
        <f t="shared" ref="F53:F58" si="6">IF(C53=0," ",ROUND((+E53-C53)/C53,4)*100)</f>
        <v>-51.72</v>
      </c>
      <c r="G53" s="17">
        <v>1017</v>
      </c>
      <c r="H53" s="18">
        <f t="shared" ref="H53:H58" si="7">IF(E53=0," ",ROUND((+G53-E53)/E53,4)*100)</f>
        <v>8.3099999999999987</v>
      </c>
      <c r="I53" s="17">
        <v>2843</v>
      </c>
      <c r="J53" s="18">
        <f t="shared" ref="J53:J58" si="8">IF(G53=0," ",ROUND((+I53-G53)/G53,4)*100)</f>
        <v>179.55</v>
      </c>
      <c r="K53" s="19"/>
    </row>
    <row r="54" spans="1:11" x14ac:dyDescent="0.2">
      <c r="A54" s="15" t="s">
        <v>29</v>
      </c>
      <c r="B54" s="16" t="s">
        <v>30</v>
      </c>
      <c r="C54" s="17">
        <v>122</v>
      </c>
      <c r="D54" s="7"/>
      <c r="E54" s="17">
        <v>202</v>
      </c>
      <c r="F54" s="18">
        <f t="shared" si="6"/>
        <v>65.569999999999993</v>
      </c>
      <c r="G54" s="17">
        <v>87</v>
      </c>
      <c r="H54" s="18">
        <f t="shared" si="7"/>
        <v>-56.93</v>
      </c>
      <c r="I54" s="17">
        <v>142</v>
      </c>
      <c r="J54" s="18">
        <f t="shared" si="8"/>
        <v>63.22</v>
      </c>
      <c r="K54" s="19"/>
    </row>
    <row r="55" spans="1:11" x14ac:dyDescent="0.2">
      <c r="A55" s="15" t="s">
        <v>31</v>
      </c>
      <c r="B55" s="16" t="s">
        <v>32</v>
      </c>
      <c r="C55" s="17">
        <v>2249</v>
      </c>
      <c r="D55" s="7"/>
      <c r="E55" s="17">
        <v>2682</v>
      </c>
      <c r="F55" s="18">
        <f t="shared" si="6"/>
        <v>19.25</v>
      </c>
      <c r="G55" s="17">
        <v>1688</v>
      </c>
      <c r="H55" s="18">
        <f t="shared" si="7"/>
        <v>-37.059999999999995</v>
      </c>
      <c r="I55" s="17">
        <v>2073</v>
      </c>
      <c r="J55" s="18">
        <f t="shared" si="8"/>
        <v>22.81</v>
      </c>
      <c r="K55" s="19"/>
    </row>
    <row r="56" spans="1:11" x14ac:dyDescent="0.2">
      <c r="A56" s="15" t="s">
        <v>33</v>
      </c>
      <c r="B56" s="16" t="s">
        <v>34</v>
      </c>
      <c r="C56" s="17">
        <v>66</v>
      </c>
      <c r="D56" s="7"/>
      <c r="E56" s="17">
        <v>69</v>
      </c>
      <c r="F56" s="18">
        <f t="shared" si="6"/>
        <v>4.55</v>
      </c>
      <c r="G56" s="17">
        <v>69</v>
      </c>
      <c r="H56" s="18">
        <f t="shared" si="7"/>
        <v>0</v>
      </c>
      <c r="I56" s="17">
        <v>64</v>
      </c>
      <c r="J56" s="18">
        <f t="shared" si="8"/>
        <v>-7.2499999999999991</v>
      </c>
      <c r="K56" s="19"/>
    </row>
    <row r="57" spans="1:11" x14ac:dyDescent="0.2">
      <c r="A57" s="15" t="s">
        <v>35</v>
      </c>
      <c r="B57" s="16" t="s">
        <v>36</v>
      </c>
      <c r="C57" s="17"/>
      <c r="D57" s="7"/>
      <c r="E57" s="17"/>
      <c r="F57" s="18" t="str">
        <f t="shared" si="6"/>
        <v xml:space="preserve"> </v>
      </c>
      <c r="G57" s="17"/>
      <c r="H57" s="18" t="str">
        <f t="shared" si="7"/>
        <v xml:space="preserve"> </v>
      </c>
      <c r="I57" s="17"/>
      <c r="J57" s="18" t="str">
        <f t="shared" si="8"/>
        <v xml:space="preserve"> </v>
      </c>
      <c r="K57" s="19"/>
    </row>
    <row r="58" spans="1:11" x14ac:dyDescent="0.2">
      <c r="A58" s="15" t="s">
        <v>37</v>
      </c>
      <c r="B58" s="16" t="s">
        <v>38</v>
      </c>
      <c r="C58" s="17"/>
      <c r="D58" s="7"/>
      <c r="E58" s="17"/>
      <c r="F58" s="18" t="str">
        <f t="shared" si="6"/>
        <v xml:space="preserve"> </v>
      </c>
      <c r="G58" s="17"/>
      <c r="H58" s="18" t="str">
        <f t="shared" si="7"/>
        <v xml:space="preserve"> </v>
      </c>
      <c r="I58" s="17"/>
      <c r="J58" s="18" t="str">
        <f t="shared" si="8"/>
        <v xml:space="preserve"> </v>
      </c>
      <c r="K58" s="19"/>
    </row>
    <row r="59" spans="1:11" x14ac:dyDescent="0.2">
      <c r="A59" s="15" t="s">
        <v>39</v>
      </c>
      <c r="B59" s="7" t="s">
        <v>40</v>
      </c>
      <c r="C59" s="17"/>
      <c r="D59" s="7"/>
      <c r="E59" s="17"/>
      <c r="F59" s="18"/>
      <c r="G59" s="17"/>
      <c r="H59" s="18"/>
      <c r="I59" s="17"/>
      <c r="J59" s="18"/>
      <c r="K59" s="19"/>
    </row>
    <row r="60" spans="1:11" x14ac:dyDescent="0.2">
      <c r="A60" s="15"/>
      <c r="B60" s="16" t="s">
        <v>41</v>
      </c>
      <c r="C60" s="17">
        <v>1</v>
      </c>
      <c r="D60" s="7"/>
      <c r="E60" s="17">
        <v>6</v>
      </c>
      <c r="F60" s="18">
        <f t="shared" ref="F60:F76" si="9">IF(C60=0," ",ROUND((+E60-C60)/C60,4)*100)</f>
        <v>500</v>
      </c>
      <c r="G60" s="17">
        <v>5</v>
      </c>
      <c r="H60" s="18">
        <f t="shared" ref="H60:H76" si="10">IF(E60=0," ",ROUND((+G60-E60)/E60,4)*100)</f>
        <v>-16.669999999999998</v>
      </c>
      <c r="I60" s="17">
        <v>3</v>
      </c>
      <c r="J60" s="18">
        <f t="shared" ref="J60:J76" si="11">IF(G60=0," ",ROUND((+I60-G60)/G60,4)*100)</f>
        <v>-40</v>
      </c>
      <c r="K60" s="19"/>
    </row>
    <row r="61" spans="1:11" x14ac:dyDescent="0.2">
      <c r="A61" s="15"/>
      <c r="B61" s="16" t="s">
        <v>42</v>
      </c>
      <c r="C61" s="17"/>
      <c r="D61" s="7"/>
      <c r="E61" s="17"/>
      <c r="F61" s="18" t="str">
        <f t="shared" si="9"/>
        <v xml:space="preserve"> </v>
      </c>
      <c r="G61" s="17"/>
      <c r="H61" s="18" t="str">
        <f t="shared" si="10"/>
        <v xml:space="preserve"> </v>
      </c>
      <c r="I61" s="17"/>
      <c r="J61" s="18" t="str">
        <f t="shared" si="11"/>
        <v xml:space="preserve"> </v>
      </c>
      <c r="K61" s="19"/>
    </row>
    <row r="62" spans="1:11" ht="25.5" x14ac:dyDescent="0.2">
      <c r="A62" s="15"/>
      <c r="B62" s="21" t="s">
        <v>43</v>
      </c>
      <c r="C62" s="17"/>
      <c r="D62" s="7"/>
      <c r="E62" s="17"/>
      <c r="F62" s="18" t="str">
        <f t="shared" si="9"/>
        <v xml:space="preserve"> </v>
      </c>
      <c r="G62" s="17"/>
      <c r="H62" s="18" t="str">
        <f t="shared" si="10"/>
        <v xml:space="preserve"> </v>
      </c>
      <c r="I62" s="17"/>
      <c r="J62" s="18" t="str">
        <f t="shared" si="11"/>
        <v xml:space="preserve"> </v>
      </c>
      <c r="K62" s="19"/>
    </row>
    <row r="63" spans="1:11" x14ac:dyDescent="0.2">
      <c r="A63" s="15"/>
      <c r="B63" s="16" t="s">
        <v>44</v>
      </c>
      <c r="C63" s="17"/>
      <c r="D63" s="7"/>
      <c r="E63" s="17"/>
      <c r="F63" s="18" t="str">
        <f t="shared" si="9"/>
        <v xml:space="preserve"> </v>
      </c>
      <c r="G63" s="17"/>
      <c r="H63" s="18" t="str">
        <f t="shared" si="10"/>
        <v xml:space="preserve"> </v>
      </c>
      <c r="I63" s="17"/>
      <c r="J63" s="18" t="str">
        <f t="shared" si="11"/>
        <v xml:space="preserve"> </v>
      </c>
      <c r="K63" s="19"/>
    </row>
    <row r="64" spans="1:11" x14ac:dyDescent="0.2">
      <c r="A64" s="15"/>
      <c r="B64" s="16" t="s">
        <v>45</v>
      </c>
      <c r="C64" s="17"/>
      <c r="D64" s="7"/>
      <c r="E64" s="17"/>
      <c r="F64" s="18" t="str">
        <f t="shared" si="9"/>
        <v xml:space="preserve"> </v>
      </c>
      <c r="G64" s="17"/>
      <c r="H64" s="18" t="str">
        <f t="shared" si="10"/>
        <v xml:space="preserve"> </v>
      </c>
      <c r="I64" s="17"/>
      <c r="J64" s="18" t="str">
        <f t="shared" si="11"/>
        <v xml:space="preserve"> </v>
      </c>
      <c r="K64" s="19"/>
    </row>
    <row r="65" spans="1:11" x14ac:dyDescent="0.2">
      <c r="A65" s="15"/>
      <c r="B65" s="16" t="s">
        <v>46</v>
      </c>
      <c r="C65" s="17"/>
      <c r="D65" s="7"/>
      <c r="E65" s="17"/>
      <c r="F65" s="18" t="str">
        <f t="shared" si="9"/>
        <v xml:space="preserve"> </v>
      </c>
      <c r="G65" s="17"/>
      <c r="H65" s="18" t="str">
        <f t="shared" si="10"/>
        <v xml:space="preserve"> </v>
      </c>
      <c r="I65" s="17"/>
      <c r="J65" s="18" t="str">
        <f t="shared" si="11"/>
        <v xml:space="preserve"> </v>
      </c>
      <c r="K65" s="19"/>
    </row>
    <row r="66" spans="1:11" x14ac:dyDescent="0.2">
      <c r="A66" s="15"/>
      <c r="B66" s="16" t="s">
        <v>47</v>
      </c>
      <c r="C66" s="17"/>
      <c r="D66" s="7"/>
      <c r="E66" s="17"/>
      <c r="F66" s="18" t="str">
        <f t="shared" si="9"/>
        <v xml:space="preserve"> </v>
      </c>
      <c r="G66" s="17"/>
      <c r="H66" s="18" t="str">
        <f t="shared" si="10"/>
        <v xml:space="preserve"> </v>
      </c>
      <c r="I66" s="17"/>
      <c r="J66" s="18" t="str">
        <f t="shared" si="11"/>
        <v xml:space="preserve"> </v>
      </c>
      <c r="K66" s="19"/>
    </row>
    <row r="67" spans="1:11" x14ac:dyDescent="0.2">
      <c r="A67" s="15"/>
      <c r="B67" s="16" t="s">
        <v>48</v>
      </c>
      <c r="C67" s="17"/>
      <c r="D67" s="7"/>
      <c r="E67" s="17"/>
      <c r="F67" s="18" t="str">
        <f t="shared" si="9"/>
        <v xml:space="preserve"> </v>
      </c>
      <c r="G67" s="17"/>
      <c r="H67" s="18" t="str">
        <f t="shared" si="10"/>
        <v xml:space="preserve"> </v>
      </c>
      <c r="I67" s="17"/>
      <c r="J67" s="18" t="str">
        <f t="shared" si="11"/>
        <v xml:space="preserve"> </v>
      </c>
      <c r="K67" s="19"/>
    </row>
    <row r="68" spans="1:11" x14ac:dyDescent="0.2">
      <c r="A68" s="15"/>
      <c r="B68" s="16" t="s">
        <v>70</v>
      </c>
      <c r="C68" s="17"/>
      <c r="D68" s="7"/>
      <c r="E68" s="17"/>
      <c r="F68" s="18" t="str">
        <f t="shared" si="9"/>
        <v xml:space="preserve"> </v>
      </c>
      <c r="G68" s="17"/>
      <c r="H68" s="18" t="str">
        <f t="shared" si="10"/>
        <v xml:space="preserve"> </v>
      </c>
      <c r="I68" s="17"/>
      <c r="J68" s="18" t="str">
        <f t="shared" si="11"/>
        <v xml:space="preserve"> </v>
      </c>
      <c r="K68" s="19"/>
    </row>
    <row r="69" spans="1:11" x14ac:dyDescent="0.2">
      <c r="A69" s="15"/>
      <c r="B69" s="16" t="s">
        <v>50</v>
      </c>
      <c r="C69" s="17"/>
      <c r="D69" s="7"/>
      <c r="E69" s="17"/>
      <c r="F69" s="18" t="str">
        <f t="shared" si="9"/>
        <v xml:space="preserve"> </v>
      </c>
      <c r="G69" s="17"/>
      <c r="H69" s="18" t="str">
        <f t="shared" si="10"/>
        <v xml:space="preserve"> </v>
      </c>
      <c r="I69" s="17"/>
      <c r="J69" s="18" t="str">
        <f t="shared" si="11"/>
        <v xml:space="preserve"> </v>
      </c>
      <c r="K69" s="19"/>
    </row>
    <row r="70" spans="1:11" x14ac:dyDescent="0.2">
      <c r="A70" s="15"/>
      <c r="B70" s="16" t="s">
        <v>51</v>
      </c>
      <c r="C70" s="17">
        <v>6</v>
      </c>
      <c r="D70" s="7"/>
      <c r="E70" s="17">
        <v>17</v>
      </c>
      <c r="F70" s="18">
        <f t="shared" si="9"/>
        <v>183.32999999999998</v>
      </c>
      <c r="G70" s="17">
        <v>24</v>
      </c>
      <c r="H70" s="18">
        <f t="shared" si="10"/>
        <v>41.18</v>
      </c>
      <c r="I70" s="17">
        <v>19</v>
      </c>
      <c r="J70" s="18">
        <f t="shared" si="11"/>
        <v>-20.830000000000002</v>
      </c>
      <c r="K70" s="19"/>
    </row>
    <row r="71" spans="1:11" x14ac:dyDescent="0.2">
      <c r="A71" s="15"/>
      <c r="B71" s="16" t="s">
        <v>52</v>
      </c>
      <c r="C71" s="17">
        <v>20</v>
      </c>
      <c r="D71" s="7"/>
      <c r="E71" s="17">
        <v>14</v>
      </c>
      <c r="F71" s="18">
        <f t="shared" si="9"/>
        <v>-30</v>
      </c>
      <c r="G71" s="17">
        <v>19</v>
      </c>
      <c r="H71" s="18">
        <f t="shared" si="10"/>
        <v>35.709999999999994</v>
      </c>
      <c r="I71" s="17">
        <v>20</v>
      </c>
      <c r="J71" s="18">
        <f t="shared" si="11"/>
        <v>5.26</v>
      </c>
      <c r="K71" s="19"/>
    </row>
    <row r="72" spans="1:11" ht="25.5" customHeight="1" x14ac:dyDescent="0.2">
      <c r="A72" s="24" t="s">
        <v>39</v>
      </c>
      <c r="B72" s="21" t="s">
        <v>53</v>
      </c>
      <c r="C72" s="25">
        <f>SUM(C60:C71)</f>
        <v>27</v>
      </c>
      <c r="D72" s="7"/>
      <c r="E72" s="25">
        <f>SUM(E60:E71)</f>
        <v>37</v>
      </c>
      <c r="F72" s="18">
        <f t="shared" si="9"/>
        <v>37.04</v>
      </c>
      <c r="G72" s="25">
        <f>SUM(G60:G71)</f>
        <v>48</v>
      </c>
      <c r="H72" s="18">
        <f t="shared" si="10"/>
        <v>29.73</v>
      </c>
      <c r="I72" s="25">
        <f>SUM(I60:I71)</f>
        <v>42</v>
      </c>
      <c r="J72" s="18">
        <f t="shared" si="11"/>
        <v>-12.5</v>
      </c>
      <c r="K72" s="19"/>
    </row>
    <row r="73" spans="1:11" ht="25.5" customHeight="1" x14ac:dyDescent="0.2">
      <c r="A73" s="24" t="s">
        <v>54</v>
      </c>
      <c r="B73" s="21" t="s">
        <v>55</v>
      </c>
      <c r="C73" s="25">
        <f>+C72+C53+C54+C55+C56+C57+C58</f>
        <v>4409</v>
      </c>
      <c r="D73" s="7"/>
      <c r="E73" s="25">
        <f>+E72+E53+E54+E55+E56+E57+E58</f>
        <v>3929</v>
      </c>
      <c r="F73" s="18">
        <f t="shared" si="9"/>
        <v>-10.89</v>
      </c>
      <c r="G73" s="25">
        <f>+G72+G53+G54+G55+G56+G57+G58</f>
        <v>2909</v>
      </c>
      <c r="H73" s="18">
        <f t="shared" si="10"/>
        <v>-25.96</v>
      </c>
      <c r="I73" s="25">
        <f>+I72+I53+I54+I55+I56+I57+I58</f>
        <v>5164</v>
      </c>
      <c r="J73" s="18">
        <f t="shared" si="11"/>
        <v>77.52</v>
      </c>
      <c r="K73" s="19"/>
    </row>
    <row r="74" spans="1:11" x14ac:dyDescent="0.2">
      <c r="A74" s="15" t="s">
        <v>56</v>
      </c>
      <c r="B74" s="16" t="s">
        <v>57</v>
      </c>
      <c r="C74" s="17">
        <v>1118</v>
      </c>
      <c r="D74" s="7"/>
      <c r="E74" s="17">
        <v>1334</v>
      </c>
      <c r="F74" s="18">
        <f t="shared" si="9"/>
        <v>19.32</v>
      </c>
      <c r="G74" s="17">
        <v>1094</v>
      </c>
      <c r="H74" s="18">
        <f t="shared" si="10"/>
        <v>-17.990000000000002</v>
      </c>
      <c r="I74" s="17">
        <v>1361</v>
      </c>
      <c r="J74" s="18">
        <f t="shared" si="11"/>
        <v>24.41</v>
      </c>
      <c r="K74" s="19"/>
    </row>
    <row r="75" spans="1:11" x14ac:dyDescent="0.2">
      <c r="A75" s="15" t="s">
        <v>58</v>
      </c>
      <c r="B75" s="16" t="s">
        <v>59</v>
      </c>
      <c r="C75" s="17">
        <v>553</v>
      </c>
      <c r="D75" s="7"/>
      <c r="E75" s="17">
        <v>532</v>
      </c>
      <c r="F75" s="18">
        <f t="shared" si="9"/>
        <v>-3.8</v>
      </c>
      <c r="G75" s="17">
        <v>222</v>
      </c>
      <c r="H75" s="18">
        <f t="shared" si="10"/>
        <v>-58.269999999999996</v>
      </c>
      <c r="I75" s="17">
        <v>1011</v>
      </c>
      <c r="J75" s="18">
        <f t="shared" si="11"/>
        <v>355.41</v>
      </c>
      <c r="K75" s="19"/>
    </row>
    <row r="76" spans="1:11" x14ac:dyDescent="0.2">
      <c r="A76" s="24" t="s">
        <v>60</v>
      </c>
      <c r="B76" s="16" t="s">
        <v>61</v>
      </c>
      <c r="C76" s="25">
        <f>+C73+C75+C74</f>
        <v>6080</v>
      </c>
      <c r="D76" s="7"/>
      <c r="E76" s="25">
        <f>+E73+E75+E74</f>
        <v>5795</v>
      </c>
      <c r="F76" s="18">
        <f t="shared" si="9"/>
        <v>-4.6899999999999995</v>
      </c>
      <c r="G76" s="25">
        <f>+G73+G75+G74</f>
        <v>4225</v>
      </c>
      <c r="H76" s="18">
        <f t="shared" si="10"/>
        <v>-27.089999999999996</v>
      </c>
      <c r="I76" s="25">
        <f>+I73+I75+I74</f>
        <v>7536</v>
      </c>
      <c r="J76" s="18">
        <f t="shared" si="11"/>
        <v>78.36999999999999</v>
      </c>
      <c r="K76" s="19"/>
    </row>
    <row r="77" spans="1:11" ht="25.5" x14ac:dyDescent="0.2">
      <c r="A77" s="26" t="s">
        <v>62</v>
      </c>
      <c r="B77" s="21" t="s">
        <v>63</v>
      </c>
      <c r="C77" s="27">
        <f>+C73/C76</f>
        <v>0.72516447368421055</v>
      </c>
      <c r="D77" s="7"/>
      <c r="E77" s="27">
        <f>+E73/E76</f>
        <v>0.6779982743744607</v>
      </c>
      <c r="F77" s="7"/>
      <c r="G77" s="27">
        <f>+G73/G76</f>
        <v>0.68852071005917159</v>
      </c>
      <c r="H77" s="7"/>
      <c r="I77" s="27">
        <f>+I73/I76</f>
        <v>0.68524416135881105</v>
      </c>
      <c r="J77" s="7"/>
      <c r="K77" s="27"/>
    </row>
    <row r="78" spans="1:11" ht="25.5" x14ac:dyDescent="0.2">
      <c r="A78" s="26" t="s">
        <v>64</v>
      </c>
      <c r="B78" s="28" t="s">
        <v>65</v>
      </c>
      <c r="C78" s="27">
        <f>+C74/C76</f>
        <v>0.18388157894736842</v>
      </c>
      <c r="D78" s="6"/>
      <c r="E78" s="27">
        <f>+E74/E76</f>
        <v>0.23019844693701466</v>
      </c>
      <c r="F78" s="6"/>
      <c r="G78" s="27">
        <f>+G74/G76</f>
        <v>0.25893491124260354</v>
      </c>
      <c r="H78" s="6"/>
      <c r="I78" s="27">
        <f>+I74/I76</f>
        <v>0.18059978768577495</v>
      </c>
      <c r="J78" s="6"/>
      <c r="K78" s="27"/>
    </row>
    <row r="79" spans="1:11" ht="25.5" x14ac:dyDescent="0.2">
      <c r="A79" s="26" t="s">
        <v>66</v>
      </c>
      <c r="B79" s="28" t="s">
        <v>67</v>
      </c>
      <c r="C79" s="27">
        <f>+C75/C76</f>
        <v>9.0953947368421051E-2</v>
      </c>
      <c r="D79" s="6"/>
      <c r="E79" s="27">
        <f>+E75/E76</f>
        <v>9.1803278688524587E-2</v>
      </c>
      <c r="F79" s="6"/>
      <c r="G79" s="27">
        <f>+G75/G76</f>
        <v>5.2544378698224849E-2</v>
      </c>
      <c r="H79" s="6"/>
      <c r="I79" s="27">
        <f>+I75/I76</f>
        <v>0.13415605095541402</v>
      </c>
      <c r="J79" s="6"/>
      <c r="K79" s="27"/>
    </row>
    <row r="80" spans="1:11" ht="25.5" customHeight="1" x14ac:dyDescent="0.2">
      <c r="A80" s="36" t="s">
        <v>68</v>
      </c>
      <c r="B80" s="37"/>
      <c r="C80" s="37"/>
      <c r="D80" s="37"/>
      <c r="E80" s="37"/>
      <c r="F80" s="37"/>
      <c r="G80" s="38"/>
      <c r="H80" s="38"/>
      <c r="I80" s="39"/>
      <c r="J80" s="40"/>
      <c r="K80" s="7"/>
    </row>
  </sheetData>
  <mergeCells count="22">
    <mergeCell ref="C8:H8"/>
    <mergeCell ref="I8:J9"/>
    <mergeCell ref="C9:D9"/>
    <mergeCell ref="E9:F9"/>
    <mergeCell ref="G9:H9"/>
    <mergeCell ref="A2:J2"/>
    <mergeCell ref="A3:J3"/>
    <mergeCell ref="A4:J4"/>
    <mergeCell ref="A5:J5"/>
    <mergeCell ref="A6:J6"/>
    <mergeCell ref="A80:J80"/>
    <mergeCell ref="A40:J40"/>
    <mergeCell ref="A43:J43"/>
    <mergeCell ref="A44:J44"/>
    <mergeCell ref="A45:J45"/>
    <mergeCell ref="A46:J46"/>
    <mergeCell ref="A47:J47"/>
    <mergeCell ref="C48:H48"/>
    <mergeCell ref="I48:J49"/>
    <mergeCell ref="C49:D49"/>
    <mergeCell ref="E49:F49"/>
    <mergeCell ref="G49:H49"/>
  </mergeCells>
  <pageMargins left="0" right="0" top="0.45" bottom="0.4" header="0.5" footer="0.27"/>
  <pageSetup scale="83" fitToHeight="2" orientation="landscape" r:id="rId1"/>
  <headerFooter alignWithMargins="0">
    <oddHeader>&amp;RKPSC Case No. 2014-00396
Commission Staff's First Set of Data Request
Order Dated November 24, 2014
Item No. 23
Attachment 3        
Page &amp;P of &amp;N</oddHead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1-23c 2014 wrk</vt:lpstr>
      <vt:lpstr>'Staff 1-23c 2014 wrk'!Print_Area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dcterms:created xsi:type="dcterms:W3CDTF">2014-12-10T18:30:01Z</dcterms:created>
  <dcterms:modified xsi:type="dcterms:W3CDTF">2015-01-06T14:34:06Z</dcterms:modified>
</cp:coreProperties>
</file>