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internal\Regulatory Services\01_Recurring Filings\01_Annual\KEDS and NERC\Documents Filed Electronically April XX, 2019\NERC\"/>
    </mc:Choice>
  </mc:AlternateContent>
  <bookViews>
    <workbookView xWindow="0" yWindow="0" windowWidth="28800" windowHeight="11700"/>
  </bookViews>
  <sheets>
    <sheet name="NERC" sheetId="3" r:id="rId1"/>
    <sheet name="Pivot" sheetId="5" r:id="rId2"/>
  </sheets>
  <externalReferences>
    <externalReference r:id="rId3"/>
    <externalReference r:id="rId4"/>
  </externalReferences>
  <definedNames>
    <definedName name="_xlnm._FilterDatabase" localSheetId="0" hidden="1">NERC!#REF!</definedName>
    <definedName name="_xlnm.Print_Area" localSheetId="0">NERC!$A$1:$AH$73</definedName>
    <definedName name="Print_Area_0" localSheetId="1">#REF!</definedName>
    <definedName name="Print_Area_0">#REF!</definedName>
    <definedName name="_xlnm.Print_Titles" localSheetId="0">NERC!$2:$7</definedName>
  </definedNames>
  <calcPr calcId="162913" fullCalcOnLoad="1" iterate="1"/>
</workbook>
</file>

<file path=xl/calcChain.xml><?xml version="1.0" encoding="utf-8"?>
<calcChain xmlns="http://schemas.openxmlformats.org/spreadsheetml/2006/main">
  <c r="J13" i="3" l="1"/>
  <c r="J14" i="3"/>
  <c r="J15" i="3"/>
  <c r="J16" i="3"/>
  <c r="N16" i="3"/>
  <c r="P16" i="3"/>
  <c r="J17" i="3"/>
  <c r="J18" i="3"/>
  <c r="J19" i="3"/>
  <c r="N19" i="3"/>
  <c r="P19" i="3"/>
  <c r="Q19" i="3"/>
  <c r="J20" i="3"/>
  <c r="N20" i="3"/>
  <c r="P20" i="3"/>
  <c r="Q20" i="3"/>
  <c r="J21" i="3"/>
  <c r="J22" i="3"/>
  <c r="J23" i="3"/>
  <c r="J24" i="3"/>
  <c r="N24" i="3"/>
  <c r="P24" i="3"/>
  <c r="J25" i="3"/>
  <c r="J26" i="3"/>
  <c r="J27" i="3"/>
  <c r="J28" i="3"/>
  <c r="N28" i="3"/>
  <c r="P28" i="3"/>
  <c r="J29" i="3"/>
  <c r="J30" i="3"/>
  <c r="J31" i="3"/>
  <c r="J32" i="3"/>
  <c r="J33" i="3"/>
  <c r="J34" i="3"/>
  <c r="J35" i="3"/>
  <c r="N35" i="3"/>
  <c r="P35" i="3"/>
  <c r="S35" i="3"/>
  <c r="T35" i="3"/>
  <c r="J36" i="3"/>
  <c r="N36" i="3"/>
  <c r="P36" i="3"/>
  <c r="J37" i="3"/>
  <c r="J38" i="3"/>
  <c r="J39" i="3"/>
  <c r="J40" i="3"/>
  <c r="J41" i="3"/>
  <c r="J42" i="3"/>
  <c r="J43" i="3"/>
  <c r="N43" i="3"/>
  <c r="P43" i="3"/>
  <c r="Q43" i="3"/>
  <c r="J44" i="3"/>
  <c r="N44" i="3"/>
  <c r="P44" i="3"/>
  <c r="J45" i="3"/>
  <c r="J46" i="3"/>
  <c r="J47" i="3"/>
  <c r="J48" i="3"/>
  <c r="J49" i="3"/>
  <c r="J50" i="3"/>
  <c r="J51" i="3"/>
  <c r="J52" i="3"/>
  <c r="J53" i="3"/>
  <c r="N53" i="3"/>
  <c r="P53" i="3"/>
  <c r="J54" i="3"/>
  <c r="J55" i="3"/>
  <c r="J56" i="3"/>
  <c r="N56" i="3"/>
  <c r="P56" i="3"/>
  <c r="S56" i="3"/>
  <c r="T56" i="3"/>
  <c r="J57" i="3"/>
  <c r="J58" i="3"/>
  <c r="J59" i="3"/>
  <c r="N59" i="3"/>
  <c r="P59" i="3"/>
  <c r="J60" i="3"/>
  <c r="N60" i="3"/>
  <c r="P60" i="3"/>
  <c r="J61" i="3"/>
  <c r="N61" i="3"/>
  <c r="P61" i="3"/>
  <c r="Q61" i="3"/>
  <c r="J62" i="3"/>
  <c r="N14" i="3"/>
  <c r="P14" i="3"/>
  <c r="S14" i="3"/>
  <c r="T14" i="3"/>
  <c r="N18" i="3"/>
  <c r="P18" i="3"/>
  <c r="Q18" i="3"/>
  <c r="N22" i="3"/>
  <c r="P22" i="3"/>
  <c r="N27" i="3"/>
  <c r="P27" i="3"/>
  <c r="N30" i="3"/>
  <c r="P30" i="3"/>
  <c r="N34" i="3"/>
  <c r="P34" i="3"/>
  <c r="N38" i="3"/>
  <c r="P38" i="3"/>
  <c r="S38" i="3"/>
  <c r="T38" i="3"/>
  <c r="N40" i="3"/>
  <c r="P40" i="3"/>
  <c r="N42" i="3"/>
  <c r="P42" i="3"/>
  <c r="N45" i="3"/>
  <c r="P45" i="3"/>
  <c r="N48" i="3"/>
  <c r="P48" i="3"/>
  <c r="N50" i="3"/>
  <c r="P50" i="3"/>
  <c r="J12" i="3"/>
  <c r="R63" i="3"/>
  <c r="O63" i="3"/>
  <c r="V63" i="3"/>
  <c r="O65" i="3"/>
  <c r="K63" i="3"/>
  <c r="H63" i="3"/>
  <c r="F63" i="3"/>
  <c r="J63" i="3"/>
  <c r="AC63" i="3"/>
  <c r="AF63" i="3"/>
  <c r="Y63" i="3"/>
  <c r="R65" i="3"/>
  <c r="AB57" i="3"/>
  <c r="AD57" i="3"/>
  <c r="AB58" i="3"/>
  <c r="AD58" i="3"/>
  <c r="AB59" i="3"/>
  <c r="AD59" i="3"/>
  <c r="AB60" i="3"/>
  <c r="AD60" i="3"/>
  <c r="AE60" i="3"/>
  <c r="AB61" i="3"/>
  <c r="AD61" i="3"/>
  <c r="AB62" i="3"/>
  <c r="AD62" i="3"/>
  <c r="AE62" i="3"/>
  <c r="U57" i="3"/>
  <c r="W57" i="3"/>
  <c r="U58" i="3"/>
  <c r="W58" i="3"/>
  <c r="Z58" i="3"/>
  <c r="AA58" i="3"/>
  <c r="U59" i="3"/>
  <c r="W59" i="3"/>
  <c r="U60" i="3"/>
  <c r="W60" i="3"/>
  <c r="U61" i="3"/>
  <c r="W61" i="3"/>
  <c r="X61" i="3"/>
  <c r="U62" i="3"/>
  <c r="W62" i="3"/>
  <c r="Z62" i="3"/>
  <c r="AA62" i="3"/>
  <c r="N57" i="3"/>
  <c r="P57" i="3"/>
  <c r="Q57" i="3"/>
  <c r="N58" i="3"/>
  <c r="P58" i="3"/>
  <c r="Q58" i="3"/>
  <c r="N62" i="3"/>
  <c r="P62" i="3"/>
  <c r="U39" i="3"/>
  <c r="W39" i="3"/>
  <c r="U40" i="3"/>
  <c r="W40" i="3"/>
  <c r="X40" i="3"/>
  <c r="U41" i="3"/>
  <c r="W41" i="3"/>
  <c r="Z41" i="3"/>
  <c r="AA41" i="3"/>
  <c r="U42" i="3"/>
  <c r="W42" i="3"/>
  <c r="U43" i="3"/>
  <c r="W43" i="3"/>
  <c r="U44" i="3"/>
  <c r="W44" i="3"/>
  <c r="N39" i="3"/>
  <c r="P39" i="3"/>
  <c r="Q39" i="3"/>
  <c r="N41" i="3"/>
  <c r="P41" i="3"/>
  <c r="AB39" i="3"/>
  <c r="AD39" i="3"/>
  <c r="AE39" i="3"/>
  <c r="AB40" i="3"/>
  <c r="AD40" i="3"/>
  <c r="AE40" i="3"/>
  <c r="AB41" i="3"/>
  <c r="AD41" i="3"/>
  <c r="AE41" i="3"/>
  <c r="AB42" i="3"/>
  <c r="AD42" i="3"/>
  <c r="AB43" i="3"/>
  <c r="AD43" i="3"/>
  <c r="AB44" i="3"/>
  <c r="AD44" i="3"/>
  <c r="AE44" i="3"/>
  <c r="U21" i="3"/>
  <c r="W21" i="3"/>
  <c r="U22" i="3"/>
  <c r="W22" i="3"/>
  <c r="U23" i="3"/>
  <c r="W23" i="3"/>
  <c r="U24" i="3"/>
  <c r="W24" i="3"/>
  <c r="U25" i="3"/>
  <c r="W25" i="3"/>
  <c r="X25" i="3"/>
  <c r="U26" i="3"/>
  <c r="W26" i="3"/>
  <c r="N21" i="3"/>
  <c r="P21" i="3"/>
  <c r="S21" i="3"/>
  <c r="T21" i="3"/>
  <c r="N23" i="3"/>
  <c r="P23" i="3"/>
  <c r="N25" i="3"/>
  <c r="P25" i="3"/>
  <c r="N26" i="3"/>
  <c r="P26" i="3"/>
  <c r="S26" i="3"/>
  <c r="T26" i="3"/>
  <c r="AB21" i="3"/>
  <c r="AD21" i="3"/>
  <c r="AB22" i="3"/>
  <c r="AD22" i="3"/>
  <c r="AG22" i="3"/>
  <c r="AH22" i="3"/>
  <c r="AB23" i="3"/>
  <c r="AD23" i="3"/>
  <c r="AE23" i="3"/>
  <c r="AB24" i="3"/>
  <c r="AD24" i="3"/>
  <c r="AB25" i="3"/>
  <c r="AD25" i="3"/>
  <c r="AB26" i="3"/>
  <c r="AD26" i="3"/>
  <c r="AG26" i="3"/>
  <c r="AH26" i="3"/>
  <c r="AB27" i="3"/>
  <c r="AD27" i="3"/>
  <c r="AB28" i="3"/>
  <c r="AD28" i="3"/>
  <c r="AB29" i="3"/>
  <c r="AD29" i="3"/>
  <c r="AB30" i="3"/>
  <c r="AD30" i="3"/>
  <c r="AB31" i="3"/>
  <c r="AD31" i="3"/>
  <c r="AB32" i="3"/>
  <c r="AD32" i="3"/>
  <c r="AB33" i="3"/>
  <c r="AD33" i="3"/>
  <c r="AE33" i="3"/>
  <c r="AB34" i="3"/>
  <c r="AD34" i="3"/>
  <c r="AG34" i="3"/>
  <c r="AH34" i="3"/>
  <c r="AB35" i="3"/>
  <c r="AD35" i="3"/>
  <c r="AB36" i="3"/>
  <c r="AD36" i="3"/>
  <c r="AB37" i="3"/>
  <c r="AD37" i="3"/>
  <c r="AG37" i="3"/>
  <c r="AH37" i="3"/>
  <c r="AB38" i="3"/>
  <c r="AD38" i="3"/>
  <c r="AB45" i="3"/>
  <c r="AD45" i="3"/>
  <c r="AB46" i="3"/>
  <c r="AD46" i="3"/>
  <c r="AB47" i="3"/>
  <c r="AD47" i="3"/>
  <c r="AB48" i="3"/>
  <c r="AD48" i="3"/>
  <c r="AE48" i="3"/>
  <c r="AB49" i="3"/>
  <c r="AD49" i="3"/>
  <c r="AE49" i="3"/>
  <c r="AB50" i="3"/>
  <c r="AD50" i="3"/>
  <c r="AB51" i="3"/>
  <c r="AD51" i="3"/>
  <c r="AB52" i="3"/>
  <c r="AD52" i="3"/>
  <c r="AB53" i="3"/>
  <c r="AD53" i="3"/>
  <c r="AB54" i="3"/>
  <c r="AD54" i="3"/>
  <c r="AB55" i="3"/>
  <c r="AD55" i="3"/>
  <c r="AB56" i="3"/>
  <c r="AD56" i="3"/>
  <c r="AB11" i="3"/>
  <c r="AD11" i="3"/>
  <c r="AB12" i="3"/>
  <c r="AD12" i="3"/>
  <c r="AB13" i="3"/>
  <c r="AD13" i="3"/>
  <c r="AB14" i="3"/>
  <c r="AD14" i="3"/>
  <c r="AB15" i="3"/>
  <c r="AD15" i="3"/>
  <c r="AB16" i="3"/>
  <c r="AD16" i="3"/>
  <c r="AB17" i="3"/>
  <c r="AD17" i="3"/>
  <c r="AG17" i="3"/>
  <c r="AH17" i="3"/>
  <c r="AB18" i="3"/>
  <c r="AD18" i="3"/>
  <c r="AB19" i="3"/>
  <c r="AD19" i="3"/>
  <c r="AG19" i="3"/>
  <c r="AH19" i="3"/>
  <c r="AB20" i="3"/>
  <c r="AD20" i="3"/>
  <c r="AB9" i="3"/>
  <c r="U13" i="3"/>
  <c r="W13" i="3"/>
  <c r="U17" i="3"/>
  <c r="W17" i="3"/>
  <c r="U27" i="3"/>
  <c r="W27" i="3"/>
  <c r="U31" i="3"/>
  <c r="W31" i="3"/>
  <c r="Z31" i="3"/>
  <c r="AA31" i="3"/>
  <c r="U35" i="3"/>
  <c r="W35" i="3"/>
  <c r="U38" i="3"/>
  <c r="W38" i="3"/>
  <c r="Z38" i="3"/>
  <c r="AA38" i="3"/>
  <c r="U45" i="3"/>
  <c r="W45" i="3"/>
  <c r="X45" i="3"/>
  <c r="U48" i="3"/>
  <c r="W48" i="3"/>
  <c r="U49" i="3"/>
  <c r="W49" i="3"/>
  <c r="U52" i="3"/>
  <c r="W52" i="3"/>
  <c r="U53" i="3"/>
  <c r="W53" i="3"/>
  <c r="U56" i="3"/>
  <c r="W56" i="3"/>
  <c r="Z56" i="3"/>
  <c r="AA56" i="3"/>
  <c r="U9" i="3"/>
  <c r="W9" i="3"/>
  <c r="Z9" i="3"/>
  <c r="U10" i="3"/>
  <c r="W10" i="3"/>
  <c r="X10" i="3"/>
  <c r="U11" i="3"/>
  <c r="W11" i="3"/>
  <c r="U12" i="3"/>
  <c r="W12" i="3"/>
  <c r="Z12" i="3"/>
  <c r="AA12" i="3"/>
  <c r="U14" i="3"/>
  <c r="W14" i="3"/>
  <c r="U15" i="3"/>
  <c r="W15" i="3"/>
  <c r="U16" i="3"/>
  <c r="W16" i="3"/>
  <c r="Z16" i="3"/>
  <c r="AA16" i="3"/>
  <c r="U18" i="3"/>
  <c r="W18" i="3"/>
  <c r="U19" i="3"/>
  <c r="W19" i="3"/>
  <c r="U20" i="3"/>
  <c r="W20" i="3"/>
  <c r="U28" i="3"/>
  <c r="W28" i="3"/>
  <c r="X28" i="3"/>
  <c r="U29" i="3"/>
  <c r="W29" i="3"/>
  <c r="Z29" i="3"/>
  <c r="AA29" i="3"/>
  <c r="U30" i="3"/>
  <c r="W30" i="3"/>
  <c r="U32" i="3"/>
  <c r="W32" i="3"/>
  <c r="U33" i="3"/>
  <c r="W33" i="3"/>
  <c r="U34" i="3"/>
  <c r="W34" i="3"/>
  <c r="U36" i="3"/>
  <c r="W36" i="3"/>
  <c r="Z36" i="3"/>
  <c r="AA36" i="3"/>
  <c r="U37" i="3"/>
  <c r="W37" i="3"/>
  <c r="U46" i="3"/>
  <c r="W46" i="3"/>
  <c r="Z46" i="3"/>
  <c r="AA46" i="3"/>
  <c r="U47" i="3"/>
  <c r="W47" i="3"/>
  <c r="U50" i="3"/>
  <c r="W50" i="3"/>
  <c r="U51" i="3"/>
  <c r="W51" i="3"/>
  <c r="Z51" i="3"/>
  <c r="AA51" i="3"/>
  <c r="U54" i="3"/>
  <c r="W54" i="3"/>
  <c r="U55" i="3"/>
  <c r="W55" i="3"/>
  <c r="X55" i="3"/>
  <c r="N55" i="3"/>
  <c r="P55" i="3"/>
  <c r="N54" i="3"/>
  <c r="P54" i="3"/>
  <c r="N52" i="3"/>
  <c r="P52" i="3"/>
  <c r="N51" i="3"/>
  <c r="P51" i="3"/>
  <c r="N49" i="3"/>
  <c r="P49" i="3"/>
  <c r="N47" i="3"/>
  <c r="P47" i="3"/>
  <c r="Q47" i="3"/>
  <c r="N46" i="3"/>
  <c r="P46" i="3"/>
  <c r="N37" i="3"/>
  <c r="P37" i="3"/>
  <c r="S37" i="3"/>
  <c r="T37" i="3"/>
  <c r="N33" i="3"/>
  <c r="P33" i="3"/>
  <c r="S33" i="3"/>
  <c r="T33" i="3"/>
  <c r="N32" i="3"/>
  <c r="P32" i="3"/>
  <c r="N31" i="3"/>
  <c r="P31" i="3"/>
  <c r="Q31" i="3"/>
  <c r="N29" i="3"/>
  <c r="P29" i="3"/>
  <c r="Q29" i="3"/>
  <c r="N11" i="3"/>
  <c r="N10" i="3"/>
  <c r="P10" i="3"/>
  <c r="N13" i="3"/>
  <c r="P13" i="3"/>
  <c r="Q13" i="3"/>
  <c r="N15" i="3"/>
  <c r="P15" i="3"/>
  <c r="N17" i="3"/>
  <c r="P17" i="3"/>
  <c r="N9" i="3"/>
  <c r="P9" i="3"/>
  <c r="X46" i="3"/>
  <c r="Z33" i="3"/>
  <c r="AA33" i="3"/>
  <c r="X33" i="3"/>
  <c r="AB10" i="3"/>
  <c r="AD10" i="3"/>
  <c r="AG10" i="3"/>
  <c r="AH10" i="3"/>
  <c r="AE22" i="3"/>
  <c r="AG48" i="3"/>
  <c r="AH48" i="3"/>
  <c r="S44" i="3"/>
  <c r="T44" i="3"/>
  <c r="Q44" i="3"/>
  <c r="X21" i="3"/>
  <c r="Z21" i="3"/>
  <c r="AA21" i="3"/>
  <c r="AG20" i="3"/>
  <c r="AH20" i="3"/>
  <c r="AE20" i="3"/>
  <c r="Z42" i="3"/>
  <c r="AA42" i="3"/>
  <c r="X42" i="3"/>
  <c r="X36" i="3"/>
  <c r="S53" i="3"/>
  <c r="T53" i="3"/>
  <c r="Q53" i="3"/>
  <c r="S40" i="3"/>
  <c r="T40" i="3"/>
  <c r="Q40" i="3"/>
  <c r="S22" i="3"/>
  <c r="T22" i="3"/>
  <c r="Q22" i="3"/>
  <c r="S29" i="3"/>
  <c r="T29" i="3"/>
  <c r="N12" i="3"/>
  <c r="P12" i="3"/>
  <c r="Q12" i="3"/>
  <c r="S42" i="3"/>
  <c r="T42" i="3"/>
  <c r="Q42" i="3"/>
  <c r="Z18" i="3"/>
  <c r="AA18" i="3"/>
  <c r="X18" i="3"/>
  <c r="AE27" i="3"/>
  <c r="AG27" i="3"/>
  <c r="AH27" i="3"/>
  <c r="X19" i="3"/>
  <c r="Z19" i="3"/>
  <c r="AA19" i="3"/>
  <c r="X53" i="3"/>
  <c r="Z53" i="3"/>
  <c r="AA53" i="3"/>
  <c r="AE28" i="3"/>
  <c r="AG28" i="3"/>
  <c r="AH28" i="3"/>
  <c r="Z24" i="3"/>
  <c r="AA24" i="3"/>
  <c r="X24" i="3"/>
  <c r="X62" i="3"/>
  <c r="Z25" i="3"/>
  <c r="AA25" i="3"/>
  <c r="AE19" i="3"/>
  <c r="X51" i="3"/>
  <c r="X31" i="3"/>
  <c r="AE36" i="3"/>
  <c r="AG36" i="3"/>
  <c r="AH36" i="3"/>
  <c r="Q23" i="3"/>
  <c r="S23" i="3"/>
  <c r="T23" i="3"/>
  <c r="AE53" i="3"/>
  <c r="AG53" i="3"/>
  <c r="AH53" i="3"/>
  <c r="AG18" i="3"/>
  <c r="AH18" i="3"/>
  <c r="AE18" i="3"/>
  <c r="S32" i="3"/>
  <c r="T32" i="3"/>
  <c r="Q32" i="3"/>
  <c r="X60" i="3"/>
  <c r="Z60" i="3"/>
  <c r="AA60" i="3"/>
  <c r="AE37" i="3"/>
  <c r="AE17" i="3"/>
  <c r="AG40" i="3"/>
  <c r="AH40" i="3"/>
  <c r="Z61" i="3"/>
  <c r="AA61" i="3"/>
  <c r="X12" i="3"/>
  <c r="S58" i="3"/>
  <c r="T58" i="3"/>
  <c r="AG44" i="3"/>
  <c r="AH44" i="3"/>
  <c r="Q37" i="3"/>
  <c r="S47" i="3"/>
  <c r="T47" i="3"/>
  <c r="AG60" i="3"/>
  <c r="AH60" i="3"/>
  <c r="AG49" i="3"/>
  <c r="AH49" i="3"/>
  <c r="S19" i="3"/>
  <c r="T19" i="3"/>
  <c r="Z45" i="3"/>
  <c r="AA45" i="3"/>
  <c r="Z22" i="3"/>
  <c r="AA22" i="3"/>
  <c r="X22" i="3"/>
  <c r="AG21" i="3"/>
  <c r="AH21" i="3"/>
  <c r="AE21" i="3"/>
  <c r="Q55" i="3"/>
  <c r="S55" i="3"/>
  <c r="T55" i="3"/>
  <c r="AE15" i="3"/>
  <c r="AG15" i="3"/>
  <c r="AH15" i="3"/>
  <c r="Z27" i="3"/>
  <c r="AA27" i="3"/>
  <c r="X27" i="3"/>
  <c r="AG31" i="3"/>
  <c r="AH31" i="3"/>
  <c r="AE31" i="3"/>
  <c r="S15" i="3"/>
  <c r="T15" i="3"/>
  <c r="Q15" i="3"/>
  <c r="Q50" i="3"/>
  <c r="S50" i="3"/>
  <c r="T50" i="3"/>
  <c r="Z13" i="3"/>
  <c r="AA13" i="3"/>
  <c r="X13" i="3"/>
  <c r="AG46" i="3"/>
  <c r="AH46" i="3"/>
  <c r="AE46" i="3"/>
  <c r="Q38" i="3"/>
  <c r="S45" i="3"/>
  <c r="T45" i="3"/>
  <c r="Q45" i="3"/>
  <c r="Q51" i="3"/>
  <c r="S51" i="3"/>
  <c r="T51" i="3"/>
  <c r="Z15" i="3"/>
  <c r="AA15" i="3"/>
  <c r="X15" i="3"/>
  <c r="AG35" i="3"/>
  <c r="AH35" i="3"/>
  <c r="AE35" i="3"/>
  <c r="AE24" i="3"/>
  <c r="AG24" i="3"/>
  <c r="AH24" i="3"/>
  <c r="Q24" i="3"/>
  <c r="S24" i="3"/>
  <c r="T24" i="3"/>
  <c r="AE43" i="3"/>
  <c r="AG43" i="3"/>
  <c r="AH43" i="3"/>
  <c r="AE14" i="3"/>
  <c r="AG14" i="3"/>
  <c r="AH14" i="3"/>
  <c r="X17" i="3"/>
  <c r="Z17" i="3"/>
  <c r="AA17" i="3"/>
  <c r="AE30" i="3"/>
  <c r="AG30" i="3"/>
  <c r="AH30" i="3"/>
  <c r="X59" i="3"/>
  <c r="Z59" i="3"/>
  <c r="AA59" i="3"/>
  <c r="S34" i="3"/>
  <c r="T34" i="3"/>
  <c r="Q34" i="3"/>
  <c r="AG51" i="3"/>
  <c r="AH51" i="3"/>
  <c r="AE51" i="3"/>
  <c r="AE45" i="3"/>
  <c r="AG45" i="3"/>
  <c r="AH45" i="3"/>
  <c r="AG42" i="3"/>
  <c r="AH42" i="3"/>
  <c r="AE42" i="3"/>
  <c r="Q14" i="3"/>
  <c r="X49" i="3"/>
  <c r="Z49" i="3"/>
  <c r="AA49" i="3"/>
  <c r="AE25" i="3"/>
  <c r="AG25" i="3"/>
  <c r="AH25" i="3"/>
  <c r="X39" i="3"/>
  <c r="Z39" i="3"/>
  <c r="AA39" i="3"/>
  <c r="Z34" i="3"/>
  <c r="AA34" i="3"/>
  <c r="X34" i="3"/>
  <c r="S43" i="3"/>
  <c r="T43" i="3"/>
  <c r="X50" i="3"/>
  <c r="Z50" i="3"/>
  <c r="AA50" i="3"/>
  <c r="X14" i="3"/>
  <c r="Z14" i="3"/>
  <c r="AA14" i="3"/>
  <c r="S60" i="3"/>
  <c r="T60" i="3"/>
  <c r="Q60" i="3"/>
  <c r="AE61" i="3"/>
  <c r="AG61" i="3"/>
  <c r="AH61" i="3"/>
  <c r="S36" i="3"/>
  <c r="T36" i="3"/>
  <c r="Q36" i="3"/>
  <c r="S49" i="3"/>
  <c r="T49" i="3"/>
  <c r="Q49" i="3"/>
  <c r="X37" i="3"/>
  <c r="Z37" i="3"/>
  <c r="AA37" i="3"/>
  <c r="Q10" i="3"/>
  <c r="S10" i="3"/>
  <c r="T10" i="3"/>
  <c r="Z40" i="3"/>
  <c r="AA40" i="3"/>
  <c r="S54" i="3"/>
  <c r="T54" i="3"/>
  <c r="Q54" i="3"/>
  <c r="X47" i="3"/>
  <c r="Z47" i="3"/>
  <c r="AA47" i="3"/>
  <c r="Z32" i="3"/>
  <c r="AA32" i="3"/>
  <c r="X32" i="3"/>
  <c r="S13" i="3"/>
  <c r="T13" i="3"/>
  <c r="X58" i="3"/>
  <c r="S31" i="3"/>
  <c r="T31" i="3"/>
  <c r="S20" i="3"/>
  <c r="T20" i="3"/>
  <c r="AG41" i="3"/>
  <c r="AH41" i="3"/>
  <c r="S18" i="3"/>
  <c r="T18" i="3"/>
  <c r="Z28" i="3"/>
  <c r="AA28" i="3"/>
  <c r="AG23" i="3"/>
  <c r="AH23" i="3"/>
  <c r="Q21" i="3"/>
  <c r="X41" i="3"/>
  <c r="AG16" i="3"/>
  <c r="AH16" i="3"/>
  <c r="AE16" i="3"/>
  <c r="AG12" i="3"/>
  <c r="AH12" i="3"/>
  <c r="AE12" i="3"/>
  <c r="AE38" i="3"/>
  <c r="AG38" i="3"/>
  <c r="AH38" i="3"/>
  <c r="Q46" i="3"/>
  <c r="S46" i="3"/>
  <c r="S25" i="3"/>
  <c r="T25" i="3"/>
  <c r="Q25" i="3"/>
  <c r="AG54" i="3"/>
  <c r="AH54" i="3"/>
  <c r="AE54" i="3"/>
  <c r="AE59" i="3"/>
  <c r="AG59" i="3"/>
  <c r="AH59" i="3"/>
  <c r="X35" i="3"/>
  <c r="Z35" i="3"/>
  <c r="AA35" i="3"/>
  <c r="Z11" i="3"/>
  <c r="AA11" i="3"/>
  <c r="X11" i="3"/>
  <c r="Z30" i="3"/>
  <c r="AA30" i="3"/>
  <c r="X30" i="3"/>
  <c r="Z57" i="3"/>
  <c r="AA57" i="3"/>
  <c r="X57" i="3"/>
  <c r="S16" i="3"/>
  <c r="T16" i="3"/>
  <c r="Q16" i="3"/>
  <c r="Q41" i="3"/>
  <c r="S41" i="3"/>
  <c r="T41" i="3"/>
  <c r="Q30" i="3"/>
  <c r="S30" i="3"/>
  <c r="T30" i="3"/>
  <c r="S62" i="3"/>
  <c r="T62" i="3"/>
  <c r="Q62" i="3"/>
  <c r="Q56" i="3"/>
  <c r="AG62" i="3"/>
  <c r="AH62" i="3"/>
  <c r="AE26" i="3"/>
  <c r="AE29" i="3"/>
  <c r="AG29" i="3"/>
  <c r="AH29" i="3"/>
  <c r="AE34" i="3"/>
  <c r="Z10" i="3"/>
  <c r="AA10" i="3"/>
  <c r="U63" i="3"/>
  <c r="Z52" i="3"/>
  <c r="AA52" i="3"/>
  <c r="X52" i="3"/>
  <c r="AE11" i="3"/>
  <c r="AG11" i="3"/>
  <c r="AH11" i="3"/>
  <c r="AE58" i="3"/>
  <c r="AG58" i="3"/>
  <c r="AH58" i="3"/>
  <c r="AG56" i="3"/>
  <c r="AH56" i="3"/>
  <c r="AE56" i="3"/>
  <c r="AG57" i="3"/>
  <c r="AH57" i="3"/>
  <c r="AE57" i="3"/>
  <c r="AG33" i="3"/>
  <c r="AH33" i="3"/>
  <c r="Z26" i="3"/>
  <c r="AA26" i="3"/>
  <c r="X26" i="3"/>
  <c r="Q9" i="3"/>
  <c r="P11" i="3"/>
  <c r="P63" i="3"/>
  <c r="N63" i="3"/>
  <c r="AG50" i="3"/>
  <c r="AH50" i="3"/>
  <c r="AE50" i="3"/>
  <c r="AD9" i="3"/>
  <c r="AB63" i="3"/>
  <c r="Q27" i="3"/>
  <c r="S27" i="3"/>
  <c r="AG32" i="3"/>
  <c r="AH32" i="3"/>
  <c r="AE32" i="3"/>
  <c r="AE10" i="3"/>
  <c r="S48" i="3"/>
  <c r="T48" i="3"/>
  <c r="Q48" i="3"/>
  <c r="Z44" i="3"/>
  <c r="AA44" i="3"/>
  <c r="X44" i="3"/>
  <c r="S28" i="3"/>
  <c r="T28" i="3"/>
  <c r="Q28" i="3"/>
  <c r="S52" i="3"/>
  <c r="T52" i="3"/>
  <c r="Q52" i="3"/>
  <c r="AE55" i="3"/>
  <c r="AG55" i="3"/>
  <c r="AH55" i="3"/>
  <c r="AG47" i="3"/>
  <c r="AH47" i="3"/>
  <c r="AE47" i="3"/>
  <c r="Q59" i="3"/>
  <c r="S59" i="3"/>
  <c r="T59" i="3"/>
  <c r="AA9" i="3"/>
  <c r="S57" i="3"/>
  <c r="T57" i="3"/>
  <c r="Z54" i="3"/>
  <c r="AA54" i="3"/>
  <c r="X54" i="3"/>
  <c r="W63" i="3"/>
  <c r="AG52" i="3"/>
  <c r="AH52" i="3"/>
  <c r="AE52" i="3"/>
  <c r="X16" i="3"/>
  <c r="Z55" i="3"/>
  <c r="AA55" i="3"/>
  <c r="S39" i="3"/>
  <c r="T39" i="3"/>
  <c r="S61" i="3"/>
  <c r="T61" i="3"/>
  <c r="Q35" i="3"/>
  <c r="Q33" i="3"/>
  <c r="X20" i="3"/>
  <c r="Z20" i="3"/>
  <c r="AA20" i="3"/>
  <c r="X48" i="3"/>
  <c r="Z48" i="3"/>
  <c r="AA48" i="3"/>
  <c r="AG13" i="3"/>
  <c r="AH13" i="3"/>
  <c r="AE13" i="3"/>
  <c r="Z43" i="3"/>
  <c r="AA43" i="3"/>
  <c r="X43" i="3"/>
  <c r="Q26" i="3"/>
  <c r="X9" i="3"/>
  <c r="X56" i="3"/>
  <c r="S9" i="3"/>
  <c r="S17" i="3"/>
  <c r="T17" i="3"/>
  <c r="Q17" i="3"/>
  <c r="X23" i="3"/>
  <c r="Z23" i="3"/>
  <c r="AA23" i="3"/>
  <c r="AG39" i="3"/>
  <c r="AH39" i="3"/>
  <c r="X29" i="3"/>
  <c r="X38" i="3"/>
  <c r="S12" i="3"/>
  <c r="T12" i="3"/>
  <c r="N65" i="3"/>
  <c r="AG9" i="3"/>
  <c r="AD63" i="3"/>
  <c r="P65" i="3"/>
  <c r="AE9" i="3"/>
  <c r="AE63" i="3"/>
  <c r="S70" i="3"/>
  <c r="T27" i="3"/>
  <c r="T9" i="3"/>
  <c r="Z63" i="3"/>
  <c r="AA63" i="3"/>
  <c r="S71" i="3"/>
  <c r="T46" i="3"/>
  <c r="X63" i="3"/>
  <c r="Q65" i="3"/>
  <c r="S11" i="3"/>
  <c r="T11" i="3"/>
  <c r="Q11" i="3"/>
  <c r="Q63" i="3"/>
  <c r="AG63" i="3"/>
  <c r="S65" i="3"/>
  <c r="AH9" i="3"/>
  <c r="AH63" i="3"/>
  <c r="T65" i="3"/>
  <c r="S69" i="3"/>
  <c r="S72" i="3"/>
  <c r="T63" i="3"/>
  <c r="S63" i="3"/>
</calcChain>
</file>

<file path=xl/sharedStrings.xml><?xml version="1.0" encoding="utf-8"?>
<sst xmlns="http://schemas.openxmlformats.org/spreadsheetml/2006/main" count="204" uniqueCount="109">
  <si>
    <t>Total</t>
  </si>
  <si>
    <t xml:space="preserve"> </t>
  </si>
  <si>
    <t>Fund Project Number</t>
  </si>
  <si>
    <t>Work Order</t>
  </si>
  <si>
    <t>Depreciation Rate</t>
  </si>
  <si>
    <t>(B)</t>
  </si>
  <si>
    <t>(D)</t>
  </si>
  <si>
    <t>(E )</t>
  </si>
  <si>
    <t>Current Month Depreciation Expense</t>
  </si>
  <si>
    <t>(C )</t>
  </si>
  <si>
    <t>(F)</t>
  </si>
  <si>
    <t xml:space="preserve">Total  </t>
  </si>
  <si>
    <t>(I)</t>
  </si>
  <si>
    <t>(J)</t>
  </si>
  <si>
    <t>(C)</t>
  </si>
  <si>
    <t>ITSSV0003</t>
  </si>
  <si>
    <t xml:space="preserve">ITSSV1332 </t>
  </si>
  <si>
    <t>ITSSV1382</t>
  </si>
  <si>
    <t>SITCB44601</t>
  </si>
  <si>
    <t>SITCB45901</t>
  </si>
  <si>
    <t>SITCA40401</t>
  </si>
  <si>
    <t>SITC056001</t>
  </si>
  <si>
    <t>SITC151701</t>
  </si>
  <si>
    <t>SITC151801</t>
  </si>
  <si>
    <t>SITC151901</t>
  </si>
  <si>
    <t>SITC152101</t>
  </si>
  <si>
    <t>SITC152301</t>
  </si>
  <si>
    <t>SITC152401</t>
  </si>
  <si>
    <t>SITC156201</t>
  </si>
  <si>
    <t>SITCA55601</t>
  </si>
  <si>
    <t>Total Balance Eligible for Depreciation Expense</t>
  </si>
  <si>
    <t>TOTAL KPCO Costs</t>
  </si>
  <si>
    <t>Previous Months Total Accumulated Depreciation</t>
  </si>
  <si>
    <t>(G)</t>
  </si>
  <si>
    <t>(H)</t>
  </si>
  <si>
    <t>(K)</t>
  </si>
  <si>
    <t>Prior Month SS</t>
  </si>
  <si>
    <t>(E) * ((D) /12)</t>
  </si>
  <si>
    <t>Retail Share of Depreciation Expense</t>
  </si>
  <si>
    <t>Retail Jurisdictional Share</t>
  </si>
  <si>
    <t>(G) * Retail Jurs</t>
  </si>
  <si>
    <t>Current Month Accumulated Depreciation Expense</t>
  </si>
  <si>
    <t>(S)</t>
  </si>
  <si>
    <t>(F) + (G)</t>
  </si>
  <si>
    <t>Costs began in July 2015 for the NERC Compliance and Cyber Security</t>
  </si>
  <si>
    <t>Previous Months Retail Share of Accumulated Depreciation</t>
  </si>
  <si>
    <t>Current Months Retail Share of Accumulated Depreciation</t>
  </si>
  <si>
    <t>(T)</t>
  </si>
  <si>
    <t>(U)</t>
  </si>
  <si>
    <t>(V)</t>
  </si>
  <si>
    <t>(W)</t>
  </si>
  <si>
    <t>(X)</t>
  </si>
  <si>
    <t>(Y)</t>
  </si>
  <si>
    <t>(I) + (J)</t>
  </si>
  <si>
    <t>(S) * ((D) /12)</t>
  </si>
  <si>
    <t>(T) + (U)</t>
  </si>
  <si>
    <t>(U) * Retail Jurs</t>
  </si>
  <si>
    <t>(W) + (X)</t>
  </si>
  <si>
    <t>BU 110</t>
  </si>
  <si>
    <t>BU 117</t>
  </si>
  <si>
    <t>BU 180</t>
  </si>
  <si>
    <t>2017 KPCO Total Costs</t>
  </si>
  <si>
    <t>Total 2017 Balance Eligible for Depreciation Expense</t>
  </si>
  <si>
    <t>Total Depr Exp</t>
  </si>
  <si>
    <t>Total 2018 Balance Eligible for Depreciation Expense</t>
  </si>
  <si>
    <t>2018 KPCO Total Costs</t>
  </si>
  <si>
    <t>(Z)</t>
  </si>
  <si>
    <t>(AA)</t>
  </si>
  <si>
    <t>(AB)</t>
  </si>
  <si>
    <t>(AC)</t>
  </si>
  <si>
    <t>(AD)</t>
  </si>
  <si>
    <t>(AE)</t>
  </si>
  <si>
    <t>(AF)</t>
  </si>
  <si>
    <t>(A)</t>
  </si>
  <si>
    <t>(Z) * ((D) /12)</t>
  </si>
  <si>
    <t>(AA) + (AC)</t>
  </si>
  <si>
    <t>(AB) * Retail Jurs</t>
  </si>
  <si>
    <t>(AD) + (AE)</t>
  </si>
  <si>
    <t>Sum of Act $</t>
  </si>
  <si>
    <t>Years</t>
  </si>
  <si>
    <t>Periods</t>
  </si>
  <si>
    <t>Grand Total</t>
  </si>
  <si>
    <t>From Project</t>
  </si>
  <si>
    <t>From Work Order ID #</t>
  </si>
  <si>
    <t>ITSSV1382    NERC-CIP v5 Upgrade</t>
  </si>
  <si>
    <t>ITSSV1382    NERC-CIP v5 Upgrade Total</t>
  </si>
  <si>
    <t>110 Total</t>
  </si>
  <si>
    <t>117 Total</t>
  </si>
  <si>
    <t>180 Total</t>
  </si>
  <si>
    <t>2017 Total</t>
  </si>
  <si>
    <t>Company</t>
  </si>
  <si>
    <t>(02) Feb</t>
  </si>
  <si>
    <t>(03) Mar</t>
  </si>
  <si>
    <t>(04) Apr</t>
  </si>
  <si>
    <t>(05) May</t>
  </si>
  <si>
    <t>(06) Jun</t>
  </si>
  <si>
    <t>(07) Jul</t>
  </si>
  <si>
    <t>ITSEC1478</t>
  </si>
  <si>
    <t>SITCQ04501</t>
  </si>
  <si>
    <t>SITCQ05301</t>
  </si>
  <si>
    <t>SITCQ05001</t>
  </si>
  <si>
    <t>ITSEC1547</t>
  </si>
  <si>
    <t>SITCQ16201</t>
  </si>
  <si>
    <t>ITSEC1529</t>
  </si>
  <si>
    <t>SITCQ16001</t>
  </si>
  <si>
    <t>ITSEC1567</t>
  </si>
  <si>
    <t>SITCQ26001</t>
  </si>
  <si>
    <t>February 2019 NERC Compliance and Cyber Security (based on January 2019 Costs)</t>
  </si>
  <si>
    <t>1/19/2018 - 12/31/2018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</si>
</sst>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0.0000%"/>
  </numFmts>
  <fonts count="22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Arial Unicode MS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39997558519241921"/>
      </bottom>
      <diagonal/>
    </border>
  </borders>
  <cellStyleXfs count="72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21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0" fillId="0" borderId="0"/>
    <xf numFmtId="0" fontId="14" fillId="0" borderId="0"/>
    <xf numFmtId="0" fontId="2" fillId="0" borderId="0"/>
    <xf numFmtId="0" fontId="13" fillId="0" borderId="0"/>
    <xf numFmtId="0" fontId="14" fillId="0" borderId="0"/>
    <xf numFmtId="0" fontId="16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</cellStyleXfs>
  <cellXfs count="145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1" fillId="0" borderId="0" xfId="371" applyFill="1" applyBorder="1" applyAlignment="1" applyProtection="1">
      <alignment horizontal="left"/>
    </xf>
    <xf numFmtId="1" fontId="21" fillId="0" borderId="21" xfId="371" applyNumberFormat="1" applyFill="1" applyAlignment="1" applyProtection="1">
      <alignment horizontal="center" wrapText="1"/>
    </xf>
    <xf numFmtId="0" fontId="21" fillId="0" borderId="21" xfId="371" applyAlignment="1" applyProtection="1">
      <alignment horizontal="center" wrapText="1"/>
    </xf>
    <xf numFmtId="0" fontId="21" fillId="0" borderId="21" xfId="371" applyFill="1" applyAlignment="1" applyProtection="1">
      <alignment horizontal="center" wrapText="1"/>
    </xf>
    <xf numFmtId="0" fontId="21" fillId="3" borderId="21" xfId="371" applyFill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49" fontId="2" fillId="4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Border="1" applyProtection="1">
      <protection locked="0"/>
    </xf>
    <xf numFmtId="0" fontId="2" fillId="0" borderId="0" xfId="372"/>
    <xf numFmtId="0" fontId="0" fillId="0" borderId="0" xfId="0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43" fontId="0" fillId="0" borderId="2" xfId="1" applyFont="1" applyFill="1" applyBorder="1" applyProtection="1"/>
    <xf numFmtId="0" fontId="0" fillId="0" borderId="3" xfId="0" applyFill="1" applyBorder="1" applyProtection="1"/>
    <xf numFmtId="43" fontId="18" fillId="4" borderId="2" xfId="1" applyFont="1" applyFill="1" applyBorder="1" applyProtection="1"/>
    <xf numFmtId="0" fontId="0" fillId="0" borderId="4" xfId="0" applyBorder="1" applyProtection="1"/>
    <xf numFmtId="0" fontId="2" fillId="0" borderId="4" xfId="372" quotePrefix="1" applyFill="1" applyBorder="1"/>
    <xf numFmtId="0" fontId="0" fillId="0" borderId="4" xfId="0" applyFill="1" applyBorder="1" applyAlignment="1" applyProtection="1">
      <alignment horizontal="left"/>
    </xf>
    <xf numFmtId="0" fontId="0" fillId="0" borderId="4" xfId="0" applyFill="1" applyBorder="1" applyProtection="1"/>
    <xf numFmtId="40" fontId="2" fillId="0" borderId="4" xfId="393" applyNumberFormat="1" applyFont="1" applyBorder="1"/>
    <xf numFmtId="43" fontId="0" fillId="0" borderId="4" xfId="210" applyFont="1" applyFill="1" applyBorder="1" applyProtection="1"/>
    <xf numFmtId="10" fontId="2" fillId="0" borderId="4" xfId="391" applyNumberFormat="1" applyFont="1" applyBorder="1" applyAlignment="1" applyProtection="1">
      <alignment horizontal="center"/>
    </xf>
    <xf numFmtId="174" fontId="0" fillId="0" borderId="4" xfId="395" applyNumberFormat="1" applyFont="1" applyBorder="1" applyAlignment="1" applyProtection="1">
      <alignment horizontal="center"/>
    </xf>
    <xf numFmtId="43" fontId="0" fillId="3" borderId="4" xfId="0" applyNumberFormat="1" applyFill="1" applyBorder="1" applyProtection="1"/>
    <xf numFmtId="0" fontId="0" fillId="0" borderId="4" xfId="0" applyBorder="1" applyProtection="1">
      <protection locked="0"/>
    </xf>
    <xf numFmtId="0" fontId="2" fillId="0" borderId="4" xfId="372" applyFill="1" applyBorder="1"/>
    <xf numFmtId="0" fontId="2" fillId="0" borderId="4" xfId="372" applyBorder="1"/>
    <xf numFmtId="0" fontId="0" fillId="0" borderId="4" xfId="0" applyBorder="1"/>
    <xf numFmtId="0" fontId="2" fillId="0" borderId="4" xfId="372" quotePrefix="1" applyBorder="1"/>
    <xf numFmtId="0" fontId="0" fillId="0" borderId="3" xfId="0" applyBorder="1" applyProtection="1"/>
    <xf numFmtId="0" fontId="2" fillId="0" borderId="3" xfId="372" quotePrefix="1" applyFill="1" applyBorder="1"/>
    <xf numFmtId="0" fontId="0" fillId="0" borderId="3" xfId="0" applyFill="1" applyBorder="1" applyAlignment="1" applyProtection="1">
      <alignment horizontal="left"/>
    </xf>
    <xf numFmtId="43" fontId="0" fillId="0" borderId="3" xfId="210" applyFont="1" applyFill="1" applyBorder="1" applyProtection="1"/>
    <xf numFmtId="10" fontId="2" fillId="0" borderId="3" xfId="391" applyNumberFormat="1" applyFont="1" applyBorder="1" applyAlignment="1" applyProtection="1">
      <alignment horizontal="center"/>
    </xf>
    <xf numFmtId="174" fontId="0" fillId="0" borderId="3" xfId="395" applyNumberFormat="1" applyFont="1" applyBorder="1" applyAlignment="1" applyProtection="1">
      <alignment horizontal="center"/>
    </xf>
    <xf numFmtId="43" fontId="0" fillId="3" borderId="3" xfId="0" applyNumberFormat="1" applyFill="1" applyBorder="1" applyProtection="1"/>
    <xf numFmtId="0" fontId="0" fillId="0" borderId="3" xfId="0" applyBorder="1" applyProtection="1">
      <protection locked="0"/>
    </xf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/>
    <xf numFmtId="0" fontId="2" fillId="0" borderId="5" xfId="372" quotePrefix="1" applyBorder="1"/>
    <xf numFmtId="0" fontId="2" fillId="0" borderId="5" xfId="372" applyBorder="1"/>
    <xf numFmtId="0" fontId="0" fillId="0" borderId="5" xfId="0" applyFill="1" applyBorder="1" applyProtection="1"/>
    <xf numFmtId="43" fontId="0" fillId="0" borderId="5" xfId="210" applyFont="1" applyFill="1" applyBorder="1" applyProtection="1"/>
    <xf numFmtId="10" fontId="2" fillId="0" borderId="5" xfId="391" applyNumberFormat="1" applyFont="1" applyBorder="1" applyAlignment="1" applyProtection="1">
      <alignment horizontal="center"/>
    </xf>
    <xf numFmtId="174" fontId="0" fillId="0" borderId="5" xfId="395" applyNumberFormat="1" applyFont="1" applyBorder="1" applyAlignment="1" applyProtection="1">
      <alignment horizontal="center"/>
    </xf>
    <xf numFmtId="43" fontId="0" fillId="3" borderId="5" xfId="0" applyNumberFormat="1" applyFill="1" applyBorder="1" applyProtection="1"/>
    <xf numFmtId="0" fontId="0" fillId="0" borderId="5" xfId="0" applyBorder="1" applyProtection="1">
      <protection locked="0"/>
    </xf>
    <xf numFmtId="43" fontId="0" fillId="3" borderId="0" xfId="0" applyNumberFormat="1" applyFill="1" applyProtection="1"/>
    <xf numFmtId="43" fontId="0" fillId="3" borderId="6" xfId="0" applyNumberFormat="1" applyFill="1" applyBorder="1" applyProtection="1"/>
    <xf numFmtId="0" fontId="0" fillId="5" borderId="0" xfId="0" applyFill="1" applyProtection="1">
      <protection locked="0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21" fillId="5" borderId="21" xfId="371" applyFill="1" applyAlignment="1" applyProtection="1">
      <alignment horizontal="center" wrapText="1"/>
    </xf>
    <xf numFmtId="49" fontId="2" fillId="5" borderId="0" xfId="0" applyNumberFormat="1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43" fontId="0" fillId="5" borderId="3" xfId="0" applyNumberFormat="1" applyFill="1" applyBorder="1" applyProtection="1"/>
    <xf numFmtId="43" fontId="0" fillId="5" borderId="4" xfId="0" applyNumberFormat="1" applyFill="1" applyBorder="1" applyProtection="1"/>
    <xf numFmtId="43" fontId="0" fillId="5" borderId="5" xfId="0" applyNumberFormat="1" applyFill="1" applyBorder="1" applyProtection="1"/>
    <xf numFmtId="43" fontId="18" fillId="5" borderId="2" xfId="1" applyFont="1" applyFill="1" applyBorder="1" applyProtection="1"/>
    <xf numFmtId="43" fontId="2" fillId="3" borderId="4" xfId="372" applyNumberFormat="1" applyFill="1" applyBorder="1" applyProtection="1"/>
    <xf numFmtId="43" fontId="2" fillId="3" borderId="3" xfId="372" applyNumberFormat="1" applyFill="1" applyBorder="1" applyProtection="1"/>
    <xf numFmtId="43" fontId="2" fillId="3" borderId="5" xfId="372" applyNumberFormat="1" applyFill="1" applyBorder="1" applyProtection="1"/>
    <xf numFmtId="0" fontId="2" fillId="0" borderId="0" xfId="0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43" fontId="0" fillId="5" borderId="0" xfId="0" applyNumberFormat="1" applyFill="1" applyProtection="1"/>
    <xf numFmtId="0" fontId="2" fillId="3" borderId="0" xfId="0" applyFont="1" applyFill="1" applyBorder="1" applyAlignment="1" applyProtection="1">
      <alignment horizontal="center"/>
      <protection locked="0"/>
    </xf>
    <xf numFmtId="43" fontId="0" fillId="3" borderId="0" xfId="1" applyFont="1" applyFill="1" applyBorder="1" applyProtection="1"/>
    <xf numFmtId="0" fontId="21" fillId="6" borderId="21" xfId="371" applyFill="1" applyAlignment="1" applyProtection="1">
      <alignment horizontal="center" wrapText="1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0" fillId="6" borderId="3" xfId="0" applyNumberFormat="1" applyFill="1" applyBorder="1" applyProtection="1"/>
    <xf numFmtId="43" fontId="0" fillId="6" borderId="4" xfId="0" applyNumberFormat="1" applyFill="1" applyBorder="1" applyProtection="1"/>
    <xf numFmtId="43" fontId="0" fillId="6" borderId="5" xfId="0" applyNumberFormat="1" applyFill="1" applyBorder="1" applyProtection="1"/>
    <xf numFmtId="43" fontId="18" fillId="6" borderId="2" xfId="1" applyFont="1" applyFill="1" applyBorder="1" applyProtection="1"/>
    <xf numFmtId="0" fontId="0" fillId="6" borderId="0" xfId="0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0" xfId="0" applyFont="1"/>
    <xf numFmtId="1" fontId="2" fillId="0" borderId="0" xfId="0" applyNumberFormat="1" applyFont="1" applyFill="1" applyAlignment="1" applyProtection="1">
      <alignment horizontal="left"/>
      <protection locked="0"/>
    </xf>
    <xf numFmtId="0" fontId="2" fillId="0" borderId="7" xfId="0" pivotButton="1" applyFont="1" applyBorder="1"/>
    <xf numFmtId="0" fontId="2" fillId="0" borderId="8" xfId="0" applyFont="1" applyBorder="1"/>
    <xf numFmtId="0" fontId="2" fillId="0" borderId="8" xfId="0" pivotButton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NumberFormat="1" applyFont="1" applyBorder="1"/>
    <xf numFmtId="0" fontId="2" fillId="0" borderId="7" xfId="0" applyNumberFormat="1" applyFont="1" applyBorder="1"/>
    <xf numFmtId="0" fontId="2" fillId="0" borderId="13" xfId="0" applyNumberFormat="1" applyFont="1" applyBorder="1"/>
    <xf numFmtId="0" fontId="2" fillId="0" borderId="12" xfId="0" applyNumberFormat="1" applyFont="1" applyBorder="1"/>
    <xf numFmtId="0" fontId="2" fillId="0" borderId="15" xfId="0" applyNumberFormat="1" applyFont="1" applyBorder="1"/>
    <xf numFmtId="0" fontId="2" fillId="0" borderId="0" xfId="0" applyNumberFormat="1" applyFont="1"/>
    <xf numFmtId="0" fontId="2" fillId="0" borderId="19" xfId="0" applyNumberFormat="1" applyFont="1" applyBorder="1"/>
    <xf numFmtId="0" fontId="2" fillId="0" borderId="16" xfId="0" applyNumberFormat="1" applyFont="1" applyBorder="1"/>
    <xf numFmtId="0" fontId="2" fillId="0" borderId="20" xfId="0" applyNumberFormat="1" applyFont="1" applyBorder="1"/>
    <xf numFmtId="43" fontId="0" fillId="0" borderId="4" xfId="211" applyFont="1" applyFill="1" applyBorder="1" applyProtection="1"/>
    <xf numFmtId="43" fontId="0" fillId="0" borderId="5" xfId="211" applyFont="1" applyFill="1" applyBorder="1" applyProtection="1"/>
    <xf numFmtId="40" fontId="2" fillId="0" borderId="3" xfId="393" applyNumberFormat="1" applyFont="1" applyBorder="1"/>
    <xf numFmtId="40" fontId="2" fillId="0" borderId="5" xfId="393" applyNumberFormat="1" applyFont="1" applyBorder="1"/>
    <xf numFmtId="14" fontId="2" fillId="0" borderId="0" xfId="0" applyNumberFormat="1" applyFont="1" applyFill="1" applyAlignment="1" applyProtection="1">
      <alignment horizontal="left"/>
    </xf>
    <xf numFmtId="0" fontId="15" fillId="3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</cellXfs>
  <cellStyles count="729">
    <cellStyle name="Comma" xfId="1" builtinId="3"/>
    <cellStyle name="Comma 10" xfId="2"/>
    <cellStyle name="Comma 10 2" xfId="3"/>
    <cellStyle name="Comma 10 3" xfId="4"/>
    <cellStyle name="Comma 10 3 2" xfId="5"/>
    <cellStyle name="Comma 10 3 3" xfId="6"/>
    <cellStyle name="Comma 10 4" xfId="7"/>
    <cellStyle name="Comma 10 4 2" xfId="8"/>
    <cellStyle name="Comma 10 4 3" xfId="9"/>
    <cellStyle name="Comma 10 4 4" xfId="10"/>
    <cellStyle name="Comma 10 5" xfId="11"/>
    <cellStyle name="Comma 10 5 2" xfId="12"/>
    <cellStyle name="Comma 10 5 2 2" xfId="13"/>
    <cellStyle name="Comma 10 5 2 3" xfId="14"/>
    <cellStyle name="Comma 10 5 2 3 2" xfId="15"/>
    <cellStyle name="Comma 10 5 2 3 3" xfId="16"/>
    <cellStyle name="Comma 10 5 2 3 4" xfId="17"/>
    <cellStyle name="Comma 10 5 3" xfId="18"/>
    <cellStyle name="Comma 10 6" xfId="19"/>
    <cellStyle name="Comma 10 6 2" xfId="20"/>
    <cellStyle name="Comma 10 6 3" xfId="21"/>
    <cellStyle name="Comma 10 6 3 2" xfId="22"/>
    <cellStyle name="Comma 10 6 3 3" xfId="23"/>
    <cellStyle name="Comma 10 6 3 4" xfId="24"/>
    <cellStyle name="Comma 10 7" xfId="25"/>
    <cellStyle name="Comma 10 8" xfId="26"/>
    <cellStyle name="Comma 10 8 2" xfId="27"/>
    <cellStyle name="Comma 10 8 3" xfId="28"/>
    <cellStyle name="Comma 10 8 4" xfId="29"/>
    <cellStyle name="Comma 11" xfId="30"/>
    <cellStyle name="Comma 11 10" xfId="31"/>
    <cellStyle name="Comma 11 11" xfId="32"/>
    <cellStyle name="Comma 11 11 2" xfId="33"/>
    <cellStyle name="Comma 11 11 2 2" xfId="34"/>
    <cellStyle name="Comma 11 11 2 3" xfId="35"/>
    <cellStyle name="Comma 11 11 2 3 2" xfId="36"/>
    <cellStyle name="Comma 11 11 2 3 3" xfId="37"/>
    <cellStyle name="Comma 11 11 2 3 4" xfId="38"/>
    <cellStyle name="Comma 11 12" xfId="39"/>
    <cellStyle name="Comma 11 13" xfId="40"/>
    <cellStyle name="Comma 11 13 2" xfId="41"/>
    <cellStyle name="Comma 11 13 2 2" xfId="42"/>
    <cellStyle name="Comma 11 13 2 3" xfId="43"/>
    <cellStyle name="Comma 11 13 2 3 2" xfId="44"/>
    <cellStyle name="Comma 11 13 2 3 3" xfId="45"/>
    <cellStyle name="Comma 11 13 2 3 4" xfId="46"/>
    <cellStyle name="Comma 11 2" xfId="47"/>
    <cellStyle name="Comma 11 3" xfId="48"/>
    <cellStyle name="Comma 11 4" xfId="49"/>
    <cellStyle name="Comma 11 5" xfId="50"/>
    <cellStyle name="Comma 11 6" xfId="51"/>
    <cellStyle name="Comma 11 7" xfId="52"/>
    <cellStyle name="Comma 11 7 2" xfId="53"/>
    <cellStyle name="Comma 11 7 2 2" xfId="54"/>
    <cellStyle name="Comma 11 7 2 3" xfId="55"/>
    <cellStyle name="Comma 11 8" xfId="56"/>
    <cellStyle name="Comma 11 9" xfId="57"/>
    <cellStyle name="Comma 12" xfId="58"/>
    <cellStyle name="Comma 12 10" xfId="59"/>
    <cellStyle name="Comma 12 10 2" xfId="60"/>
    <cellStyle name="Comma 12 10 2 2" xfId="61"/>
    <cellStyle name="Comma 12 10 2 3" xfId="62"/>
    <cellStyle name="Comma 12 10 2 3 2" xfId="63"/>
    <cellStyle name="Comma 12 10 2 3 3" xfId="64"/>
    <cellStyle name="Comma 12 10 2 3 4" xfId="65"/>
    <cellStyle name="Comma 12 11" xfId="66"/>
    <cellStyle name="Comma 12 12" xfId="67"/>
    <cellStyle name="Comma 12 12 2" xfId="68"/>
    <cellStyle name="Comma 12 12 2 2" xfId="69"/>
    <cellStyle name="Comma 12 12 2 3" xfId="70"/>
    <cellStyle name="Comma 12 12 2 3 2" xfId="71"/>
    <cellStyle name="Comma 12 12 2 3 3" xfId="72"/>
    <cellStyle name="Comma 12 12 2 3 4" xfId="73"/>
    <cellStyle name="Comma 12 2" xfId="74"/>
    <cellStyle name="Comma 12 3" xfId="75"/>
    <cellStyle name="Comma 12 4" xfId="76"/>
    <cellStyle name="Comma 12 5" xfId="77"/>
    <cellStyle name="Comma 12 6" xfId="78"/>
    <cellStyle name="Comma 12 6 2" xfId="79"/>
    <cellStyle name="Comma 12 6 2 2" xfId="80"/>
    <cellStyle name="Comma 12 6 2 3" xfId="81"/>
    <cellStyle name="Comma 12 7" xfId="82"/>
    <cellStyle name="Comma 12 8" xfId="83"/>
    <cellStyle name="Comma 12 9" xfId="84"/>
    <cellStyle name="Comma 13" xfId="85"/>
    <cellStyle name="Comma 13 2" xfId="86"/>
    <cellStyle name="Comma 13 3" xfId="87"/>
    <cellStyle name="Comma 13 4" xfId="88"/>
    <cellStyle name="Comma 13 5" xfId="89"/>
    <cellStyle name="Comma 13 6" xfId="90"/>
    <cellStyle name="Comma 14" xfId="91"/>
    <cellStyle name="Comma 14 2" xfId="92"/>
    <cellStyle name="Comma 14 3" xfId="93"/>
    <cellStyle name="Comma 14 4" xfId="94"/>
    <cellStyle name="Comma 14 5" xfId="95"/>
    <cellStyle name="Comma 15" xfId="96"/>
    <cellStyle name="Comma 15 2" xfId="97"/>
    <cellStyle name="Comma 15 3" xfId="98"/>
    <cellStyle name="Comma 15 4" xfId="99"/>
    <cellStyle name="Comma 15 5" xfId="100"/>
    <cellStyle name="Comma 16" xfId="101"/>
    <cellStyle name="Comma 16 2" xfId="102"/>
    <cellStyle name="Comma 16 3" xfId="103"/>
    <cellStyle name="Comma 16 3 2" xfId="104"/>
    <cellStyle name="Comma 16 3 3" xfId="105"/>
    <cellStyle name="Comma 16 3 3 2" xfId="106"/>
    <cellStyle name="Comma 16 3 3 3" xfId="107"/>
    <cellStyle name="Comma 16 3 3 4" xfId="108"/>
    <cellStyle name="Comma 17" xfId="109"/>
    <cellStyle name="Comma 17 2" xfId="110"/>
    <cellStyle name="Comma 17 3" xfId="111"/>
    <cellStyle name="Comma 17 3 2" xfId="112"/>
    <cellStyle name="Comma 17 3 3" xfId="113"/>
    <cellStyle name="Comma 17 3 4" xfId="114"/>
    <cellStyle name="Comma 18" xfId="115"/>
    <cellStyle name="Comma 18 2" xfId="116"/>
    <cellStyle name="Comma 18 3" xfId="117"/>
    <cellStyle name="Comma 18 3 2" xfId="118"/>
    <cellStyle name="Comma 18 3 3" xfId="119"/>
    <cellStyle name="Comma 18 3 4" xfId="120"/>
    <cellStyle name="Comma 19" xfId="121"/>
    <cellStyle name="Comma 19 2" xfId="122"/>
    <cellStyle name="Comma 19 3" xfId="123"/>
    <cellStyle name="Comma 19 3 2" xfId="124"/>
    <cellStyle name="Comma 19 3 3" xfId="125"/>
    <cellStyle name="Comma 19 3 4" xfId="126"/>
    <cellStyle name="Comma 2" xfId="127"/>
    <cellStyle name="Comma 2 2" xfId="128"/>
    <cellStyle name="Comma 2 2 2" xfId="129"/>
    <cellStyle name="Comma 2 2 3" xfId="130"/>
    <cellStyle name="Comma 2 2 4" xfId="131"/>
    <cellStyle name="Comma 2 2 5" xfId="132"/>
    <cellStyle name="Comma 2 3" xfId="133"/>
    <cellStyle name="Comma 2 3 2" xfId="134"/>
    <cellStyle name="Comma 2 3 3" xfId="135"/>
    <cellStyle name="Comma 2 3 4" xfId="136"/>
    <cellStyle name="Comma 2 3 4 2" xfId="137"/>
    <cellStyle name="Comma 2 3 4 2 2" xfId="138"/>
    <cellStyle name="Comma 2 3 4 3" xfId="139"/>
    <cellStyle name="Comma 2 3 4 4" xfId="140"/>
    <cellStyle name="Comma 2 3 4 5" xfId="141"/>
    <cellStyle name="Comma 2 3 4 5 2" xfId="142"/>
    <cellStyle name="Comma 2 3 4 5 3" xfId="143"/>
    <cellStyle name="Comma 2 3 4 5 4" xfId="144"/>
    <cellStyle name="Comma 2 3 5" xfId="145"/>
    <cellStyle name="Comma 20" xfId="146"/>
    <cellStyle name="Comma 20 2" xfId="147"/>
    <cellStyle name="Comma 20 3" xfId="148"/>
    <cellStyle name="Comma 20 3 2" xfId="149"/>
    <cellStyle name="Comma 20 3 3" xfId="150"/>
    <cellStyle name="Comma 20 3 4" xfId="151"/>
    <cellStyle name="Comma 21" xfId="152"/>
    <cellStyle name="Comma 21 2" xfId="153"/>
    <cellStyle name="Comma 21 3" xfId="154"/>
    <cellStyle name="Comma 21 3 2" xfId="155"/>
    <cellStyle name="Comma 21 3 3" xfId="156"/>
    <cellStyle name="Comma 21 3 4" xfId="157"/>
    <cellStyle name="Comma 22" xfId="158"/>
    <cellStyle name="Comma 22 2" xfId="159"/>
    <cellStyle name="Comma 22 3" xfId="160"/>
    <cellStyle name="Comma 22 3 2" xfId="161"/>
    <cellStyle name="Comma 22 3 3" xfId="162"/>
    <cellStyle name="Comma 22 3 4" xfId="163"/>
    <cellStyle name="Comma 23" xfId="164"/>
    <cellStyle name="Comma 23 2" xfId="165"/>
    <cellStyle name="Comma 23 3" xfId="166"/>
    <cellStyle name="Comma 23 3 2" xfId="167"/>
    <cellStyle name="Comma 23 3 3" xfId="168"/>
    <cellStyle name="Comma 23 3 4" xfId="169"/>
    <cellStyle name="Comma 24" xfId="170"/>
    <cellStyle name="Comma 24 2" xfId="171"/>
    <cellStyle name="Comma 24 3" xfId="172"/>
    <cellStyle name="Comma 24 3 2" xfId="173"/>
    <cellStyle name="Comma 24 3 3" xfId="174"/>
    <cellStyle name="Comma 24 3 4" xfId="175"/>
    <cellStyle name="Comma 25" xfId="176"/>
    <cellStyle name="Comma 25 2" xfId="177"/>
    <cellStyle name="Comma 25 3" xfId="178"/>
    <cellStyle name="Comma 25 3 2" xfId="179"/>
    <cellStyle name="Comma 25 3 3" xfId="180"/>
    <cellStyle name="Comma 25 3 4" xfId="181"/>
    <cellStyle name="Comma 26" xfId="182"/>
    <cellStyle name="Comma 26 2" xfId="183"/>
    <cellStyle name="Comma 26 3" xfId="184"/>
    <cellStyle name="Comma 26 3 2" xfId="185"/>
    <cellStyle name="Comma 26 3 3" xfId="186"/>
    <cellStyle name="Comma 26 3 4" xfId="187"/>
    <cellStyle name="Comma 27" xfId="188"/>
    <cellStyle name="Comma 27 2" xfId="189"/>
    <cellStyle name="Comma 27 3" xfId="190"/>
    <cellStyle name="Comma 27 3 2" xfId="191"/>
    <cellStyle name="Comma 27 3 3" xfId="192"/>
    <cellStyle name="Comma 27 3 4" xfId="193"/>
    <cellStyle name="Comma 28" xfId="194"/>
    <cellStyle name="Comma 28 2" xfId="195"/>
    <cellStyle name="Comma 29" xfId="196"/>
    <cellStyle name="Comma 29 2" xfId="197"/>
    <cellStyle name="Comma 3" xfId="198"/>
    <cellStyle name="Comma 30" xfId="199"/>
    <cellStyle name="Comma 30 2" xfId="200"/>
    <cellStyle name="Comma 31" xfId="201"/>
    <cellStyle name="Comma 31 2" xfId="202"/>
    <cellStyle name="Comma 32" xfId="203"/>
    <cellStyle name="Comma 32 2" xfId="204"/>
    <cellStyle name="Comma 33" xfId="205"/>
    <cellStyle name="Comma 33 2" xfId="206"/>
    <cellStyle name="Comma 34" xfId="207"/>
    <cellStyle name="Comma 35" xfId="208"/>
    <cellStyle name="Comma 36" xfId="209"/>
    <cellStyle name="Comma 4" xfId="210"/>
    <cellStyle name="Comma 4 2" xfId="211"/>
    <cellStyle name="Comma 4 3" xfId="212"/>
    <cellStyle name="Comma 4 4" xfId="213"/>
    <cellStyle name="Comma 4 5" xfId="214"/>
    <cellStyle name="Comma 5" xfId="215"/>
    <cellStyle name="Comma 5 2" xfId="216"/>
    <cellStyle name="Comma 5 3" xfId="217"/>
    <cellStyle name="Comma 5 4" xfId="218"/>
    <cellStyle name="Comma 5 5" xfId="219"/>
    <cellStyle name="Comma 6" xfId="220"/>
    <cellStyle name="Comma 6 2" xfId="221"/>
    <cellStyle name="Comma 6 3" xfId="222"/>
    <cellStyle name="Comma 6 4" xfId="223"/>
    <cellStyle name="Comma 6 4 2" xfId="224"/>
    <cellStyle name="Comma 6 4 2 2" xfId="225"/>
    <cellStyle name="Comma 6 4 3" xfId="226"/>
    <cellStyle name="Comma 6 4 4" xfId="227"/>
    <cellStyle name="Comma 6 4 5" xfId="228"/>
    <cellStyle name="Comma 6 4 5 2" xfId="229"/>
    <cellStyle name="Comma 6 4 5 3" xfId="230"/>
    <cellStyle name="Comma 6 4 5 4" xfId="231"/>
    <cellStyle name="Comma 6 5" xfId="232"/>
    <cellStyle name="Comma 7" xfId="233"/>
    <cellStyle name="Comma 7 2" xfId="234"/>
    <cellStyle name="Comma 7 2 2" xfId="235"/>
    <cellStyle name="Comma 7 2 2 2" xfId="236"/>
    <cellStyle name="Comma 7 2 2 3" xfId="237"/>
    <cellStyle name="Comma 7 2 2 3 2" xfId="238"/>
    <cellStyle name="Comma 7 2 2 3 3" xfId="239"/>
    <cellStyle name="Comma 7 2 2 3 4" xfId="240"/>
    <cellStyle name="Comma 7 2 3" xfId="241"/>
    <cellStyle name="Comma 7 3" xfId="242"/>
    <cellStyle name="Comma 7 3 2" xfId="243"/>
    <cellStyle name="Comma 7 3 3" xfId="244"/>
    <cellStyle name="Comma 7 3 3 2" xfId="245"/>
    <cellStyle name="Comma 7 3 3 3" xfId="246"/>
    <cellStyle name="Comma 7 3 3 4" xfId="247"/>
    <cellStyle name="Comma 7 4" xfId="248"/>
    <cellStyle name="Comma 7 5" xfId="249"/>
    <cellStyle name="Comma 7 5 2" xfId="250"/>
    <cellStyle name="Comma 7 5 3" xfId="251"/>
    <cellStyle name="Comma 7 5 4" xfId="252"/>
    <cellStyle name="Comma 8" xfId="253"/>
    <cellStyle name="Comma 8 2" xfId="254"/>
    <cellStyle name="Comma 8 2 2" xfId="255"/>
    <cellStyle name="Comma 8 2 3" xfId="256"/>
    <cellStyle name="Comma 8 2 4" xfId="257"/>
    <cellStyle name="Comma 8 2 4 10" xfId="258"/>
    <cellStyle name="Comma 8 2 4 11" xfId="259"/>
    <cellStyle name="Comma 8 2 4 11 2" xfId="260"/>
    <cellStyle name="Comma 8 2 4 11 2 2" xfId="261"/>
    <cellStyle name="Comma 8 2 4 11 2 3" xfId="262"/>
    <cellStyle name="Comma 8 2 4 11 2 3 2" xfId="263"/>
    <cellStyle name="Comma 8 2 4 11 2 3 3" xfId="264"/>
    <cellStyle name="Comma 8 2 4 11 2 3 4" xfId="265"/>
    <cellStyle name="Comma 8 2 4 2" xfId="266"/>
    <cellStyle name="Comma 8 2 4 3" xfId="267"/>
    <cellStyle name="Comma 8 2 4 4" xfId="268"/>
    <cellStyle name="Comma 8 2 4 5" xfId="269"/>
    <cellStyle name="Comma 8 2 4 5 2" xfId="270"/>
    <cellStyle name="Comma 8 2 4 5 2 2" xfId="271"/>
    <cellStyle name="Comma 8 2 4 5 2 3" xfId="272"/>
    <cellStyle name="Comma 8 2 4 6" xfId="273"/>
    <cellStyle name="Comma 8 2 4 7" xfId="274"/>
    <cellStyle name="Comma 8 2 4 8" xfId="275"/>
    <cellStyle name="Comma 8 2 4 9" xfId="276"/>
    <cellStyle name="Comma 8 2 4 9 2" xfId="277"/>
    <cellStyle name="Comma 8 2 4 9 2 2" xfId="278"/>
    <cellStyle name="Comma 8 2 4 9 2 3" xfId="279"/>
    <cellStyle name="Comma 8 2 4 9 2 3 2" xfId="280"/>
    <cellStyle name="Comma 8 2 4 9 2 3 3" xfId="281"/>
    <cellStyle name="Comma 8 2 4 9 2 3 4" xfId="282"/>
    <cellStyle name="Comma 8 2 5" xfId="283"/>
    <cellStyle name="Comma 8 2 5 2" xfId="284"/>
    <cellStyle name="Comma 8 2 5 3" xfId="285"/>
    <cellStyle name="Comma 8 2 5 4" xfId="286"/>
    <cellStyle name="Comma 8 2 6" xfId="287"/>
    <cellStyle name="Comma 8 2 6 2" xfId="288"/>
    <cellStyle name="Comma 8 2 6 2 2" xfId="289"/>
    <cellStyle name="Comma 8 2 6 2 3" xfId="290"/>
    <cellStyle name="Comma 8 2 6 2 3 2" xfId="291"/>
    <cellStyle name="Comma 8 2 6 2 3 3" xfId="292"/>
    <cellStyle name="Comma 8 2 6 2 3 4" xfId="293"/>
    <cellStyle name="Comma 8 2 6 3" xfId="294"/>
    <cellStyle name="Comma 8 2 7" xfId="295"/>
    <cellStyle name="Comma 8 2 7 2" xfId="296"/>
    <cellStyle name="Comma 8 2 7 3" xfId="297"/>
    <cellStyle name="Comma 8 2 7 3 2" xfId="298"/>
    <cellStyle name="Comma 8 2 7 3 3" xfId="299"/>
    <cellStyle name="Comma 8 2 7 3 4" xfId="300"/>
    <cellStyle name="Comma 8 2 8" xfId="301"/>
    <cellStyle name="Comma 8 2 9" xfId="302"/>
    <cellStyle name="Comma 8 2 9 2" xfId="303"/>
    <cellStyle name="Comma 8 2 9 3" xfId="304"/>
    <cellStyle name="Comma 8 2 9 4" xfId="305"/>
    <cellStyle name="Comma 8 3" xfId="306"/>
    <cellStyle name="Comma 8 4" xfId="307"/>
    <cellStyle name="Comma 8 5" xfId="308"/>
    <cellStyle name="Comma 8 5 2" xfId="309"/>
    <cellStyle name="Comma 8 6" xfId="310"/>
    <cellStyle name="Comma 8 6 2" xfId="311"/>
    <cellStyle name="Comma 8 6 3" xfId="312"/>
    <cellStyle name="Comma 8 6 4" xfId="313"/>
    <cellStyle name="Comma 9" xfId="314"/>
    <cellStyle name="Comma 9 2" xfId="315"/>
    <cellStyle name="Comma 9 2 2" xfId="316"/>
    <cellStyle name="Comma 9 2 3" xfId="317"/>
    <cellStyle name="Comma 9 2 3 2" xfId="318"/>
    <cellStyle name="Comma 9 2 3 3" xfId="319"/>
    <cellStyle name="Comma 9 2 3 4" xfId="320"/>
    <cellStyle name="Comma 9 2 4" xfId="321"/>
    <cellStyle name="Comma 9 2 4 2" xfId="322"/>
    <cellStyle name="Comma 9 2 4 2 2" xfId="323"/>
    <cellStyle name="Comma 9 2 4 2 3" xfId="324"/>
    <cellStyle name="Comma 9 2 4 2 3 2" xfId="325"/>
    <cellStyle name="Comma 9 2 4 2 3 3" xfId="326"/>
    <cellStyle name="Comma 9 2 4 2 3 4" xfId="327"/>
    <cellStyle name="Comma 9 2 4 3" xfId="328"/>
    <cellStyle name="Comma 9 2 5" xfId="329"/>
    <cellStyle name="Comma 9 2 5 2" xfId="330"/>
    <cellStyle name="Comma 9 2 5 3" xfId="331"/>
    <cellStyle name="Comma 9 2 5 3 2" xfId="332"/>
    <cellStyle name="Comma 9 2 5 3 3" xfId="333"/>
    <cellStyle name="Comma 9 2 5 3 4" xfId="334"/>
    <cellStyle name="Comma 9 2 6" xfId="335"/>
    <cellStyle name="Comma 9 2 7" xfId="336"/>
    <cellStyle name="Comma 9 2 7 2" xfId="337"/>
    <cellStyle name="Comma 9 2 7 3" xfId="338"/>
    <cellStyle name="Comma 9 2 7 4" xfId="339"/>
    <cellStyle name="Comma 9 3" xfId="340"/>
    <cellStyle name="Comma 9 4" xfId="341"/>
    <cellStyle name="Comma 9 5" xfId="342"/>
    <cellStyle name="Comma 9 6" xfId="343"/>
    <cellStyle name="Comma 9 6 10" xfId="344"/>
    <cellStyle name="Comma 9 6 11" xfId="345"/>
    <cellStyle name="Comma 9 6 11 2" xfId="346"/>
    <cellStyle name="Comma 9 6 11 2 2" xfId="347"/>
    <cellStyle name="Comma 9 6 11 2 3" xfId="348"/>
    <cellStyle name="Comma 9 6 11 2 3 2" xfId="349"/>
    <cellStyle name="Comma 9 6 11 2 3 3" xfId="350"/>
    <cellStyle name="Comma 9 6 11 2 3 4" xfId="351"/>
    <cellStyle name="Comma 9 6 2" xfId="352"/>
    <cellStyle name="Comma 9 6 3" xfId="353"/>
    <cellStyle name="Comma 9 6 4" xfId="354"/>
    <cellStyle name="Comma 9 6 5" xfId="355"/>
    <cellStyle name="Comma 9 6 5 2" xfId="356"/>
    <cellStyle name="Comma 9 6 5 2 2" xfId="357"/>
    <cellStyle name="Comma 9 6 5 2 3" xfId="358"/>
    <cellStyle name="Comma 9 6 6" xfId="359"/>
    <cellStyle name="Comma 9 6 7" xfId="360"/>
    <cellStyle name="Comma 9 6 8" xfId="361"/>
    <cellStyle name="Comma 9 6 9" xfId="362"/>
    <cellStyle name="Comma 9 6 9 2" xfId="363"/>
    <cellStyle name="Comma 9 6 9 2 2" xfId="364"/>
    <cellStyle name="Comma 9 6 9 2 3" xfId="365"/>
    <cellStyle name="Comma 9 6 9 2 3 2" xfId="366"/>
    <cellStyle name="Comma 9 6 9 2 3 3" xfId="367"/>
    <cellStyle name="Comma 9 6 9 2 3 4" xfId="368"/>
    <cellStyle name="Currency 2" xfId="369"/>
    <cellStyle name="Currency 3" xfId="370"/>
    <cellStyle name="Heading 3" xfId="371" builtinId="18"/>
    <cellStyle name="Normal" xfId="0" builtinId="0"/>
    <cellStyle name="Normal 2" xfId="372"/>
    <cellStyle name="Normal 2 2" xfId="373"/>
    <cellStyle name="Normal 2 2 2" xfId="374"/>
    <cellStyle name="Normal 2 2 3" xfId="375"/>
    <cellStyle name="Normal 2 2 4" xfId="376"/>
    <cellStyle name="Normal 2 2 4 2" xfId="377"/>
    <cellStyle name="Normal 2 2 4 2 2" xfId="378"/>
    <cellStyle name="Normal 2 2 4 3" xfId="379"/>
    <cellStyle name="Normal 2 2 4 4" xfId="380"/>
    <cellStyle name="Normal 2 2 4 5" xfId="381"/>
    <cellStyle name="Normal 2 2 4 5 2" xfId="382"/>
    <cellStyle name="Normal 2 2 4 5 3" xfId="383"/>
    <cellStyle name="Normal 2 2 4 5 4" xfId="384"/>
    <cellStyle name="Normal 2 2 5" xfId="385"/>
    <cellStyle name="Normal 2 3" xfId="386"/>
    <cellStyle name="Normal 2 4" xfId="387"/>
    <cellStyle name="Normal 3" xfId="388"/>
    <cellStyle name="Normal 3 2" xfId="389"/>
    <cellStyle name="Normal 36" xfId="390"/>
    <cellStyle name="Normal 4" xfId="391"/>
    <cellStyle name="Normal 4 2" xfId="392"/>
    <cellStyle name="Normal 5" xfId="393"/>
    <cellStyle name="Normal 6" xfId="394"/>
    <cellStyle name="Percent" xfId="395" builtinId="5"/>
    <cellStyle name="Percent 10" xfId="396"/>
    <cellStyle name="Percent 10 2" xfId="397"/>
    <cellStyle name="Percent 10 3" xfId="398"/>
    <cellStyle name="Percent 10 3 2" xfId="399"/>
    <cellStyle name="Percent 10 3 3" xfId="400"/>
    <cellStyle name="Percent 10 3 3 2" xfId="401"/>
    <cellStyle name="Percent 10 3 3 3" xfId="402"/>
    <cellStyle name="Percent 10 3 3 4" xfId="403"/>
    <cellStyle name="Percent 11" xfId="404"/>
    <cellStyle name="Percent 11 2" xfId="405"/>
    <cellStyle name="Percent 11 3" xfId="406"/>
    <cellStyle name="Percent 11 3 2" xfId="407"/>
    <cellStyle name="Percent 11 3 3" xfId="408"/>
    <cellStyle name="Percent 11 3 4" xfId="409"/>
    <cellStyle name="Percent 12" xfId="410"/>
    <cellStyle name="Percent 12 2" xfId="411"/>
    <cellStyle name="Percent 12 3" xfId="412"/>
    <cellStyle name="Percent 12 3 2" xfId="413"/>
    <cellStyle name="Percent 12 3 3" xfId="414"/>
    <cellStyle name="Percent 12 3 4" xfId="415"/>
    <cellStyle name="Percent 13" xfId="416"/>
    <cellStyle name="Percent 13 2" xfId="417"/>
    <cellStyle name="Percent 13 3" xfId="418"/>
    <cellStyle name="Percent 13 3 2" xfId="419"/>
    <cellStyle name="Percent 13 3 3" xfId="420"/>
    <cellStyle name="Percent 13 3 4" xfId="421"/>
    <cellStyle name="Percent 14" xfId="422"/>
    <cellStyle name="Percent 14 2" xfId="423"/>
    <cellStyle name="Percent 14 3" xfId="424"/>
    <cellStyle name="Percent 14 3 2" xfId="425"/>
    <cellStyle name="Percent 14 3 3" xfId="426"/>
    <cellStyle name="Percent 14 3 4" xfId="427"/>
    <cellStyle name="Percent 15" xfId="428"/>
    <cellStyle name="Percent 15 2" xfId="429"/>
    <cellStyle name="Percent 15 3" xfId="430"/>
    <cellStyle name="Percent 15 3 2" xfId="431"/>
    <cellStyle name="Percent 15 3 3" xfId="432"/>
    <cellStyle name="Percent 15 3 4" xfId="433"/>
    <cellStyle name="Percent 16" xfId="434"/>
    <cellStyle name="Percent 16 2" xfId="435"/>
    <cellStyle name="Percent 16 3" xfId="436"/>
    <cellStyle name="Percent 16 3 2" xfId="437"/>
    <cellStyle name="Percent 16 3 3" xfId="438"/>
    <cellStyle name="Percent 16 3 4" xfId="439"/>
    <cellStyle name="Percent 17" xfId="440"/>
    <cellStyle name="Percent 17 2" xfId="441"/>
    <cellStyle name="Percent 17 3" xfId="442"/>
    <cellStyle name="Percent 17 3 2" xfId="443"/>
    <cellStyle name="Percent 17 3 3" xfId="444"/>
    <cellStyle name="Percent 17 3 4" xfId="445"/>
    <cellStyle name="Percent 18" xfId="446"/>
    <cellStyle name="Percent 18 2" xfId="447"/>
    <cellStyle name="Percent 18 3" xfId="448"/>
    <cellStyle name="Percent 18 3 2" xfId="449"/>
    <cellStyle name="Percent 18 3 3" xfId="450"/>
    <cellStyle name="Percent 18 3 4" xfId="451"/>
    <cellStyle name="Percent 19" xfId="452"/>
    <cellStyle name="Percent 19 2" xfId="453"/>
    <cellStyle name="Percent 19 3" xfId="454"/>
    <cellStyle name="Percent 19 3 2" xfId="455"/>
    <cellStyle name="Percent 19 3 3" xfId="456"/>
    <cellStyle name="Percent 19 3 4" xfId="457"/>
    <cellStyle name="Percent 2" xfId="458"/>
    <cellStyle name="Percent 2 2" xfId="459"/>
    <cellStyle name="Percent 2 2 2" xfId="460"/>
    <cellStyle name="Percent 2 2 2 2" xfId="461"/>
    <cellStyle name="Percent 2 2 2 3" xfId="462"/>
    <cellStyle name="Percent 2 2 2 3 2" xfId="463"/>
    <cellStyle name="Percent 2 2 2 3 3" xfId="464"/>
    <cellStyle name="Percent 2 2 2 3 3 2" xfId="465"/>
    <cellStyle name="Percent 2 2 2 3 3 3" xfId="466"/>
    <cellStyle name="Percent 2 2 2 3 3 4" xfId="467"/>
    <cellStyle name="Percent 2 2 2 3 4" xfId="468"/>
    <cellStyle name="Percent 2 2 2 3 4 2" xfId="469"/>
    <cellStyle name="Percent 2 2 2 3 4 2 2" xfId="470"/>
    <cellStyle name="Percent 2 2 2 3 4 2 3" xfId="471"/>
    <cellStyle name="Percent 2 2 2 3 4 2 3 2" xfId="472"/>
    <cellStyle name="Percent 2 2 2 3 4 2 3 3" xfId="473"/>
    <cellStyle name="Percent 2 2 2 3 4 2 3 4" xfId="474"/>
    <cellStyle name="Percent 2 2 2 3 4 3" xfId="475"/>
    <cellStyle name="Percent 2 2 2 3 5" xfId="476"/>
    <cellStyle name="Percent 2 2 2 3 5 2" xfId="477"/>
    <cellStyle name="Percent 2 2 2 3 5 3" xfId="478"/>
    <cellStyle name="Percent 2 2 2 3 5 3 2" xfId="479"/>
    <cellStyle name="Percent 2 2 2 3 5 3 3" xfId="480"/>
    <cellStyle name="Percent 2 2 2 3 5 3 4" xfId="481"/>
    <cellStyle name="Percent 2 2 2 3 6" xfId="482"/>
    <cellStyle name="Percent 2 2 2 3 7" xfId="483"/>
    <cellStyle name="Percent 2 2 2 3 7 2" xfId="484"/>
    <cellStyle name="Percent 2 2 2 3 7 3" xfId="485"/>
    <cellStyle name="Percent 2 2 2 3 7 4" xfId="486"/>
    <cellStyle name="Percent 2 2 2 4" xfId="487"/>
    <cellStyle name="Percent 2 2 2 4 2" xfId="488"/>
    <cellStyle name="Percent 2 2 2 4 2 2" xfId="489"/>
    <cellStyle name="Percent 2 2 2 4 2 3" xfId="490"/>
    <cellStyle name="Percent 2 2 2 4 2 3 2" xfId="491"/>
    <cellStyle name="Percent 2 2 2 4 2 3 3" xfId="492"/>
    <cellStyle name="Percent 2 2 2 4 2 3 4" xfId="493"/>
    <cellStyle name="Percent 2 2 2 4 3" xfId="494"/>
    <cellStyle name="Percent 2 2 2 5" xfId="495"/>
    <cellStyle name="Percent 2 2 2 5 2" xfId="496"/>
    <cellStyle name="Percent 2 2 2 5 3" xfId="497"/>
    <cellStyle name="Percent 2 2 2 5 3 2" xfId="498"/>
    <cellStyle name="Percent 2 2 2 5 3 3" xfId="499"/>
    <cellStyle name="Percent 2 2 2 5 3 4" xfId="500"/>
    <cellStyle name="Percent 2 2 2 6" xfId="501"/>
    <cellStyle name="Percent 2 2 2 6 2" xfId="502"/>
    <cellStyle name="Percent 2 2 2 6 3" xfId="503"/>
    <cellStyle name="Percent 2 2 2 6 4" xfId="504"/>
    <cellStyle name="Percent 2 2 3" xfId="505"/>
    <cellStyle name="Percent 2 2 3 2" xfId="506"/>
    <cellStyle name="Percent 2 2 3 3" xfId="507"/>
    <cellStyle name="Percent 2 2 3 4" xfId="508"/>
    <cellStyle name="Percent 2 3" xfId="509"/>
    <cellStyle name="Percent 2 4" xfId="510"/>
    <cellStyle name="Percent 2 4 10" xfId="511"/>
    <cellStyle name="Percent 2 4 11" xfId="512"/>
    <cellStyle name="Percent 2 4 11 2" xfId="513"/>
    <cellStyle name="Percent 2 4 11 2 2" xfId="514"/>
    <cellStyle name="Percent 2 4 11 2 3" xfId="515"/>
    <cellStyle name="Percent 2 4 11 2 3 2" xfId="516"/>
    <cellStyle name="Percent 2 4 11 2 3 3" xfId="517"/>
    <cellStyle name="Percent 2 4 11 2 3 4" xfId="518"/>
    <cellStyle name="Percent 2 4 2" xfId="519"/>
    <cellStyle name="Percent 2 4 3" xfId="520"/>
    <cellStyle name="Percent 2 4 4" xfId="521"/>
    <cellStyle name="Percent 2 4 5" xfId="522"/>
    <cellStyle name="Percent 2 4 5 2" xfId="523"/>
    <cellStyle name="Percent 2 4 5 2 2" xfId="524"/>
    <cellStyle name="Percent 2 4 5 2 3" xfId="525"/>
    <cellStyle name="Percent 2 4 6" xfId="526"/>
    <cellStyle name="Percent 2 4 7" xfId="527"/>
    <cellStyle name="Percent 2 4 8" xfId="528"/>
    <cellStyle name="Percent 2 4 9" xfId="529"/>
    <cellStyle name="Percent 2 4 9 2" xfId="530"/>
    <cellStyle name="Percent 2 4 9 2 2" xfId="531"/>
    <cellStyle name="Percent 2 4 9 2 3" xfId="532"/>
    <cellStyle name="Percent 2 4 9 2 3 2" xfId="533"/>
    <cellStyle name="Percent 2 4 9 2 3 3" xfId="534"/>
    <cellStyle name="Percent 2 4 9 2 3 4" xfId="535"/>
    <cellStyle name="Percent 20" xfId="536"/>
    <cellStyle name="Percent 20 2" xfId="537"/>
    <cellStyle name="Percent 20 3" xfId="538"/>
    <cellStyle name="Percent 20 3 2" xfId="539"/>
    <cellStyle name="Percent 20 3 3" xfId="540"/>
    <cellStyle name="Percent 20 3 4" xfId="541"/>
    <cellStyle name="Percent 21" xfId="542"/>
    <cellStyle name="Percent 21 2" xfId="543"/>
    <cellStyle name="Percent 21 3" xfId="544"/>
    <cellStyle name="Percent 21 3 2" xfId="545"/>
    <cellStyle name="Percent 21 3 3" xfId="546"/>
    <cellStyle name="Percent 21 3 4" xfId="547"/>
    <cellStyle name="Percent 22" xfId="548"/>
    <cellStyle name="Percent 22 2" xfId="549"/>
    <cellStyle name="Percent 23" xfId="550"/>
    <cellStyle name="Percent 23 2" xfId="551"/>
    <cellStyle name="Percent 24" xfId="552"/>
    <cellStyle name="Percent 24 2" xfId="553"/>
    <cellStyle name="Percent 25" xfId="554"/>
    <cellStyle name="Percent 25 2" xfId="555"/>
    <cellStyle name="Percent 26" xfId="556"/>
    <cellStyle name="Percent 26 2" xfId="557"/>
    <cellStyle name="Percent 27" xfId="558"/>
    <cellStyle name="Percent 3" xfId="559"/>
    <cellStyle name="Percent 3 2" xfId="560"/>
    <cellStyle name="Percent 3 2 2" xfId="561"/>
    <cellStyle name="Percent 3 2 3" xfId="562"/>
    <cellStyle name="Percent 3 2 3 2" xfId="563"/>
    <cellStyle name="Percent 3 2 3 3" xfId="564"/>
    <cellStyle name="Percent 3 2 3 4" xfId="565"/>
    <cellStyle name="Percent 3 2 4" xfId="566"/>
    <cellStyle name="Percent 3 2 4 2" xfId="567"/>
    <cellStyle name="Percent 3 2 4 2 2" xfId="568"/>
    <cellStyle name="Percent 3 2 4 2 3" xfId="569"/>
    <cellStyle name="Percent 3 2 4 2 3 2" xfId="570"/>
    <cellStyle name="Percent 3 2 4 2 3 3" xfId="571"/>
    <cellStyle name="Percent 3 2 4 2 3 4" xfId="572"/>
    <cellStyle name="Percent 3 2 4 3" xfId="573"/>
    <cellStyle name="Percent 3 2 5" xfId="574"/>
    <cellStyle name="Percent 3 2 5 2" xfId="575"/>
    <cellStyle name="Percent 3 2 5 3" xfId="576"/>
    <cellStyle name="Percent 3 2 5 3 2" xfId="577"/>
    <cellStyle name="Percent 3 2 5 3 3" xfId="578"/>
    <cellStyle name="Percent 3 2 5 3 4" xfId="579"/>
    <cellStyle name="Percent 3 2 6" xfId="580"/>
    <cellStyle name="Percent 3 2 7" xfId="581"/>
    <cellStyle name="Percent 3 2 7 2" xfId="582"/>
    <cellStyle name="Percent 3 2 7 3" xfId="583"/>
    <cellStyle name="Percent 3 2 7 4" xfId="584"/>
    <cellStyle name="Percent 3 3" xfId="585"/>
    <cellStyle name="Percent 3 4" xfId="586"/>
    <cellStyle name="Percent 3 5" xfId="587"/>
    <cellStyle name="Percent 3 5 2" xfId="588"/>
    <cellStyle name="Percent 3 5 3" xfId="589"/>
    <cellStyle name="Percent 3 5 4" xfId="590"/>
    <cellStyle name="Percent 4" xfId="591"/>
    <cellStyle name="Percent 4 2" xfId="592"/>
    <cellStyle name="Percent 4 3" xfId="593"/>
    <cellStyle name="Percent 4 3 2" xfId="594"/>
    <cellStyle name="Percent 4 3 3" xfId="595"/>
    <cellStyle name="Percent 4 3 4" xfId="596"/>
    <cellStyle name="Percent 4 4" xfId="597"/>
    <cellStyle name="Percent 4 4 2" xfId="598"/>
    <cellStyle name="Percent 4 4 2 2" xfId="599"/>
    <cellStyle name="Percent 4 4 2 3" xfId="600"/>
    <cellStyle name="Percent 4 4 2 3 2" xfId="601"/>
    <cellStyle name="Percent 4 4 2 3 3" xfId="602"/>
    <cellStyle name="Percent 4 4 2 3 4" xfId="603"/>
    <cellStyle name="Percent 4 4 3" xfId="604"/>
    <cellStyle name="Percent 4 5" xfId="605"/>
    <cellStyle name="Percent 4 5 2" xfId="606"/>
    <cellStyle name="Percent 4 5 3" xfId="607"/>
    <cellStyle name="Percent 4 5 3 2" xfId="608"/>
    <cellStyle name="Percent 4 5 3 3" xfId="609"/>
    <cellStyle name="Percent 4 5 3 4" xfId="610"/>
    <cellStyle name="Percent 4 6" xfId="611"/>
    <cellStyle name="Percent 4 7" xfId="612"/>
    <cellStyle name="Percent 4 7 2" xfId="613"/>
    <cellStyle name="Percent 4 7 3" xfId="614"/>
    <cellStyle name="Percent 4 7 4" xfId="615"/>
    <cellStyle name="Percent 5" xfId="616"/>
    <cellStyle name="Percent 5 2" xfId="617"/>
    <cellStyle name="Percent 5 3" xfId="618"/>
    <cellStyle name="Percent 5 3 2" xfId="619"/>
    <cellStyle name="Percent 5 3 3" xfId="620"/>
    <cellStyle name="Percent 5 4" xfId="621"/>
    <cellStyle name="Percent 5 4 2" xfId="622"/>
    <cellStyle name="Percent 5 4 3" xfId="623"/>
    <cellStyle name="Percent 5 4 4" xfId="624"/>
    <cellStyle name="Percent 5 5" xfId="625"/>
    <cellStyle name="Percent 5 5 2" xfId="626"/>
    <cellStyle name="Percent 5 5 2 2" xfId="627"/>
    <cellStyle name="Percent 5 5 2 3" xfId="628"/>
    <cellStyle name="Percent 5 5 2 3 2" xfId="629"/>
    <cellStyle name="Percent 5 5 2 3 3" xfId="630"/>
    <cellStyle name="Percent 5 5 2 3 4" xfId="631"/>
    <cellStyle name="Percent 5 5 3" xfId="632"/>
    <cellStyle name="Percent 5 6" xfId="633"/>
    <cellStyle name="Percent 5 6 2" xfId="634"/>
    <cellStyle name="Percent 5 6 3" xfId="635"/>
    <cellStyle name="Percent 5 6 3 2" xfId="636"/>
    <cellStyle name="Percent 5 6 3 3" xfId="637"/>
    <cellStyle name="Percent 5 6 3 4" xfId="638"/>
    <cellStyle name="Percent 5 7" xfId="639"/>
    <cellStyle name="Percent 5 8" xfId="640"/>
    <cellStyle name="Percent 5 8 2" xfId="641"/>
    <cellStyle name="Percent 5 8 3" xfId="642"/>
    <cellStyle name="Percent 5 8 4" xfId="643"/>
    <cellStyle name="Percent 6" xfId="644"/>
    <cellStyle name="Percent 6 10" xfId="645"/>
    <cellStyle name="Percent 6 11" xfId="646"/>
    <cellStyle name="Percent 6 11 2" xfId="647"/>
    <cellStyle name="Percent 6 11 2 2" xfId="648"/>
    <cellStyle name="Percent 6 11 2 3" xfId="649"/>
    <cellStyle name="Percent 6 11 2 3 2" xfId="650"/>
    <cellStyle name="Percent 6 11 2 3 3" xfId="651"/>
    <cellStyle name="Percent 6 11 2 3 4" xfId="652"/>
    <cellStyle name="Percent 6 12" xfId="653"/>
    <cellStyle name="Percent 6 13" xfId="654"/>
    <cellStyle name="Percent 6 13 2" xfId="655"/>
    <cellStyle name="Percent 6 13 2 2" xfId="656"/>
    <cellStyle name="Percent 6 13 2 3" xfId="657"/>
    <cellStyle name="Percent 6 13 2 3 2" xfId="658"/>
    <cellStyle name="Percent 6 13 2 3 3" xfId="659"/>
    <cellStyle name="Percent 6 13 2 3 4" xfId="660"/>
    <cellStyle name="Percent 6 14" xfId="661"/>
    <cellStyle name="Percent 6 14 2" xfId="662"/>
    <cellStyle name="Percent 6 15" xfId="663"/>
    <cellStyle name="Percent 6 16" xfId="664"/>
    <cellStyle name="Percent 6 16 2" xfId="665"/>
    <cellStyle name="Percent 6 16 3" xfId="666"/>
    <cellStyle name="Percent 6 16 4" xfId="667"/>
    <cellStyle name="Percent 6 2" xfId="668"/>
    <cellStyle name="Percent 6 3" xfId="669"/>
    <cellStyle name="Percent 6 4" xfId="670"/>
    <cellStyle name="Percent 6 5" xfId="671"/>
    <cellStyle name="Percent 6 6" xfId="672"/>
    <cellStyle name="Percent 6 7" xfId="673"/>
    <cellStyle name="Percent 6 7 2" xfId="674"/>
    <cellStyle name="Percent 6 7 2 2" xfId="675"/>
    <cellStyle name="Percent 6 7 2 3" xfId="676"/>
    <cellStyle name="Percent 6 8" xfId="677"/>
    <cellStyle name="Percent 6 9" xfId="678"/>
    <cellStyle name="Percent 7" xfId="679"/>
    <cellStyle name="Percent 7 10" xfId="680"/>
    <cellStyle name="Percent 7 11" xfId="681"/>
    <cellStyle name="Percent 7 11 2" xfId="682"/>
    <cellStyle name="Percent 7 11 2 2" xfId="683"/>
    <cellStyle name="Percent 7 11 2 3" xfId="684"/>
    <cellStyle name="Percent 7 11 2 3 2" xfId="685"/>
    <cellStyle name="Percent 7 11 2 3 3" xfId="686"/>
    <cellStyle name="Percent 7 11 2 3 4" xfId="687"/>
    <cellStyle name="Percent 7 12" xfId="688"/>
    <cellStyle name="Percent 7 12 2" xfId="689"/>
    <cellStyle name="Percent 7 13" xfId="690"/>
    <cellStyle name="Percent 7 14" xfId="691"/>
    <cellStyle name="Percent 7 14 2" xfId="692"/>
    <cellStyle name="Percent 7 14 3" xfId="693"/>
    <cellStyle name="Percent 7 14 4" xfId="694"/>
    <cellStyle name="Percent 7 2" xfId="695"/>
    <cellStyle name="Percent 7 3" xfId="696"/>
    <cellStyle name="Percent 7 4" xfId="697"/>
    <cellStyle name="Percent 7 5" xfId="698"/>
    <cellStyle name="Percent 7 5 2" xfId="699"/>
    <cellStyle name="Percent 7 5 2 2" xfId="700"/>
    <cellStyle name="Percent 7 5 2 3" xfId="701"/>
    <cellStyle name="Percent 7 5 2 4" xfId="702"/>
    <cellStyle name="Percent 7 6" xfId="703"/>
    <cellStyle name="Percent 7 7" xfId="704"/>
    <cellStyle name="Percent 7 8" xfId="705"/>
    <cellStyle name="Percent 7 9" xfId="706"/>
    <cellStyle name="Percent 7 9 2" xfId="707"/>
    <cellStyle name="Percent 7 9 2 2" xfId="708"/>
    <cellStyle name="Percent 7 9 2 3" xfId="709"/>
    <cellStyle name="Percent 7 9 2 3 2" xfId="710"/>
    <cellStyle name="Percent 7 9 2 3 3" xfId="711"/>
    <cellStyle name="Percent 7 9 2 3 4" xfId="712"/>
    <cellStyle name="Percent 8" xfId="713"/>
    <cellStyle name="Percent 8 2" xfId="714"/>
    <cellStyle name="Percent 8 3" xfId="715"/>
    <cellStyle name="Percent 8 4" xfId="716"/>
    <cellStyle name="Percent 8 5" xfId="717"/>
    <cellStyle name="Percent 9" xfId="718"/>
    <cellStyle name="Percent 9 2" xfId="719"/>
    <cellStyle name="Percent 9 3" xfId="720"/>
    <cellStyle name="Percent 9 4" xfId="721"/>
    <cellStyle name="Percent 9 5" xfId="722"/>
    <cellStyle name="PSChar" xfId="723"/>
    <cellStyle name="PSDate" xfId="724"/>
    <cellStyle name="PSDec" xfId="725"/>
    <cellStyle name="PSHeading" xfId="726"/>
    <cellStyle name="PSInt" xfId="727"/>
    <cellStyle name="PSSpacer" xfId="7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h0ca004\owned\INTERNAL\Rate%20Case%202014%20KEPCo\BSRR_BS10R\Monthly%20NERC%20Compliance%20Spreadsheet\New%20Files\Monthly%20Costs\For%20July%202018%20Jul%202015%20-%20May%202018%20info%20for%20Ranie%20Wohnh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h0ca004\owned\INTERNAL\Rate%20Case%202014%20KEPCo\BSRR_BS10R\Monthly%20NERC%20Compliance%20Spreadsheet\New%20Files\Monthly%20Costs\For%20Sept%202018%20Jul%202015%20-%20Aug%202018%20info%20for%20Ranie%20Wohnh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Quer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Order Stratus"/>
      <sheetName val="Pivot"/>
      <sheetName val="Sheet1"/>
      <sheetName val="Que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9"/>
  <sheetViews>
    <sheetView tabSelected="1" zoomScale="85" zoomScaleNormal="85" workbookViewId="0">
      <pane xSplit="4" ySplit="5" topLeftCell="E6" activePane="bottomRight" state="frozen"/>
      <selection pane="topRight" activeCell="K1" sqref="K1"/>
      <selection pane="bottomLeft" activeCell="A5" sqref="A5"/>
      <selection pane="bottomRight" activeCell="C26" sqref="C26"/>
    </sheetView>
  </sheetViews>
  <sheetFormatPr defaultRowHeight="12.75"/>
  <cols>
    <col min="1" max="1" width="6.42578125" style="26" customWidth="1"/>
    <col min="2" max="2" width="1.85546875" style="26" customWidth="1"/>
    <col min="3" max="3" width="12.140625" style="29" bestFit="1" customWidth="1"/>
    <col min="4" max="4" width="21.140625" style="28" bestFit="1" customWidth="1"/>
    <col min="5" max="5" width="2" style="27" customWidth="1"/>
    <col min="6" max="6" width="17.42578125" style="27" customWidth="1"/>
    <col min="7" max="7" width="2.140625" style="27" customWidth="1"/>
    <col min="8" max="8" width="17.42578125" style="27" customWidth="1"/>
    <col min="9" max="9" width="2.85546875" style="27" customWidth="1"/>
    <col min="10" max="10" width="15.85546875" style="27" customWidth="1"/>
    <col min="11" max="11" width="2.140625" style="27" customWidth="1"/>
    <col min="12" max="12" width="15.5703125" style="30" bestFit="1" customWidth="1"/>
    <col min="13" max="13" width="3.5703125" style="30" customWidth="1"/>
    <col min="14" max="15" width="17.140625" style="31" customWidth="1"/>
    <col min="16" max="18" width="14.140625" style="31" customWidth="1"/>
    <col min="19" max="20" width="20" style="31" customWidth="1"/>
    <col min="21" max="21" width="19.42578125" style="82" bestFit="1" customWidth="1"/>
    <col min="22" max="22" width="19.42578125" style="82" customWidth="1"/>
    <col min="23" max="23" width="14.42578125" style="82" customWidth="1"/>
    <col min="24" max="25" width="17" style="82" customWidth="1"/>
    <col min="26" max="26" width="14.42578125" style="82" customWidth="1"/>
    <col min="27" max="27" width="17" style="82" customWidth="1"/>
    <col min="28" max="34" width="16.85546875" style="104" customWidth="1"/>
    <col min="35" max="16384" width="9.140625" style="26"/>
  </cols>
  <sheetData>
    <row r="1" spans="1:34">
      <c r="O1" s="37" t="s">
        <v>39</v>
      </c>
      <c r="P1" s="31">
        <v>0.98499999999999999</v>
      </c>
    </row>
    <row r="2" spans="1:34">
      <c r="A2" s="1"/>
      <c r="B2" s="1"/>
      <c r="C2" s="141" t="s">
        <v>108</v>
      </c>
      <c r="D2" s="4"/>
      <c r="E2" s="3"/>
      <c r="F2" s="3"/>
      <c r="G2" s="3"/>
      <c r="H2" s="3"/>
      <c r="I2" s="3"/>
      <c r="J2" s="3"/>
      <c r="K2" s="3"/>
      <c r="L2" s="5"/>
      <c r="M2" s="5"/>
      <c r="N2" s="13"/>
      <c r="O2" s="13"/>
      <c r="P2" s="14"/>
      <c r="Q2" s="14"/>
      <c r="R2" s="14"/>
      <c r="S2" s="14"/>
      <c r="T2" s="14"/>
      <c r="U2" s="83"/>
      <c r="V2" s="83"/>
      <c r="W2" s="84"/>
      <c r="X2" s="84"/>
      <c r="Y2" s="84"/>
      <c r="Z2" s="84"/>
      <c r="AA2" s="84"/>
    </row>
    <row r="3" spans="1:34" s="32" customFormat="1" ht="15.75">
      <c r="A3" s="8"/>
      <c r="B3" s="8"/>
      <c r="C3" s="17" t="s">
        <v>107</v>
      </c>
      <c r="D3" s="15"/>
      <c r="E3" s="11"/>
      <c r="F3" s="35"/>
      <c r="G3" s="35"/>
      <c r="H3" s="35"/>
      <c r="I3" s="35"/>
      <c r="J3" s="35"/>
      <c r="K3" s="16"/>
      <c r="L3" s="10"/>
      <c r="M3" s="10"/>
      <c r="N3" s="142" t="s">
        <v>11</v>
      </c>
      <c r="O3" s="142"/>
      <c r="P3" s="142"/>
      <c r="Q3" s="36"/>
      <c r="R3" s="36"/>
      <c r="S3" s="36"/>
      <c r="T3" s="36"/>
      <c r="U3" s="143">
        <v>2017</v>
      </c>
      <c r="V3" s="143"/>
      <c r="W3" s="143"/>
      <c r="X3" s="85"/>
      <c r="Y3" s="85"/>
      <c r="Z3" s="85"/>
      <c r="AA3" s="85"/>
      <c r="AB3" s="144">
        <v>2018</v>
      </c>
      <c r="AC3" s="144"/>
      <c r="AD3" s="144"/>
      <c r="AE3" s="105"/>
      <c r="AF3" s="105"/>
      <c r="AG3" s="105"/>
      <c r="AH3" s="105"/>
    </row>
    <row r="4" spans="1:34" s="32" customFormat="1" ht="15.75">
      <c r="A4" s="8"/>
      <c r="B4" s="8"/>
      <c r="C4" s="17"/>
      <c r="D4" s="15"/>
      <c r="E4" s="11"/>
      <c r="F4" s="35"/>
      <c r="G4" s="35"/>
      <c r="H4" s="35"/>
      <c r="I4" s="35"/>
      <c r="J4" s="35"/>
      <c r="K4" s="16"/>
      <c r="L4" s="10"/>
      <c r="M4" s="10"/>
      <c r="N4" s="36"/>
      <c r="O4" s="36"/>
      <c r="P4" s="36"/>
      <c r="Q4" s="36"/>
      <c r="R4" s="36"/>
      <c r="S4" s="36"/>
      <c r="T4" s="36"/>
      <c r="U4" s="85"/>
      <c r="V4" s="85"/>
      <c r="W4" s="85"/>
      <c r="X4" s="85"/>
      <c r="Y4" s="85"/>
      <c r="Z4" s="85"/>
      <c r="AA4" s="85"/>
      <c r="AB4" s="105"/>
      <c r="AC4" s="105"/>
      <c r="AD4" s="105"/>
      <c r="AE4" s="105"/>
      <c r="AF4" s="105"/>
      <c r="AG4" s="105"/>
      <c r="AH4" s="105"/>
    </row>
    <row r="5" spans="1:34" ht="75.75" thickBot="1">
      <c r="A5" s="1" t="s">
        <v>1</v>
      </c>
      <c r="B5" s="1"/>
      <c r="C5" s="20" t="s">
        <v>2</v>
      </c>
      <c r="D5" s="18" t="s">
        <v>3</v>
      </c>
      <c r="E5" s="3"/>
      <c r="F5" s="20" t="s">
        <v>61</v>
      </c>
      <c r="G5" s="20"/>
      <c r="H5" s="20" t="s">
        <v>65</v>
      </c>
      <c r="I5" s="20"/>
      <c r="J5" s="20" t="s">
        <v>31</v>
      </c>
      <c r="K5" s="20"/>
      <c r="L5" s="19" t="s">
        <v>4</v>
      </c>
      <c r="M5" s="19"/>
      <c r="N5" s="21" t="s">
        <v>30</v>
      </c>
      <c r="O5" s="21" t="s">
        <v>32</v>
      </c>
      <c r="P5" s="21" t="s">
        <v>8</v>
      </c>
      <c r="Q5" s="21" t="s">
        <v>41</v>
      </c>
      <c r="R5" s="21" t="s">
        <v>45</v>
      </c>
      <c r="S5" s="21" t="s">
        <v>38</v>
      </c>
      <c r="T5" s="21" t="s">
        <v>46</v>
      </c>
      <c r="U5" s="86" t="s">
        <v>62</v>
      </c>
      <c r="V5" s="86" t="s">
        <v>32</v>
      </c>
      <c r="W5" s="86" t="s">
        <v>8</v>
      </c>
      <c r="X5" s="86" t="s">
        <v>41</v>
      </c>
      <c r="Y5" s="86" t="s">
        <v>45</v>
      </c>
      <c r="Z5" s="86" t="s">
        <v>38</v>
      </c>
      <c r="AA5" s="86" t="s">
        <v>46</v>
      </c>
      <c r="AB5" s="103" t="s">
        <v>64</v>
      </c>
      <c r="AC5" s="103" t="s">
        <v>32</v>
      </c>
      <c r="AD5" s="103" t="s">
        <v>8</v>
      </c>
      <c r="AE5" s="103" t="s">
        <v>41</v>
      </c>
      <c r="AF5" s="103" t="s">
        <v>45</v>
      </c>
      <c r="AG5" s="103" t="s">
        <v>38</v>
      </c>
      <c r="AH5" s="103" t="s">
        <v>46</v>
      </c>
    </row>
    <row r="6" spans="1:34">
      <c r="A6" s="1"/>
      <c r="B6" s="1"/>
      <c r="C6" s="6"/>
      <c r="D6" s="7"/>
      <c r="E6" s="3"/>
      <c r="F6" s="6" t="s">
        <v>73</v>
      </c>
      <c r="G6" s="6"/>
      <c r="H6" s="6" t="s">
        <v>5</v>
      </c>
      <c r="I6" s="6"/>
      <c r="J6" s="6" t="s">
        <v>9</v>
      </c>
      <c r="K6" s="6"/>
      <c r="L6" s="6" t="s">
        <v>6</v>
      </c>
      <c r="M6" s="6"/>
      <c r="N6" s="25" t="s">
        <v>7</v>
      </c>
      <c r="O6" s="25" t="s">
        <v>10</v>
      </c>
      <c r="P6" s="25" t="s">
        <v>33</v>
      </c>
      <c r="Q6" s="25" t="s">
        <v>34</v>
      </c>
      <c r="R6" s="25" t="s">
        <v>12</v>
      </c>
      <c r="S6" s="25" t="s">
        <v>13</v>
      </c>
      <c r="T6" s="25" t="s">
        <v>35</v>
      </c>
      <c r="U6" s="87" t="s">
        <v>42</v>
      </c>
      <c r="V6" s="87" t="s">
        <v>47</v>
      </c>
      <c r="W6" s="87" t="s">
        <v>48</v>
      </c>
      <c r="X6" s="87" t="s">
        <v>49</v>
      </c>
      <c r="Y6" s="87" t="s">
        <v>50</v>
      </c>
      <c r="Z6" s="87" t="s">
        <v>51</v>
      </c>
      <c r="AA6" s="87" t="s">
        <v>52</v>
      </c>
      <c r="AB6" s="112" t="s">
        <v>66</v>
      </c>
      <c r="AC6" s="112" t="s">
        <v>67</v>
      </c>
      <c r="AD6" s="112" t="s">
        <v>68</v>
      </c>
      <c r="AE6" s="112" t="s">
        <v>69</v>
      </c>
      <c r="AF6" s="112" t="s">
        <v>70</v>
      </c>
      <c r="AG6" s="112" t="s">
        <v>71</v>
      </c>
      <c r="AH6" s="112" t="s">
        <v>72</v>
      </c>
    </row>
    <row r="7" spans="1:34">
      <c r="A7" s="1"/>
      <c r="B7" s="1"/>
      <c r="C7" s="2"/>
      <c r="D7" s="4"/>
      <c r="E7" s="3"/>
      <c r="F7" s="2"/>
      <c r="G7" s="2"/>
      <c r="H7" s="2"/>
      <c r="I7" s="2"/>
      <c r="J7" s="2"/>
      <c r="K7" s="2"/>
      <c r="L7" s="22"/>
      <c r="M7" s="22"/>
      <c r="N7" s="24" t="s">
        <v>14</v>
      </c>
      <c r="O7" s="23" t="s">
        <v>36</v>
      </c>
      <c r="P7" s="23" t="s">
        <v>37</v>
      </c>
      <c r="Q7" s="23" t="s">
        <v>43</v>
      </c>
      <c r="R7" s="23" t="s">
        <v>36</v>
      </c>
      <c r="S7" s="23" t="s">
        <v>40</v>
      </c>
      <c r="T7" s="23" t="s">
        <v>53</v>
      </c>
      <c r="U7" s="88" t="s">
        <v>73</v>
      </c>
      <c r="V7" s="88" t="s">
        <v>36</v>
      </c>
      <c r="W7" s="88" t="s">
        <v>54</v>
      </c>
      <c r="X7" s="88" t="s">
        <v>55</v>
      </c>
      <c r="Y7" s="88" t="s">
        <v>36</v>
      </c>
      <c r="Z7" s="88" t="s">
        <v>56</v>
      </c>
      <c r="AA7" s="88" t="s">
        <v>57</v>
      </c>
      <c r="AB7" s="111" t="s">
        <v>5</v>
      </c>
      <c r="AC7" s="111" t="s">
        <v>36</v>
      </c>
      <c r="AD7" s="112" t="s">
        <v>74</v>
      </c>
      <c r="AE7" s="112" t="s">
        <v>75</v>
      </c>
      <c r="AF7" s="111" t="s">
        <v>36</v>
      </c>
      <c r="AG7" s="112" t="s">
        <v>76</v>
      </c>
      <c r="AH7" s="112" t="s">
        <v>77</v>
      </c>
    </row>
    <row r="8" spans="1:34" s="70" customFormat="1" ht="13.5" thickBot="1">
      <c r="A8" s="64"/>
      <c r="B8" s="64"/>
      <c r="C8" s="65"/>
      <c r="D8" s="66"/>
      <c r="E8" s="67"/>
      <c r="F8" s="67"/>
      <c r="G8" s="67"/>
      <c r="H8" s="67"/>
      <c r="I8" s="67"/>
      <c r="J8" s="67"/>
      <c r="K8" s="67"/>
      <c r="L8" s="68"/>
      <c r="M8" s="68"/>
      <c r="N8" s="69"/>
      <c r="O8" s="69"/>
      <c r="P8" s="69"/>
      <c r="Q8" s="69"/>
      <c r="R8" s="69"/>
      <c r="S8" s="69"/>
      <c r="T8" s="69"/>
      <c r="U8" s="89"/>
      <c r="V8" s="89"/>
      <c r="W8" s="89"/>
      <c r="X8" s="89"/>
      <c r="Y8" s="89"/>
      <c r="Z8" s="89"/>
      <c r="AA8" s="89"/>
      <c r="AB8" s="106"/>
      <c r="AC8" s="106"/>
      <c r="AD8" s="106"/>
      <c r="AE8" s="106"/>
      <c r="AF8" s="106"/>
      <c r="AG8" s="106"/>
      <c r="AH8" s="106"/>
    </row>
    <row r="9" spans="1:34" s="63" customFormat="1">
      <c r="A9" s="56" t="s">
        <v>58</v>
      </c>
      <c r="B9" s="56"/>
      <c r="C9" s="57" t="s">
        <v>15</v>
      </c>
      <c r="D9" s="58" t="s">
        <v>18</v>
      </c>
      <c r="E9" s="40"/>
      <c r="F9" s="47">
        <v>0</v>
      </c>
      <c r="G9" s="59"/>
      <c r="H9" s="59">
        <v>0</v>
      </c>
      <c r="I9" s="59"/>
      <c r="J9" s="46"/>
      <c r="K9" s="59"/>
      <c r="L9" s="60">
        <v>0.2</v>
      </c>
      <c r="M9" s="61"/>
      <c r="N9" s="62">
        <f>J9</f>
        <v>0</v>
      </c>
      <c r="O9" s="95">
        <v>0</v>
      </c>
      <c r="P9" s="62">
        <f t="shared" ref="P9:P19" si="0">IF(N9=" "," ", ROUND(+N9*L9/12,2))</f>
        <v>0</v>
      </c>
      <c r="Q9" s="62">
        <f t="shared" ref="Q9:Q20" si="1">O9+P9</f>
        <v>0</v>
      </c>
      <c r="R9" s="95">
        <v>0</v>
      </c>
      <c r="S9" s="62">
        <f>ROUND(P9*$P$1,2)</f>
        <v>0</v>
      </c>
      <c r="T9" s="62">
        <f t="shared" ref="T9:T56" si="2">R9+S9</f>
        <v>0</v>
      </c>
      <c r="U9" s="90">
        <f t="shared" ref="U9:U40" si="3">F9</f>
        <v>0</v>
      </c>
      <c r="V9" s="90">
        <v>0</v>
      </c>
      <c r="W9" s="90">
        <f t="shared" ref="W9:W56" si="4">IF(U9=" "," ", ROUND(+U9*L9/12,2))</f>
        <v>0</v>
      </c>
      <c r="X9" s="90">
        <f>V9+W9</f>
        <v>0</v>
      </c>
      <c r="Y9" s="90">
        <v>0</v>
      </c>
      <c r="Z9" s="90">
        <f>ROUND(W9*$P$1,2)</f>
        <v>0</v>
      </c>
      <c r="AA9" s="90">
        <f t="shared" ref="AA9:AA56" si="5">Y9+Z9</f>
        <v>0</v>
      </c>
      <c r="AB9" s="107">
        <f t="shared" ref="AB9:AB40" si="6">H9</f>
        <v>0</v>
      </c>
      <c r="AC9" s="107">
        <v>0</v>
      </c>
      <c r="AD9" s="107">
        <f>IF(AB9=" "," ", ROUND(+AB9*L9/12,2))</f>
        <v>0</v>
      </c>
      <c r="AE9" s="107">
        <f>AC9+AD9</f>
        <v>0</v>
      </c>
      <c r="AF9" s="107">
        <v>0</v>
      </c>
      <c r="AG9" s="107">
        <f>ROUND(AD9*$P$1,2)</f>
        <v>0</v>
      </c>
      <c r="AH9" s="107">
        <f>AF9+AG9</f>
        <v>0</v>
      </c>
    </row>
    <row r="10" spans="1:34" s="51" customFormat="1">
      <c r="A10" s="42"/>
      <c r="B10" s="42"/>
      <c r="C10" s="43"/>
      <c r="D10" s="44" t="s">
        <v>19</v>
      </c>
      <c r="E10" s="45"/>
      <c r="F10" s="47">
        <v>0</v>
      </c>
      <c r="G10" s="47"/>
      <c r="H10" s="59">
        <v>0</v>
      </c>
      <c r="I10" s="47"/>
      <c r="J10" s="46"/>
      <c r="K10" s="47"/>
      <c r="L10" s="48">
        <v>0.2</v>
      </c>
      <c r="M10" s="49"/>
      <c r="N10" s="50">
        <f t="shared" ref="N10:N19" si="7">J10</f>
        <v>0</v>
      </c>
      <c r="O10" s="94">
        <v>0</v>
      </c>
      <c r="P10" s="50">
        <f>IF(N10=" "," ", ROUND(+N10*L10/12,2))</f>
        <v>0</v>
      </c>
      <c r="Q10" s="62">
        <f t="shared" si="1"/>
        <v>0</v>
      </c>
      <c r="R10" s="94">
        <v>0</v>
      </c>
      <c r="S10" s="50">
        <f t="shared" ref="S10:S20" si="8">ROUND(P10*$P$1,2)</f>
        <v>0</v>
      </c>
      <c r="T10" s="50">
        <f t="shared" si="2"/>
        <v>0</v>
      </c>
      <c r="U10" s="90">
        <f t="shared" si="3"/>
        <v>0</v>
      </c>
      <c r="V10" s="91">
        <v>0</v>
      </c>
      <c r="W10" s="90">
        <f t="shared" si="4"/>
        <v>0</v>
      </c>
      <c r="X10" s="91">
        <f t="shared" ref="X10:X20" si="9">V10+W10</f>
        <v>0</v>
      </c>
      <c r="Y10" s="91">
        <v>0</v>
      </c>
      <c r="Z10" s="91">
        <f t="shared" ref="Z10:Z20" si="10">ROUND(W10*$P$1,2)</f>
        <v>0</v>
      </c>
      <c r="AA10" s="91">
        <f t="shared" si="5"/>
        <v>0</v>
      </c>
      <c r="AB10" s="107">
        <f t="shared" si="6"/>
        <v>0</v>
      </c>
      <c r="AC10" s="107">
        <v>0</v>
      </c>
      <c r="AD10" s="107">
        <f t="shared" ref="AD10:AD56" si="11">IF(AB10=" "," ", ROUND(+AB10*L10/12,2))</f>
        <v>0</v>
      </c>
      <c r="AE10" s="108">
        <f t="shared" ref="AE10:AE20" si="12">AC10+AD10</f>
        <v>0</v>
      </c>
      <c r="AF10" s="107">
        <v>0</v>
      </c>
      <c r="AG10" s="108">
        <f t="shared" ref="AG10:AG20" si="13">ROUND(AD10*$P$1,2)</f>
        <v>0</v>
      </c>
      <c r="AH10" s="108">
        <f t="shared" ref="AH10:AH20" si="14">AF10+AG10</f>
        <v>0</v>
      </c>
    </row>
    <row r="11" spans="1:34" s="51" customFormat="1">
      <c r="A11" s="42"/>
      <c r="B11" s="42"/>
      <c r="C11" s="43" t="s">
        <v>16</v>
      </c>
      <c r="D11" s="44" t="s">
        <v>20</v>
      </c>
      <c r="E11" s="45"/>
      <c r="F11" s="47">
        <v>0</v>
      </c>
      <c r="G11" s="47"/>
      <c r="H11" s="59">
        <v>0</v>
      </c>
      <c r="I11" s="47"/>
      <c r="J11" s="46"/>
      <c r="K11" s="47"/>
      <c r="L11" s="48">
        <v>0.2</v>
      </c>
      <c r="M11" s="49"/>
      <c r="N11" s="50">
        <f>J11</f>
        <v>0</v>
      </c>
      <c r="O11" s="94">
        <v>0</v>
      </c>
      <c r="P11" s="50">
        <f>IF(N11=" "," ", ROUND(+N11*L11/12,2))</f>
        <v>0</v>
      </c>
      <c r="Q11" s="62">
        <f t="shared" si="1"/>
        <v>0</v>
      </c>
      <c r="R11" s="94">
        <v>0</v>
      </c>
      <c r="S11" s="50">
        <f t="shared" si="8"/>
        <v>0</v>
      </c>
      <c r="T11" s="50">
        <f t="shared" si="2"/>
        <v>0</v>
      </c>
      <c r="U11" s="90">
        <f t="shared" si="3"/>
        <v>0</v>
      </c>
      <c r="V11" s="91">
        <v>0</v>
      </c>
      <c r="W11" s="90">
        <f t="shared" si="4"/>
        <v>0</v>
      </c>
      <c r="X11" s="91">
        <f t="shared" si="9"/>
        <v>0</v>
      </c>
      <c r="Y11" s="91">
        <v>0</v>
      </c>
      <c r="Z11" s="91">
        <f t="shared" si="10"/>
        <v>0</v>
      </c>
      <c r="AA11" s="91">
        <f t="shared" si="5"/>
        <v>0</v>
      </c>
      <c r="AB11" s="107">
        <f t="shared" si="6"/>
        <v>0</v>
      </c>
      <c r="AC11" s="107">
        <v>0</v>
      </c>
      <c r="AD11" s="107">
        <f t="shared" si="11"/>
        <v>0</v>
      </c>
      <c r="AE11" s="108">
        <f t="shared" si="12"/>
        <v>0</v>
      </c>
      <c r="AF11" s="107">
        <v>0</v>
      </c>
      <c r="AG11" s="108">
        <f t="shared" si="13"/>
        <v>0</v>
      </c>
      <c r="AH11" s="108">
        <f t="shared" si="14"/>
        <v>0</v>
      </c>
    </row>
    <row r="12" spans="1:34" s="51" customFormat="1">
      <c r="A12" s="42"/>
      <c r="B12" s="42"/>
      <c r="C12" s="43" t="s">
        <v>17</v>
      </c>
      <c r="D12" s="52" t="s">
        <v>21</v>
      </c>
      <c r="E12" s="45"/>
      <c r="F12" s="47">
        <v>487.12</v>
      </c>
      <c r="G12" s="47"/>
      <c r="H12" s="59">
        <v>0</v>
      </c>
      <c r="I12" s="47"/>
      <c r="J12" s="46">
        <f>F12+H12</f>
        <v>487.12</v>
      </c>
      <c r="K12" s="47"/>
      <c r="L12" s="48">
        <v>0.2</v>
      </c>
      <c r="M12" s="49"/>
      <c r="N12" s="50">
        <f t="shared" si="7"/>
        <v>487.12</v>
      </c>
      <c r="O12" s="94">
        <v>113.68000000000002</v>
      </c>
      <c r="P12" s="50">
        <f t="shared" si="0"/>
        <v>8.1199999999999992</v>
      </c>
      <c r="Q12" s="62">
        <f t="shared" si="1"/>
        <v>121.80000000000003</v>
      </c>
      <c r="R12" s="94">
        <v>112</v>
      </c>
      <c r="S12" s="50">
        <f t="shared" si="8"/>
        <v>8</v>
      </c>
      <c r="T12" s="50">
        <f t="shared" si="2"/>
        <v>120</v>
      </c>
      <c r="U12" s="90">
        <f t="shared" si="3"/>
        <v>487.12</v>
      </c>
      <c r="V12" s="91">
        <v>113.68000000000002</v>
      </c>
      <c r="W12" s="90">
        <f t="shared" si="4"/>
        <v>8.1199999999999992</v>
      </c>
      <c r="X12" s="91">
        <f t="shared" si="9"/>
        <v>121.80000000000003</v>
      </c>
      <c r="Y12" s="91">
        <v>112</v>
      </c>
      <c r="Z12" s="91">
        <f t="shared" si="10"/>
        <v>8</v>
      </c>
      <c r="AA12" s="91">
        <f t="shared" si="5"/>
        <v>120</v>
      </c>
      <c r="AB12" s="107">
        <f t="shared" si="6"/>
        <v>0</v>
      </c>
      <c r="AC12" s="107">
        <v>0</v>
      </c>
      <c r="AD12" s="107">
        <f t="shared" si="11"/>
        <v>0</v>
      </c>
      <c r="AE12" s="108">
        <f t="shared" si="12"/>
        <v>0</v>
      </c>
      <c r="AF12" s="107">
        <v>0</v>
      </c>
      <c r="AG12" s="108">
        <f t="shared" si="13"/>
        <v>0</v>
      </c>
      <c r="AH12" s="108">
        <f t="shared" si="14"/>
        <v>0</v>
      </c>
    </row>
    <row r="13" spans="1:34" s="51" customFormat="1">
      <c r="A13" s="42"/>
      <c r="B13" s="42"/>
      <c r="C13" s="53"/>
      <c r="D13" s="53" t="s">
        <v>22</v>
      </c>
      <c r="E13" s="45"/>
      <c r="F13" s="47">
        <v>655.45</v>
      </c>
      <c r="G13" s="47"/>
      <c r="H13" s="59">
        <v>0</v>
      </c>
      <c r="I13" s="47"/>
      <c r="J13" s="46">
        <f t="shared" ref="J13:J63" si="15">F13+H13</f>
        <v>655.45</v>
      </c>
      <c r="K13" s="47"/>
      <c r="L13" s="48">
        <v>0.2</v>
      </c>
      <c r="M13" s="49"/>
      <c r="N13" s="50">
        <f t="shared" si="7"/>
        <v>655.45</v>
      </c>
      <c r="O13" s="94">
        <v>152.87999999999997</v>
      </c>
      <c r="P13" s="50">
        <f t="shared" si="0"/>
        <v>10.92</v>
      </c>
      <c r="Q13" s="62">
        <f t="shared" si="1"/>
        <v>163.79999999999995</v>
      </c>
      <c r="R13" s="94">
        <v>150.64000000000001</v>
      </c>
      <c r="S13" s="50">
        <f t="shared" si="8"/>
        <v>10.76</v>
      </c>
      <c r="T13" s="50">
        <f t="shared" si="2"/>
        <v>161.4</v>
      </c>
      <c r="U13" s="90">
        <f t="shared" si="3"/>
        <v>655.45</v>
      </c>
      <c r="V13" s="91">
        <v>152.87999999999997</v>
      </c>
      <c r="W13" s="90">
        <f t="shared" si="4"/>
        <v>10.92</v>
      </c>
      <c r="X13" s="91">
        <f t="shared" si="9"/>
        <v>163.79999999999995</v>
      </c>
      <c r="Y13" s="91">
        <v>150.64000000000001</v>
      </c>
      <c r="Z13" s="91">
        <f t="shared" si="10"/>
        <v>10.76</v>
      </c>
      <c r="AA13" s="91">
        <f t="shared" si="5"/>
        <v>161.4</v>
      </c>
      <c r="AB13" s="107">
        <f t="shared" si="6"/>
        <v>0</v>
      </c>
      <c r="AC13" s="107">
        <v>0</v>
      </c>
      <c r="AD13" s="107">
        <f t="shared" si="11"/>
        <v>0</v>
      </c>
      <c r="AE13" s="108">
        <f t="shared" si="12"/>
        <v>0</v>
      </c>
      <c r="AF13" s="107">
        <v>0</v>
      </c>
      <c r="AG13" s="108">
        <f t="shared" si="13"/>
        <v>0</v>
      </c>
      <c r="AH13" s="108">
        <f t="shared" si="14"/>
        <v>0</v>
      </c>
    </row>
    <row r="14" spans="1:34" s="51" customFormat="1">
      <c r="A14" s="42"/>
      <c r="B14" s="42"/>
      <c r="C14" s="53"/>
      <c r="D14" s="53" t="s">
        <v>23</v>
      </c>
      <c r="E14" s="45"/>
      <c r="F14" s="47">
        <v>0</v>
      </c>
      <c r="G14" s="47"/>
      <c r="H14" s="59">
        <v>0</v>
      </c>
      <c r="I14" s="47"/>
      <c r="J14" s="46">
        <f t="shared" si="15"/>
        <v>0</v>
      </c>
      <c r="K14" s="47"/>
      <c r="L14" s="48">
        <v>0.2</v>
      </c>
      <c r="M14" s="49"/>
      <c r="N14" s="50">
        <f>J14</f>
        <v>0</v>
      </c>
      <c r="O14" s="94">
        <v>0</v>
      </c>
      <c r="P14" s="50">
        <f>IF(N14=" "," ", ROUND(+N14*L14/12,2))</f>
        <v>0</v>
      </c>
      <c r="Q14" s="62">
        <f t="shared" si="1"/>
        <v>0</v>
      </c>
      <c r="R14" s="94">
        <v>0</v>
      </c>
      <c r="S14" s="50">
        <f t="shared" si="8"/>
        <v>0</v>
      </c>
      <c r="T14" s="50">
        <f t="shared" si="2"/>
        <v>0</v>
      </c>
      <c r="U14" s="90">
        <f t="shared" si="3"/>
        <v>0</v>
      </c>
      <c r="V14" s="91">
        <v>0</v>
      </c>
      <c r="W14" s="90">
        <f t="shared" si="4"/>
        <v>0</v>
      </c>
      <c r="X14" s="91">
        <f t="shared" si="9"/>
        <v>0</v>
      </c>
      <c r="Y14" s="91">
        <v>0</v>
      </c>
      <c r="Z14" s="91">
        <f t="shared" si="10"/>
        <v>0</v>
      </c>
      <c r="AA14" s="91">
        <f t="shared" si="5"/>
        <v>0</v>
      </c>
      <c r="AB14" s="107">
        <f t="shared" si="6"/>
        <v>0</v>
      </c>
      <c r="AC14" s="107">
        <v>0</v>
      </c>
      <c r="AD14" s="107">
        <f t="shared" si="11"/>
        <v>0</v>
      </c>
      <c r="AE14" s="108">
        <f t="shared" si="12"/>
        <v>0</v>
      </c>
      <c r="AF14" s="107">
        <v>0</v>
      </c>
      <c r="AG14" s="108">
        <f t="shared" si="13"/>
        <v>0</v>
      </c>
      <c r="AH14" s="108">
        <f t="shared" si="14"/>
        <v>0</v>
      </c>
    </row>
    <row r="15" spans="1:34" s="51" customFormat="1">
      <c r="A15" s="42"/>
      <c r="B15" s="42"/>
      <c r="C15" s="53"/>
      <c r="D15" s="53" t="s">
        <v>24</v>
      </c>
      <c r="E15" s="45"/>
      <c r="F15" s="47">
        <v>0.15</v>
      </c>
      <c r="G15" s="47"/>
      <c r="H15" s="59">
        <v>0</v>
      </c>
      <c r="I15" s="47"/>
      <c r="J15" s="46">
        <f t="shared" si="15"/>
        <v>0.15</v>
      </c>
      <c r="K15" s="47"/>
      <c r="L15" s="48">
        <v>0.2</v>
      </c>
      <c r="M15" s="49"/>
      <c r="N15" s="50">
        <f t="shared" si="7"/>
        <v>0.15</v>
      </c>
      <c r="O15" s="94">
        <v>0</v>
      </c>
      <c r="P15" s="50">
        <f t="shared" si="0"/>
        <v>0</v>
      </c>
      <c r="Q15" s="62">
        <f t="shared" si="1"/>
        <v>0</v>
      </c>
      <c r="R15" s="94">
        <v>0</v>
      </c>
      <c r="S15" s="50">
        <f t="shared" si="8"/>
        <v>0</v>
      </c>
      <c r="T15" s="50">
        <f t="shared" si="2"/>
        <v>0</v>
      </c>
      <c r="U15" s="90">
        <f t="shared" si="3"/>
        <v>0.15</v>
      </c>
      <c r="V15" s="91">
        <v>0</v>
      </c>
      <c r="W15" s="90">
        <f t="shared" si="4"/>
        <v>0</v>
      </c>
      <c r="X15" s="91">
        <f t="shared" si="9"/>
        <v>0</v>
      </c>
      <c r="Y15" s="91">
        <v>0</v>
      </c>
      <c r="Z15" s="91">
        <f t="shared" si="10"/>
        <v>0</v>
      </c>
      <c r="AA15" s="91">
        <f t="shared" si="5"/>
        <v>0</v>
      </c>
      <c r="AB15" s="107">
        <f t="shared" si="6"/>
        <v>0</v>
      </c>
      <c r="AC15" s="107">
        <v>0</v>
      </c>
      <c r="AD15" s="107">
        <f t="shared" si="11"/>
        <v>0</v>
      </c>
      <c r="AE15" s="108">
        <f t="shared" si="12"/>
        <v>0</v>
      </c>
      <c r="AF15" s="107">
        <v>0</v>
      </c>
      <c r="AG15" s="108">
        <f t="shared" si="13"/>
        <v>0</v>
      </c>
      <c r="AH15" s="108">
        <f t="shared" si="14"/>
        <v>0</v>
      </c>
    </row>
    <row r="16" spans="1:34" s="51" customFormat="1">
      <c r="A16" s="42"/>
      <c r="B16" s="42"/>
      <c r="C16" s="53"/>
      <c r="D16" s="53" t="s">
        <v>25</v>
      </c>
      <c r="E16" s="45"/>
      <c r="F16" s="47">
        <v>916.43</v>
      </c>
      <c r="G16" s="47"/>
      <c r="H16" s="59">
        <v>0</v>
      </c>
      <c r="I16" s="47"/>
      <c r="J16" s="46">
        <f t="shared" si="15"/>
        <v>916.43</v>
      </c>
      <c r="K16" s="47"/>
      <c r="L16" s="48">
        <v>0.2</v>
      </c>
      <c r="M16" s="49"/>
      <c r="N16" s="50">
        <f t="shared" si="7"/>
        <v>916.43</v>
      </c>
      <c r="O16" s="94">
        <v>213.78000000000003</v>
      </c>
      <c r="P16" s="50">
        <f t="shared" si="0"/>
        <v>15.27</v>
      </c>
      <c r="Q16" s="62">
        <f t="shared" si="1"/>
        <v>229.05000000000004</v>
      </c>
      <c r="R16" s="94">
        <v>210.55999999999992</v>
      </c>
      <c r="S16" s="50">
        <f t="shared" si="8"/>
        <v>15.04</v>
      </c>
      <c r="T16" s="50">
        <f t="shared" si="2"/>
        <v>225.59999999999991</v>
      </c>
      <c r="U16" s="90">
        <f t="shared" si="3"/>
        <v>916.43</v>
      </c>
      <c r="V16" s="91">
        <v>213.78000000000003</v>
      </c>
      <c r="W16" s="90">
        <f t="shared" si="4"/>
        <v>15.27</v>
      </c>
      <c r="X16" s="91">
        <f t="shared" si="9"/>
        <v>229.05000000000004</v>
      </c>
      <c r="Y16" s="91">
        <v>210.55999999999992</v>
      </c>
      <c r="Z16" s="91">
        <f t="shared" si="10"/>
        <v>15.04</v>
      </c>
      <c r="AA16" s="91">
        <f t="shared" si="5"/>
        <v>225.59999999999991</v>
      </c>
      <c r="AB16" s="107">
        <f t="shared" si="6"/>
        <v>0</v>
      </c>
      <c r="AC16" s="107">
        <v>0</v>
      </c>
      <c r="AD16" s="107">
        <f t="shared" si="11"/>
        <v>0</v>
      </c>
      <c r="AE16" s="108">
        <f t="shared" si="12"/>
        <v>0</v>
      </c>
      <c r="AF16" s="107">
        <v>0</v>
      </c>
      <c r="AG16" s="108">
        <f t="shared" si="13"/>
        <v>0</v>
      </c>
      <c r="AH16" s="108">
        <f t="shared" si="14"/>
        <v>0</v>
      </c>
    </row>
    <row r="17" spans="1:34" s="51" customFormat="1">
      <c r="A17" s="42"/>
      <c r="B17" s="42"/>
      <c r="C17" s="53"/>
      <c r="D17" s="54" t="s">
        <v>26</v>
      </c>
      <c r="E17" s="45"/>
      <c r="F17" s="47">
        <v>128.28</v>
      </c>
      <c r="G17" s="47"/>
      <c r="H17" s="59">
        <v>0</v>
      </c>
      <c r="I17" s="47"/>
      <c r="J17" s="46">
        <f t="shared" si="15"/>
        <v>128.28</v>
      </c>
      <c r="K17" s="47"/>
      <c r="L17" s="48">
        <v>0.2</v>
      </c>
      <c r="M17" s="49"/>
      <c r="N17" s="50">
        <f t="shared" si="7"/>
        <v>128.28</v>
      </c>
      <c r="O17" s="94">
        <v>29.960000000000004</v>
      </c>
      <c r="P17" s="50">
        <f t="shared" si="0"/>
        <v>2.14</v>
      </c>
      <c r="Q17" s="62">
        <f t="shared" si="1"/>
        <v>32.1</v>
      </c>
      <c r="R17" s="94">
        <v>29.539999999999996</v>
      </c>
      <c r="S17" s="50">
        <f t="shared" si="8"/>
        <v>2.11</v>
      </c>
      <c r="T17" s="50">
        <f t="shared" si="2"/>
        <v>31.649999999999995</v>
      </c>
      <c r="U17" s="90">
        <f t="shared" si="3"/>
        <v>128.28</v>
      </c>
      <c r="V17" s="91">
        <v>29.960000000000004</v>
      </c>
      <c r="W17" s="90">
        <f t="shared" si="4"/>
        <v>2.14</v>
      </c>
      <c r="X17" s="91">
        <f t="shared" si="9"/>
        <v>32.1</v>
      </c>
      <c r="Y17" s="91">
        <v>29.539999999999996</v>
      </c>
      <c r="Z17" s="91">
        <f t="shared" si="10"/>
        <v>2.11</v>
      </c>
      <c r="AA17" s="91">
        <f t="shared" si="5"/>
        <v>31.649999999999995</v>
      </c>
      <c r="AB17" s="107">
        <f t="shared" si="6"/>
        <v>0</v>
      </c>
      <c r="AC17" s="107">
        <v>0</v>
      </c>
      <c r="AD17" s="107">
        <f t="shared" si="11"/>
        <v>0</v>
      </c>
      <c r="AE17" s="108">
        <f t="shared" si="12"/>
        <v>0</v>
      </c>
      <c r="AF17" s="107">
        <v>0</v>
      </c>
      <c r="AG17" s="108">
        <f t="shared" si="13"/>
        <v>0</v>
      </c>
      <c r="AH17" s="108">
        <f t="shared" si="14"/>
        <v>0</v>
      </c>
    </row>
    <row r="18" spans="1:34" s="51" customFormat="1">
      <c r="A18" s="42"/>
      <c r="B18" s="42"/>
      <c r="C18" s="55"/>
      <c r="D18" s="53" t="s">
        <v>27</v>
      </c>
      <c r="E18" s="45"/>
      <c r="F18" s="47">
        <v>83.07</v>
      </c>
      <c r="G18" s="47"/>
      <c r="H18" s="59">
        <v>0</v>
      </c>
      <c r="I18" s="47"/>
      <c r="J18" s="46">
        <f t="shared" si="15"/>
        <v>83.07</v>
      </c>
      <c r="K18" s="47"/>
      <c r="L18" s="48">
        <v>0.2</v>
      </c>
      <c r="M18" s="49"/>
      <c r="N18" s="50">
        <f t="shared" si="7"/>
        <v>83.07</v>
      </c>
      <c r="O18" s="94">
        <v>19.319999999999993</v>
      </c>
      <c r="P18" s="50">
        <f t="shared" si="0"/>
        <v>1.38</v>
      </c>
      <c r="Q18" s="62">
        <f t="shared" si="1"/>
        <v>20.699999999999992</v>
      </c>
      <c r="R18" s="94">
        <v>19.039999999999996</v>
      </c>
      <c r="S18" s="50">
        <f t="shared" si="8"/>
        <v>1.36</v>
      </c>
      <c r="T18" s="50">
        <f t="shared" si="2"/>
        <v>20.399999999999995</v>
      </c>
      <c r="U18" s="90">
        <f t="shared" si="3"/>
        <v>83.07</v>
      </c>
      <c r="V18" s="91">
        <v>19.319999999999993</v>
      </c>
      <c r="W18" s="90">
        <f t="shared" si="4"/>
        <v>1.38</v>
      </c>
      <c r="X18" s="91">
        <f t="shared" si="9"/>
        <v>20.699999999999992</v>
      </c>
      <c r="Y18" s="91">
        <v>19.039999999999996</v>
      </c>
      <c r="Z18" s="91">
        <f t="shared" si="10"/>
        <v>1.36</v>
      </c>
      <c r="AA18" s="91">
        <f t="shared" si="5"/>
        <v>20.399999999999995</v>
      </c>
      <c r="AB18" s="107">
        <f t="shared" si="6"/>
        <v>0</v>
      </c>
      <c r="AC18" s="107">
        <v>0</v>
      </c>
      <c r="AD18" s="107">
        <f t="shared" si="11"/>
        <v>0</v>
      </c>
      <c r="AE18" s="108">
        <f t="shared" si="12"/>
        <v>0</v>
      </c>
      <c r="AF18" s="107">
        <v>0</v>
      </c>
      <c r="AG18" s="108">
        <f t="shared" si="13"/>
        <v>0</v>
      </c>
      <c r="AH18" s="108">
        <f t="shared" si="14"/>
        <v>0</v>
      </c>
    </row>
    <row r="19" spans="1:34" s="51" customFormat="1">
      <c r="A19" s="42"/>
      <c r="B19" s="42"/>
      <c r="C19" s="55"/>
      <c r="D19" s="53" t="s">
        <v>28</v>
      </c>
      <c r="E19" s="45"/>
      <c r="F19" s="47">
        <v>0</v>
      </c>
      <c r="G19" s="47"/>
      <c r="H19" s="59">
        <v>0</v>
      </c>
      <c r="I19" s="47"/>
      <c r="J19" s="46">
        <f t="shared" si="15"/>
        <v>0</v>
      </c>
      <c r="K19" s="47"/>
      <c r="L19" s="48">
        <v>0.2</v>
      </c>
      <c r="M19" s="49"/>
      <c r="N19" s="50">
        <f t="shared" si="7"/>
        <v>0</v>
      </c>
      <c r="O19" s="94">
        <v>0</v>
      </c>
      <c r="P19" s="50">
        <f t="shared" si="0"/>
        <v>0</v>
      </c>
      <c r="Q19" s="62">
        <f t="shared" si="1"/>
        <v>0</v>
      </c>
      <c r="R19" s="94">
        <v>0</v>
      </c>
      <c r="S19" s="50">
        <f t="shared" si="8"/>
        <v>0</v>
      </c>
      <c r="T19" s="50">
        <f t="shared" si="2"/>
        <v>0</v>
      </c>
      <c r="U19" s="90">
        <f t="shared" si="3"/>
        <v>0</v>
      </c>
      <c r="V19" s="91">
        <v>0</v>
      </c>
      <c r="W19" s="90">
        <f t="shared" si="4"/>
        <v>0</v>
      </c>
      <c r="X19" s="91">
        <f t="shared" si="9"/>
        <v>0</v>
      </c>
      <c r="Y19" s="91">
        <v>0</v>
      </c>
      <c r="Z19" s="91">
        <f t="shared" si="10"/>
        <v>0</v>
      </c>
      <c r="AA19" s="91">
        <f t="shared" si="5"/>
        <v>0</v>
      </c>
      <c r="AB19" s="107">
        <f t="shared" si="6"/>
        <v>0</v>
      </c>
      <c r="AC19" s="107">
        <v>0</v>
      </c>
      <c r="AD19" s="107">
        <f t="shared" si="11"/>
        <v>0</v>
      </c>
      <c r="AE19" s="108">
        <f t="shared" si="12"/>
        <v>0</v>
      </c>
      <c r="AF19" s="107">
        <v>0</v>
      </c>
      <c r="AG19" s="108">
        <f t="shared" si="13"/>
        <v>0</v>
      </c>
      <c r="AH19" s="108">
        <f t="shared" si="14"/>
        <v>0</v>
      </c>
    </row>
    <row r="20" spans="1:34" s="51" customFormat="1">
      <c r="A20" s="42"/>
      <c r="B20" s="42"/>
      <c r="C20" s="55"/>
      <c r="D20" s="53" t="s">
        <v>29</v>
      </c>
      <c r="E20" s="45"/>
      <c r="F20" s="47">
        <v>0</v>
      </c>
      <c r="G20" s="47"/>
      <c r="H20" s="59">
        <v>0</v>
      </c>
      <c r="I20" s="47"/>
      <c r="J20" s="46">
        <f t="shared" si="15"/>
        <v>0</v>
      </c>
      <c r="K20" s="47"/>
      <c r="L20" s="48">
        <v>0.2</v>
      </c>
      <c r="M20" s="49"/>
      <c r="N20" s="50">
        <f t="shared" ref="N20:N31" si="16">J20</f>
        <v>0</v>
      </c>
      <c r="O20" s="94">
        <v>0</v>
      </c>
      <c r="P20" s="50">
        <f t="shared" ref="P20:P32" si="17">IF(N20=" "," ", ROUND(+N20*L20/12,2))</f>
        <v>0</v>
      </c>
      <c r="Q20" s="62">
        <f t="shared" si="1"/>
        <v>0</v>
      </c>
      <c r="R20" s="94">
        <v>0</v>
      </c>
      <c r="S20" s="50">
        <f t="shared" si="8"/>
        <v>0</v>
      </c>
      <c r="T20" s="50">
        <f t="shared" si="2"/>
        <v>0</v>
      </c>
      <c r="U20" s="90">
        <f t="shared" si="3"/>
        <v>0</v>
      </c>
      <c r="V20" s="91">
        <v>0</v>
      </c>
      <c r="W20" s="90">
        <f t="shared" si="4"/>
        <v>0</v>
      </c>
      <c r="X20" s="91">
        <f t="shared" si="9"/>
        <v>0</v>
      </c>
      <c r="Y20" s="91">
        <v>0</v>
      </c>
      <c r="Z20" s="91">
        <f t="shared" si="10"/>
        <v>0</v>
      </c>
      <c r="AA20" s="91">
        <f t="shared" si="5"/>
        <v>0</v>
      </c>
      <c r="AB20" s="107">
        <f t="shared" si="6"/>
        <v>0</v>
      </c>
      <c r="AC20" s="107">
        <v>0</v>
      </c>
      <c r="AD20" s="107">
        <f t="shared" si="11"/>
        <v>0</v>
      </c>
      <c r="AE20" s="108">
        <f t="shared" si="12"/>
        <v>0</v>
      </c>
      <c r="AF20" s="107">
        <v>0</v>
      </c>
      <c r="AG20" s="108">
        <f t="shared" si="13"/>
        <v>0</v>
      </c>
      <c r="AH20" s="108">
        <f t="shared" si="14"/>
        <v>0</v>
      </c>
    </row>
    <row r="21" spans="1:34" s="51" customFormat="1">
      <c r="A21" s="42"/>
      <c r="B21" s="42"/>
      <c r="C21" s="55" t="s">
        <v>97</v>
      </c>
      <c r="D21" s="53" t="s">
        <v>98</v>
      </c>
      <c r="E21" s="45"/>
      <c r="F21" s="47">
        <v>1091.93</v>
      </c>
      <c r="G21" s="47"/>
      <c r="H21" s="59">
        <v>2600.4700000000003</v>
      </c>
      <c r="I21" s="47"/>
      <c r="J21" s="46">
        <f t="shared" si="15"/>
        <v>3692.4000000000005</v>
      </c>
      <c r="K21" s="47"/>
      <c r="L21" s="48">
        <v>0.2</v>
      </c>
      <c r="M21" s="49"/>
      <c r="N21" s="50">
        <f t="shared" ref="N21:N26" si="18">J21</f>
        <v>3692.4000000000005</v>
      </c>
      <c r="O21" s="94">
        <v>639.37999999999988</v>
      </c>
      <c r="P21" s="50">
        <f t="shared" ref="P21:P26" si="19">IF(N21=" "," ", ROUND(+N21*L21/12,2))</f>
        <v>61.54</v>
      </c>
      <c r="Q21" s="62">
        <f t="shared" ref="Q21:Q26" si="20">O21+P21</f>
        <v>700.91999999999985</v>
      </c>
      <c r="R21" s="94">
        <v>629.82000000000005</v>
      </c>
      <c r="S21" s="50">
        <f t="shared" ref="S21:S26" si="21">ROUND(P21*$P$1,2)</f>
        <v>60.62</v>
      </c>
      <c r="T21" s="50">
        <f t="shared" ref="T21:T26" si="22">R21+S21</f>
        <v>690.44</v>
      </c>
      <c r="U21" s="90">
        <f t="shared" si="3"/>
        <v>1091.93</v>
      </c>
      <c r="V21" s="91">
        <v>251.53999999999994</v>
      </c>
      <c r="W21" s="90">
        <f t="shared" ref="W21:W26" si="23">IF(U21=" "," ", ROUND(+U21*L21/12,2))</f>
        <v>18.2</v>
      </c>
      <c r="X21" s="91">
        <f t="shared" ref="X21:X26" si="24">V21+W21</f>
        <v>269.73999999999995</v>
      </c>
      <c r="Y21" s="91">
        <v>247.81000000000006</v>
      </c>
      <c r="Z21" s="91">
        <f t="shared" ref="Z21:Z26" si="25">ROUND(W21*$P$1,2)</f>
        <v>17.93</v>
      </c>
      <c r="AA21" s="91">
        <f t="shared" ref="AA21:AA26" si="26">Y21+Z21</f>
        <v>265.74000000000007</v>
      </c>
      <c r="AB21" s="107">
        <f t="shared" si="6"/>
        <v>2600.4700000000003</v>
      </c>
      <c r="AC21" s="107">
        <v>387.85</v>
      </c>
      <c r="AD21" s="107">
        <f t="shared" ref="AD21:AD26" si="27">IF(AB21=" "," ", ROUND(+AB21*L21/12,2))</f>
        <v>43.34</v>
      </c>
      <c r="AE21" s="108">
        <f t="shared" ref="AE21:AE26" si="28">AC21+AD21</f>
        <v>431.19000000000005</v>
      </c>
      <c r="AF21" s="107">
        <v>382.03</v>
      </c>
      <c r="AG21" s="108">
        <f t="shared" ref="AG21:AG26" si="29">ROUND(AD21*$P$1,2)</f>
        <v>42.69</v>
      </c>
      <c r="AH21" s="108">
        <f t="shared" ref="AH21:AH26" si="30">AF21+AG21</f>
        <v>424.71999999999997</v>
      </c>
    </row>
    <row r="22" spans="1:34" s="51" customFormat="1">
      <c r="A22" s="42"/>
      <c r="B22" s="42"/>
      <c r="C22" s="55"/>
      <c r="D22" s="53" t="s">
        <v>99</v>
      </c>
      <c r="E22" s="45"/>
      <c r="F22" s="47">
        <v>2150.48</v>
      </c>
      <c r="G22" s="47"/>
      <c r="H22" s="59">
        <v>6.1399999999998727</v>
      </c>
      <c r="I22" s="47"/>
      <c r="J22" s="46">
        <f t="shared" si="15"/>
        <v>2156.62</v>
      </c>
      <c r="K22" s="47"/>
      <c r="L22" s="48">
        <v>0.2</v>
      </c>
      <c r="M22" s="49"/>
      <c r="N22" s="50">
        <f t="shared" si="18"/>
        <v>2156.62</v>
      </c>
      <c r="O22" s="94">
        <v>502.34999999999997</v>
      </c>
      <c r="P22" s="50">
        <f t="shared" si="19"/>
        <v>35.94</v>
      </c>
      <c r="Q22" s="62">
        <f t="shared" si="20"/>
        <v>538.29</v>
      </c>
      <c r="R22" s="94">
        <v>494.7999999999999</v>
      </c>
      <c r="S22" s="50">
        <f t="shared" si="21"/>
        <v>35.4</v>
      </c>
      <c r="T22" s="50">
        <f t="shared" si="22"/>
        <v>530.19999999999993</v>
      </c>
      <c r="U22" s="90">
        <f t="shared" si="3"/>
        <v>2150.48</v>
      </c>
      <c r="V22" s="91">
        <v>501.1500000000002</v>
      </c>
      <c r="W22" s="90">
        <f t="shared" si="23"/>
        <v>35.840000000000003</v>
      </c>
      <c r="X22" s="91">
        <f t="shared" si="24"/>
        <v>536.99000000000024</v>
      </c>
      <c r="Y22" s="91">
        <v>493.60000000000008</v>
      </c>
      <c r="Z22" s="91">
        <f t="shared" si="25"/>
        <v>35.299999999999997</v>
      </c>
      <c r="AA22" s="91">
        <f t="shared" si="26"/>
        <v>528.90000000000009</v>
      </c>
      <c r="AB22" s="107">
        <f t="shared" si="6"/>
        <v>6.1399999999998727</v>
      </c>
      <c r="AC22" s="107">
        <v>1.2</v>
      </c>
      <c r="AD22" s="107">
        <f t="shared" si="27"/>
        <v>0.1</v>
      </c>
      <c r="AE22" s="108">
        <f t="shared" si="28"/>
        <v>1.3</v>
      </c>
      <c r="AF22" s="107">
        <v>1.2</v>
      </c>
      <c r="AG22" s="108">
        <f t="shared" si="29"/>
        <v>0.1</v>
      </c>
      <c r="AH22" s="108">
        <f t="shared" si="30"/>
        <v>1.3</v>
      </c>
    </row>
    <row r="23" spans="1:34" s="51" customFormat="1">
      <c r="A23" s="42"/>
      <c r="B23" s="42"/>
      <c r="C23" s="55"/>
      <c r="D23" s="53" t="s">
        <v>100</v>
      </c>
      <c r="E23" s="45"/>
      <c r="F23" s="47">
        <v>48.570000000000007</v>
      </c>
      <c r="G23" s="47"/>
      <c r="H23" s="59">
        <v>10.280000000000001</v>
      </c>
      <c r="I23" s="47"/>
      <c r="J23" s="46">
        <f t="shared" si="15"/>
        <v>58.850000000000009</v>
      </c>
      <c r="K23" s="47"/>
      <c r="L23" s="48">
        <v>0.2</v>
      </c>
      <c r="M23" s="49"/>
      <c r="N23" s="50">
        <f t="shared" si="18"/>
        <v>58.850000000000009</v>
      </c>
      <c r="O23" s="94">
        <v>12.880000000000004</v>
      </c>
      <c r="P23" s="50">
        <f t="shared" si="19"/>
        <v>0.98</v>
      </c>
      <c r="Q23" s="62">
        <f t="shared" si="20"/>
        <v>13.860000000000005</v>
      </c>
      <c r="R23" s="94">
        <v>12.740000000000002</v>
      </c>
      <c r="S23" s="50">
        <f t="shared" si="21"/>
        <v>0.97</v>
      </c>
      <c r="T23" s="50">
        <f t="shared" si="22"/>
        <v>13.710000000000003</v>
      </c>
      <c r="U23" s="90">
        <f t="shared" si="3"/>
        <v>48.570000000000007</v>
      </c>
      <c r="V23" s="91">
        <v>10.980000000000004</v>
      </c>
      <c r="W23" s="90">
        <f t="shared" si="23"/>
        <v>0.81</v>
      </c>
      <c r="X23" s="91">
        <f t="shared" si="24"/>
        <v>11.790000000000004</v>
      </c>
      <c r="Y23" s="91">
        <v>10.840000000000002</v>
      </c>
      <c r="Z23" s="91">
        <f t="shared" si="25"/>
        <v>0.8</v>
      </c>
      <c r="AA23" s="91">
        <f t="shared" si="26"/>
        <v>11.640000000000002</v>
      </c>
      <c r="AB23" s="107">
        <f t="shared" si="6"/>
        <v>10.280000000000001</v>
      </c>
      <c r="AC23" s="107">
        <v>1.8999999999999997</v>
      </c>
      <c r="AD23" s="107">
        <f t="shared" si="27"/>
        <v>0.17</v>
      </c>
      <c r="AE23" s="108">
        <f t="shared" si="28"/>
        <v>2.0699999999999998</v>
      </c>
      <c r="AF23" s="107">
        <v>1.8999999999999997</v>
      </c>
      <c r="AG23" s="108">
        <f t="shared" si="29"/>
        <v>0.17</v>
      </c>
      <c r="AH23" s="108">
        <f t="shared" si="30"/>
        <v>2.0699999999999998</v>
      </c>
    </row>
    <row r="24" spans="1:34" s="51" customFormat="1">
      <c r="A24" s="42"/>
      <c r="B24" s="42"/>
      <c r="C24" s="55" t="s">
        <v>101</v>
      </c>
      <c r="D24" s="53" t="s">
        <v>102</v>
      </c>
      <c r="E24" s="45"/>
      <c r="F24" s="47">
        <v>7952.4400000000005</v>
      </c>
      <c r="G24" s="47"/>
      <c r="H24" s="59">
        <v>938.29000000000087</v>
      </c>
      <c r="I24" s="47"/>
      <c r="J24" s="46">
        <f t="shared" si="15"/>
        <v>8890.7300000000014</v>
      </c>
      <c r="K24" s="47"/>
      <c r="L24" s="48">
        <v>0.2</v>
      </c>
      <c r="M24" s="49"/>
      <c r="N24" s="50">
        <f t="shared" si="18"/>
        <v>8890.7300000000014</v>
      </c>
      <c r="O24" s="94">
        <v>1596.7400000000002</v>
      </c>
      <c r="P24" s="50">
        <f t="shared" si="19"/>
        <v>148.18</v>
      </c>
      <c r="Q24" s="62">
        <f t="shared" si="20"/>
        <v>1744.9200000000003</v>
      </c>
      <c r="R24" s="94">
        <v>1572.8000000000002</v>
      </c>
      <c r="S24" s="50">
        <f t="shared" si="21"/>
        <v>145.96</v>
      </c>
      <c r="T24" s="50">
        <f t="shared" si="22"/>
        <v>1718.7600000000002</v>
      </c>
      <c r="U24" s="90">
        <f t="shared" si="3"/>
        <v>7952.4400000000005</v>
      </c>
      <c r="V24" s="91">
        <v>1725.1799999999996</v>
      </c>
      <c r="W24" s="90">
        <f t="shared" si="23"/>
        <v>132.54</v>
      </c>
      <c r="X24" s="91">
        <f t="shared" si="24"/>
        <v>1857.7199999999996</v>
      </c>
      <c r="Y24" s="91">
        <v>1699.2799999999997</v>
      </c>
      <c r="Z24" s="91">
        <f t="shared" si="25"/>
        <v>130.55000000000001</v>
      </c>
      <c r="AA24" s="91">
        <f t="shared" si="26"/>
        <v>1829.8299999999997</v>
      </c>
      <c r="AB24" s="107">
        <f t="shared" si="6"/>
        <v>938.29000000000087</v>
      </c>
      <c r="AC24" s="107">
        <v>-128.45000000000005</v>
      </c>
      <c r="AD24" s="107">
        <f t="shared" si="27"/>
        <v>15.64</v>
      </c>
      <c r="AE24" s="108">
        <f t="shared" si="28"/>
        <v>-112.81000000000004</v>
      </c>
      <c r="AF24" s="107">
        <v>-126.51000000000005</v>
      </c>
      <c r="AG24" s="108">
        <f t="shared" si="29"/>
        <v>15.41</v>
      </c>
      <c r="AH24" s="108">
        <f t="shared" si="30"/>
        <v>-111.10000000000005</v>
      </c>
    </row>
    <row r="25" spans="1:34" s="51" customFormat="1">
      <c r="A25" s="42"/>
      <c r="B25" s="42"/>
      <c r="C25" s="55" t="s">
        <v>103</v>
      </c>
      <c r="D25" s="53" t="s">
        <v>104</v>
      </c>
      <c r="E25" s="45"/>
      <c r="F25" s="47">
        <v>17513.11</v>
      </c>
      <c r="G25" s="47"/>
      <c r="H25" s="59">
        <v>6734.6200000000026</v>
      </c>
      <c r="I25" s="47"/>
      <c r="J25" s="46">
        <f t="shared" si="15"/>
        <v>24247.730000000003</v>
      </c>
      <c r="K25" s="47"/>
      <c r="L25" s="48">
        <v>0.2</v>
      </c>
      <c r="M25" s="49"/>
      <c r="N25" s="50">
        <f t="shared" si="18"/>
        <v>24247.730000000003</v>
      </c>
      <c r="O25" s="94">
        <v>4558.59</v>
      </c>
      <c r="P25" s="50">
        <f t="shared" si="19"/>
        <v>404.13</v>
      </c>
      <c r="Q25" s="62">
        <f t="shared" si="20"/>
        <v>4962.72</v>
      </c>
      <c r="R25" s="94">
        <v>4490.22</v>
      </c>
      <c r="S25" s="50">
        <f t="shared" si="21"/>
        <v>398.07</v>
      </c>
      <c r="T25" s="50">
        <f t="shared" si="22"/>
        <v>4888.29</v>
      </c>
      <c r="U25" s="90">
        <f t="shared" si="3"/>
        <v>17513.11</v>
      </c>
      <c r="V25" s="91">
        <v>3960.2299999999987</v>
      </c>
      <c r="W25" s="90">
        <f t="shared" si="23"/>
        <v>291.89</v>
      </c>
      <c r="X25" s="91">
        <f t="shared" si="24"/>
        <v>4252.119999999999</v>
      </c>
      <c r="Y25" s="91">
        <v>3900.8100000000013</v>
      </c>
      <c r="Z25" s="91">
        <f t="shared" si="25"/>
        <v>287.51</v>
      </c>
      <c r="AA25" s="91">
        <f t="shared" si="26"/>
        <v>4188.3200000000015</v>
      </c>
      <c r="AB25" s="107">
        <f t="shared" si="6"/>
        <v>6734.6200000000026</v>
      </c>
      <c r="AC25" s="107">
        <v>598.39</v>
      </c>
      <c r="AD25" s="107">
        <f t="shared" si="27"/>
        <v>112.24</v>
      </c>
      <c r="AE25" s="108">
        <f t="shared" si="28"/>
        <v>710.63</v>
      </c>
      <c r="AF25" s="107">
        <v>589.41000000000008</v>
      </c>
      <c r="AG25" s="108">
        <f t="shared" si="29"/>
        <v>110.56</v>
      </c>
      <c r="AH25" s="108">
        <f t="shared" si="30"/>
        <v>699.97</v>
      </c>
    </row>
    <row r="26" spans="1:34" s="79" customFormat="1" ht="13.5" thickBot="1">
      <c r="A26" s="71"/>
      <c r="B26" s="71"/>
      <c r="C26" s="72" t="s">
        <v>105</v>
      </c>
      <c r="D26" s="73" t="s">
        <v>106</v>
      </c>
      <c r="E26" s="74"/>
      <c r="F26" s="75">
        <v>36461.5</v>
      </c>
      <c r="G26" s="75"/>
      <c r="H26" s="75">
        <v>21592.39</v>
      </c>
      <c r="I26" s="75"/>
      <c r="J26" s="140">
        <f t="shared" si="15"/>
        <v>58053.89</v>
      </c>
      <c r="K26" s="75"/>
      <c r="L26" s="76">
        <v>0.2</v>
      </c>
      <c r="M26" s="77"/>
      <c r="N26" s="78">
        <f t="shared" si="18"/>
        <v>58053.89</v>
      </c>
      <c r="O26" s="96">
        <v>10437.289999999999</v>
      </c>
      <c r="P26" s="78">
        <f t="shared" si="19"/>
        <v>967.56</v>
      </c>
      <c r="Q26" s="78">
        <f t="shared" si="20"/>
        <v>11404.849999999999</v>
      </c>
      <c r="R26" s="96">
        <v>10280.719999999998</v>
      </c>
      <c r="S26" s="78">
        <f t="shared" si="21"/>
        <v>953.05</v>
      </c>
      <c r="T26" s="78">
        <f t="shared" si="22"/>
        <v>11233.769999999997</v>
      </c>
      <c r="U26" s="92">
        <f t="shared" si="3"/>
        <v>36461.5</v>
      </c>
      <c r="V26" s="92">
        <v>7899.970000000003</v>
      </c>
      <c r="W26" s="92">
        <f t="shared" si="23"/>
        <v>607.69000000000005</v>
      </c>
      <c r="X26" s="92">
        <f t="shared" si="24"/>
        <v>8507.6600000000035</v>
      </c>
      <c r="Y26" s="92">
        <v>7781.4099999999989</v>
      </c>
      <c r="Z26" s="92">
        <f t="shared" si="25"/>
        <v>598.57000000000005</v>
      </c>
      <c r="AA26" s="92">
        <f t="shared" si="26"/>
        <v>8379.98</v>
      </c>
      <c r="AB26" s="109">
        <f t="shared" si="6"/>
        <v>21592.39</v>
      </c>
      <c r="AC26" s="109">
        <v>2537.3199999999997</v>
      </c>
      <c r="AD26" s="109">
        <f t="shared" si="27"/>
        <v>359.87</v>
      </c>
      <c r="AE26" s="109">
        <f t="shared" si="28"/>
        <v>2897.1899999999996</v>
      </c>
      <c r="AF26" s="109">
        <v>2499.2799999999997</v>
      </c>
      <c r="AG26" s="109">
        <f t="shared" si="29"/>
        <v>354.47</v>
      </c>
      <c r="AH26" s="109">
        <f t="shared" si="30"/>
        <v>2853.75</v>
      </c>
    </row>
    <row r="27" spans="1:34" s="63" customFormat="1">
      <c r="A27" s="56" t="s">
        <v>59</v>
      </c>
      <c r="B27" s="56"/>
      <c r="C27" s="57" t="s">
        <v>15</v>
      </c>
      <c r="D27" s="58" t="s">
        <v>18</v>
      </c>
      <c r="E27" s="40"/>
      <c r="F27" s="59">
        <v>0</v>
      </c>
      <c r="G27" s="59"/>
      <c r="H27" s="59">
        <v>0</v>
      </c>
      <c r="I27" s="59"/>
      <c r="J27" s="139">
        <f t="shared" si="15"/>
        <v>0</v>
      </c>
      <c r="K27" s="59"/>
      <c r="L27" s="60">
        <v>0.2</v>
      </c>
      <c r="M27" s="61"/>
      <c r="N27" s="62">
        <f t="shared" si="16"/>
        <v>0</v>
      </c>
      <c r="O27" s="95">
        <v>0</v>
      </c>
      <c r="P27" s="62">
        <f t="shared" si="17"/>
        <v>0</v>
      </c>
      <c r="Q27" s="62">
        <f t="shared" ref="Q27:Q38" si="31">O27+P27</f>
        <v>0</v>
      </c>
      <c r="R27" s="95">
        <v>0</v>
      </c>
      <c r="S27" s="62">
        <f>ROUND(P27*$P$1,2)</f>
        <v>0</v>
      </c>
      <c r="T27" s="62">
        <f t="shared" si="2"/>
        <v>0</v>
      </c>
      <c r="U27" s="90">
        <f t="shared" si="3"/>
        <v>0</v>
      </c>
      <c r="V27" s="90">
        <v>0</v>
      </c>
      <c r="W27" s="90">
        <f t="shared" si="4"/>
        <v>0</v>
      </c>
      <c r="X27" s="90">
        <f>V27+W27</f>
        <v>0</v>
      </c>
      <c r="Y27" s="90">
        <v>0</v>
      </c>
      <c r="Z27" s="90">
        <f>ROUND(W27*$P$1,2)</f>
        <v>0</v>
      </c>
      <c r="AA27" s="90">
        <f t="shared" si="5"/>
        <v>0</v>
      </c>
      <c r="AB27" s="107">
        <f t="shared" si="6"/>
        <v>0</v>
      </c>
      <c r="AC27" s="107">
        <v>0</v>
      </c>
      <c r="AD27" s="107">
        <f t="shared" si="11"/>
        <v>0</v>
      </c>
      <c r="AE27" s="107">
        <f>AC27+AD27</f>
        <v>0</v>
      </c>
      <c r="AF27" s="107">
        <v>0</v>
      </c>
      <c r="AG27" s="107">
        <f t="shared" ref="AG27:AG45" si="32">ROUND(AD27*$P$1,2)</f>
        <v>0</v>
      </c>
      <c r="AH27" s="107">
        <f>AF27+AG27</f>
        <v>0</v>
      </c>
    </row>
    <row r="28" spans="1:34" s="51" customFormat="1">
      <c r="A28" s="42"/>
      <c r="B28" s="42"/>
      <c r="C28" s="43"/>
      <c r="D28" s="44" t="s">
        <v>19</v>
      </c>
      <c r="E28" s="45"/>
      <c r="F28" s="47">
        <v>0</v>
      </c>
      <c r="G28" s="47"/>
      <c r="H28" s="59">
        <v>0</v>
      </c>
      <c r="I28" s="47"/>
      <c r="J28" s="46">
        <f t="shared" si="15"/>
        <v>0</v>
      </c>
      <c r="K28" s="47"/>
      <c r="L28" s="48">
        <v>0.2</v>
      </c>
      <c r="M28" s="49"/>
      <c r="N28" s="50">
        <f t="shared" si="16"/>
        <v>0</v>
      </c>
      <c r="O28" s="94">
        <v>0</v>
      </c>
      <c r="P28" s="50">
        <f t="shared" si="17"/>
        <v>0</v>
      </c>
      <c r="Q28" s="62">
        <f t="shared" si="31"/>
        <v>0</v>
      </c>
      <c r="R28" s="94">
        <v>0</v>
      </c>
      <c r="S28" s="50">
        <f t="shared" ref="S28:S38" si="33">ROUND(P28*$P$1,2)</f>
        <v>0</v>
      </c>
      <c r="T28" s="50">
        <f t="shared" si="2"/>
        <v>0</v>
      </c>
      <c r="U28" s="90">
        <f t="shared" si="3"/>
        <v>0</v>
      </c>
      <c r="V28" s="91">
        <v>0</v>
      </c>
      <c r="W28" s="90">
        <f t="shared" si="4"/>
        <v>0</v>
      </c>
      <c r="X28" s="91">
        <f t="shared" ref="X28:X38" si="34">V28+W28</f>
        <v>0</v>
      </c>
      <c r="Y28" s="91">
        <v>0</v>
      </c>
      <c r="Z28" s="91">
        <f t="shared" ref="Z28:Z38" si="35">ROUND(W28*$P$1,2)</f>
        <v>0</v>
      </c>
      <c r="AA28" s="91">
        <f t="shared" si="5"/>
        <v>0</v>
      </c>
      <c r="AB28" s="107">
        <f t="shared" si="6"/>
        <v>0</v>
      </c>
      <c r="AC28" s="107">
        <v>0</v>
      </c>
      <c r="AD28" s="107">
        <f t="shared" si="11"/>
        <v>0</v>
      </c>
      <c r="AE28" s="108">
        <f t="shared" ref="AE28:AE33" si="36">AC28+AD28</f>
        <v>0</v>
      </c>
      <c r="AF28" s="107">
        <v>0</v>
      </c>
      <c r="AG28" s="108">
        <f t="shared" si="32"/>
        <v>0</v>
      </c>
      <c r="AH28" s="108">
        <f t="shared" ref="AH28:AH33" si="37">AF28+AG28</f>
        <v>0</v>
      </c>
    </row>
    <row r="29" spans="1:34" s="51" customFormat="1">
      <c r="A29" s="42"/>
      <c r="B29" s="42"/>
      <c r="C29" s="43" t="s">
        <v>16</v>
      </c>
      <c r="D29" s="44" t="s">
        <v>20</v>
      </c>
      <c r="E29" s="45"/>
      <c r="F29" s="47">
        <v>0</v>
      </c>
      <c r="G29" s="47"/>
      <c r="H29" s="59">
        <v>0</v>
      </c>
      <c r="I29" s="47"/>
      <c r="J29" s="46">
        <f t="shared" si="15"/>
        <v>0</v>
      </c>
      <c r="K29" s="47"/>
      <c r="L29" s="48">
        <v>0.2</v>
      </c>
      <c r="M29" s="49"/>
      <c r="N29" s="50">
        <f t="shared" si="16"/>
        <v>0</v>
      </c>
      <c r="O29" s="94">
        <v>0</v>
      </c>
      <c r="P29" s="50">
        <f t="shared" si="17"/>
        <v>0</v>
      </c>
      <c r="Q29" s="62">
        <f t="shared" si="31"/>
        <v>0</v>
      </c>
      <c r="R29" s="94">
        <v>0</v>
      </c>
      <c r="S29" s="50">
        <f t="shared" si="33"/>
        <v>0</v>
      </c>
      <c r="T29" s="50">
        <f t="shared" si="2"/>
        <v>0</v>
      </c>
      <c r="U29" s="90">
        <f t="shared" si="3"/>
        <v>0</v>
      </c>
      <c r="V29" s="91">
        <v>0</v>
      </c>
      <c r="W29" s="90">
        <f t="shared" si="4"/>
        <v>0</v>
      </c>
      <c r="X29" s="91">
        <f t="shared" si="34"/>
        <v>0</v>
      </c>
      <c r="Y29" s="91">
        <v>0</v>
      </c>
      <c r="Z29" s="91">
        <f t="shared" si="35"/>
        <v>0</v>
      </c>
      <c r="AA29" s="91">
        <f t="shared" si="5"/>
        <v>0</v>
      </c>
      <c r="AB29" s="107">
        <f t="shared" si="6"/>
        <v>0</v>
      </c>
      <c r="AC29" s="107">
        <v>0</v>
      </c>
      <c r="AD29" s="107">
        <f t="shared" si="11"/>
        <v>0</v>
      </c>
      <c r="AE29" s="108">
        <f t="shared" si="36"/>
        <v>0</v>
      </c>
      <c r="AF29" s="107">
        <v>0</v>
      </c>
      <c r="AG29" s="108">
        <f t="shared" si="32"/>
        <v>0</v>
      </c>
      <c r="AH29" s="108">
        <f t="shared" si="37"/>
        <v>0</v>
      </c>
    </row>
    <row r="30" spans="1:34" s="51" customFormat="1">
      <c r="A30" s="42"/>
      <c r="B30" s="42"/>
      <c r="C30" s="43" t="s">
        <v>17</v>
      </c>
      <c r="D30" s="52" t="s">
        <v>21</v>
      </c>
      <c r="E30" s="45"/>
      <c r="F30" s="47">
        <v>1240.18</v>
      </c>
      <c r="G30" s="47"/>
      <c r="H30" s="59">
        <v>0</v>
      </c>
      <c r="I30" s="47"/>
      <c r="J30" s="46">
        <f t="shared" si="15"/>
        <v>1240.18</v>
      </c>
      <c r="K30" s="47"/>
      <c r="L30" s="48">
        <v>0.2</v>
      </c>
      <c r="M30" s="49"/>
      <c r="N30" s="50">
        <f t="shared" si="16"/>
        <v>1240.18</v>
      </c>
      <c r="O30" s="94">
        <v>289.38000000000011</v>
      </c>
      <c r="P30" s="50">
        <f t="shared" si="17"/>
        <v>20.67</v>
      </c>
      <c r="Q30" s="62">
        <f t="shared" si="31"/>
        <v>310.05000000000013</v>
      </c>
      <c r="R30" s="94">
        <v>285.04000000000008</v>
      </c>
      <c r="S30" s="50">
        <f t="shared" si="33"/>
        <v>20.36</v>
      </c>
      <c r="T30" s="50">
        <f t="shared" si="2"/>
        <v>305.40000000000009</v>
      </c>
      <c r="U30" s="90">
        <f t="shared" si="3"/>
        <v>1240.18</v>
      </c>
      <c r="V30" s="91">
        <v>289.38000000000011</v>
      </c>
      <c r="W30" s="90">
        <f t="shared" si="4"/>
        <v>20.67</v>
      </c>
      <c r="X30" s="91">
        <f t="shared" si="34"/>
        <v>310.05000000000013</v>
      </c>
      <c r="Y30" s="91">
        <v>285.06000000000006</v>
      </c>
      <c r="Z30" s="91">
        <f>ROUND(W30*$P$1,2)</f>
        <v>20.36</v>
      </c>
      <c r="AA30" s="91">
        <f t="shared" si="5"/>
        <v>305.42000000000007</v>
      </c>
      <c r="AB30" s="107">
        <f t="shared" si="6"/>
        <v>0</v>
      </c>
      <c r="AC30" s="107">
        <v>0</v>
      </c>
      <c r="AD30" s="107">
        <f t="shared" si="11"/>
        <v>0</v>
      </c>
      <c r="AE30" s="108">
        <f t="shared" si="36"/>
        <v>0</v>
      </c>
      <c r="AF30" s="107">
        <v>0</v>
      </c>
      <c r="AG30" s="108">
        <f t="shared" si="32"/>
        <v>0</v>
      </c>
      <c r="AH30" s="108">
        <f t="shared" si="37"/>
        <v>0</v>
      </c>
    </row>
    <row r="31" spans="1:34" s="51" customFormat="1">
      <c r="A31" s="42"/>
      <c r="B31" s="42"/>
      <c r="C31" s="53"/>
      <c r="D31" s="53" t="s">
        <v>22</v>
      </c>
      <c r="E31" s="45"/>
      <c r="F31" s="47">
        <v>1666.32</v>
      </c>
      <c r="G31" s="47"/>
      <c r="H31" s="59">
        <v>0</v>
      </c>
      <c r="I31" s="47"/>
      <c r="J31" s="46">
        <f t="shared" si="15"/>
        <v>1666.32</v>
      </c>
      <c r="K31" s="47"/>
      <c r="L31" s="48">
        <v>0.2</v>
      </c>
      <c r="M31" s="49"/>
      <c r="N31" s="50">
        <f t="shared" si="16"/>
        <v>1666.32</v>
      </c>
      <c r="O31" s="94">
        <v>388.78</v>
      </c>
      <c r="P31" s="50">
        <f t="shared" si="17"/>
        <v>27.77</v>
      </c>
      <c r="Q31" s="62">
        <f t="shared" si="31"/>
        <v>416.54999999999995</v>
      </c>
      <c r="R31" s="94">
        <v>382.90000000000009</v>
      </c>
      <c r="S31" s="50">
        <f t="shared" si="33"/>
        <v>27.35</v>
      </c>
      <c r="T31" s="50">
        <f t="shared" si="2"/>
        <v>410.25000000000011</v>
      </c>
      <c r="U31" s="90">
        <f t="shared" si="3"/>
        <v>1666.32</v>
      </c>
      <c r="V31" s="91">
        <v>388.78</v>
      </c>
      <c r="W31" s="90">
        <f t="shared" si="4"/>
        <v>27.77</v>
      </c>
      <c r="X31" s="91">
        <f t="shared" si="34"/>
        <v>416.54999999999995</v>
      </c>
      <c r="Y31" s="91">
        <v>382.90000000000009</v>
      </c>
      <c r="Z31" s="91">
        <f t="shared" si="35"/>
        <v>27.35</v>
      </c>
      <c r="AA31" s="91">
        <f t="shared" si="5"/>
        <v>410.25000000000011</v>
      </c>
      <c r="AB31" s="107">
        <f t="shared" si="6"/>
        <v>0</v>
      </c>
      <c r="AC31" s="107">
        <v>0</v>
      </c>
      <c r="AD31" s="107">
        <f t="shared" si="11"/>
        <v>0</v>
      </c>
      <c r="AE31" s="108">
        <f t="shared" si="36"/>
        <v>0</v>
      </c>
      <c r="AF31" s="107">
        <v>0</v>
      </c>
      <c r="AG31" s="108">
        <f t="shared" si="32"/>
        <v>0</v>
      </c>
      <c r="AH31" s="108">
        <f t="shared" si="37"/>
        <v>0</v>
      </c>
    </row>
    <row r="32" spans="1:34" s="51" customFormat="1">
      <c r="A32" s="42"/>
      <c r="B32" s="42"/>
      <c r="C32" s="53"/>
      <c r="D32" s="53" t="s">
        <v>23</v>
      </c>
      <c r="E32" s="45"/>
      <c r="F32" s="47">
        <v>0</v>
      </c>
      <c r="G32" s="47"/>
      <c r="H32" s="59">
        <v>0</v>
      </c>
      <c r="I32" s="47"/>
      <c r="J32" s="46">
        <f t="shared" si="15"/>
        <v>0</v>
      </c>
      <c r="K32" s="47"/>
      <c r="L32" s="48">
        <v>0.2</v>
      </c>
      <c r="M32" s="49"/>
      <c r="N32" s="50">
        <f t="shared" ref="N32:N56" si="38">J32</f>
        <v>0</v>
      </c>
      <c r="O32" s="94">
        <v>0</v>
      </c>
      <c r="P32" s="50">
        <f t="shared" si="17"/>
        <v>0</v>
      </c>
      <c r="Q32" s="62">
        <f t="shared" si="31"/>
        <v>0</v>
      </c>
      <c r="R32" s="94">
        <v>0</v>
      </c>
      <c r="S32" s="50">
        <f t="shared" si="33"/>
        <v>0</v>
      </c>
      <c r="T32" s="50">
        <f t="shared" si="2"/>
        <v>0</v>
      </c>
      <c r="U32" s="90">
        <f t="shared" si="3"/>
        <v>0</v>
      </c>
      <c r="V32" s="91">
        <v>0</v>
      </c>
      <c r="W32" s="90">
        <f t="shared" si="4"/>
        <v>0</v>
      </c>
      <c r="X32" s="91">
        <f t="shared" si="34"/>
        <v>0</v>
      </c>
      <c r="Y32" s="91">
        <v>0</v>
      </c>
      <c r="Z32" s="91">
        <f t="shared" si="35"/>
        <v>0</v>
      </c>
      <c r="AA32" s="91">
        <f t="shared" si="5"/>
        <v>0</v>
      </c>
      <c r="AB32" s="107">
        <f t="shared" si="6"/>
        <v>0</v>
      </c>
      <c r="AC32" s="107">
        <v>0</v>
      </c>
      <c r="AD32" s="107">
        <f t="shared" si="11"/>
        <v>0</v>
      </c>
      <c r="AE32" s="108">
        <f t="shared" si="36"/>
        <v>0</v>
      </c>
      <c r="AF32" s="107">
        <v>0</v>
      </c>
      <c r="AG32" s="108">
        <f t="shared" si="32"/>
        <v>0</v>
      </c>
      <c r="AH32" s="108">
        <f t="shared" si="37"/>
        <v>0</v>
      </c>
    </row>
    <row r="33" spans="1:34" s="51" customFormat="1">
      <c r="A33" s="42"/>
      <c r="B33" s="42"/>
      <c r="C33" s="53"/>
      <c r="D33" s="53" t="s">
        <v>24</v>
      </c>
      <c r="E33" s="45"/>
      <c r="F33" s="47">
        <v>0.39</v>
      </c>
      <c r="G33" s="47"/>
      <c r="H33" s="59">
        <v>0</v>
      </c>
      <c r="I33" s="47"/>
      <c r="J33" s="46">
        <f t="shared" si="15"/>
        <v>0.39</v>
      </c>
      <c r="K33" s="47"/>
      <c r="L33" s="48">
        <v>0.2</v>
      </c>
      <c r="M33" s="49"/>
      <c r="N33" s="50">
        <f t="shared" si="38"/>
        <v>0.39</v>
      </c>
      <c r="O33" s="94">
        <v>0.13999999999999999</v>
      </c>
      <c r="P33" s="50">
        <f>IF(N33=" "," ", ROUND(+N33*L33/12,2))</f>
        <v>0.01</v>
      </c>
      <c r="Q33" s="62">
        <f t="shared" si="31"/>
        <v>0.15</v>
      </c>
      <c r="R33" s="94">
        <v>0.13999999999999999</v>
      </c>
      <c r="S33" s="50">
        <f t="shared" si="33"/>
        <v>0.01</v>
      </c>
      <c r="T33" s="50">
        <f t="shared" si="2"/>
        <v>0.15</v>
      </c>
      <c r="U33" s="90">
        <f t="shared" si="3"/>
        <v>0.39</v>
      </c>
      <c r="V33" s="91">
        <v>0.13999999999999999</v>
      </c>
      <c r="W33" s="90">
        <f t="shared" si="4"/>
        <v>0.01</v>
      </c>
      <c r="X33" s="91">
        <f t="shared" si="34"/>
        <v>0.15</v>
      </c>
      <c r="Y33" s="91">
        <v>0.13999999999999999</v>
      </c>
      <c r="Z33" s="91">
        <f t="shared" si="35"/>
        <v>0.01</v>
      </c>
      <c r="AA33" s="91">
        <f t="shared" si="5"/>
        <v>0.15</v>
      </c>
      <c r="AB33" s="107">
        <f t="shared" si="6"/>
        <v>0</v>
      </c>
      <c r="AC33" s="107">
        <v>0</v>
      </c>
      <c r="AD33" s="107">
        <f t="shared" si="11"/>
        <v>0</v>
      </c>
      <c r="AE33" s="108">
        <f t="shared" si="36"/>
        <v>0</v>
      </c>
      <c r="AF33" s="107">
        <v>0</v>
      </c>
      <c r="AG33" s="108">
        <f t="shared" si="32"/>
        <v>0</v>
      </c>
      <c r="AH33" s="108">
        <f t="shared" si="37"/>
        <v>0</v>
      </c>
    </row>
    <row r="34" spans="1:34" s="51" customFormat="1">
      <c r="A34" s="42"/>
      <c r="B34" s="42"/>
      <c r="C34" s="53"/>
      <c r="D34" s="53" t="s">
        <v>25</v>
      </c>
      <c r="E34" s="45"/>
      <c r="F34" s="47">
        <v>2331.2199999999998</v>
      </c>
      <c r="G34" s="47"/>
      <c r="H34" s="59">
        <v>0</v>
      </c>
      <c r="I34" s="47"/>
      <c r="J34" s="46">
        <f t="shared" si="15"/>
        <v>2331.2199999999998</v>
      </c>
      <c r="K34" s="47"/>
      <c r="L34" s="48">
        <v>0.2</v>
      </c>
      <c r="M34" s="49"/>
      <c r="N34" s="50">
        <f t="shared" si="38"/>
        <v>2331.2199999999998</v>
      </c>
      <c r="O34" s="94">
        <v>543.90000000000009</v>
      </c>
      <c r="P34" s="50">
        <f>IF(N34=" "," ", ROUND(+N34*L34/12,2))</f>
        <v>38.85</v>
      </c>
      <c r="Q34" s="62">
        <f t="shared" si="31"/>
        <v>582.75000000000011</v>
      </c>
      <c r="R34" s="94">
        <v>535.78</v>
      </c>
      <c r="S34" s="50">
        <f t="shared" si="33"/>
        <v>38.270000000000003</v>
      </c>
      <c r="T34" s="50">
        <f t="shared" si="2"/>
        <v>574.04999999999995</v>
      </c>
      <c r="U34" s="90">
        <f t="shared" si="3"/>
        <v>2331.2199999999998</v>
      </c>
      <c r="V34" s="91">
        <v>543.90000000000009</v>
      </c>
      <c r="W34" s="90">
        <f t="shared" si="4"/>
        <v>38.85</v>
      </c>
      <c r="X34" s="91">
        <f>V34+W34</f>
        <v>582.75000000000011</v>
      </c>
      <c r="Y34" s="91">
        <v>535.76</v>
      </c>
      <c r="Z34" s="91">
        <f>ROUND(W34*$P$1,2)</f>
        <v>38.270000000000003</v>
      </c>
      <c r="AA34" s="91">
        <f t="shared" si="5"/>
        <v>574.03</v>
      </c>
      <c r="AB34" s="107">
        <f t="shared" si="6"/>
        <v>0</v>
      </c>
      <c r="AC34" s="107">
        <v>0</v>
      </c>
      <c r="AD34" s="107">
        <f t="shared" si="11"/>
        <v>0</v>
      </c>
      <c r="AE34" s="108">
        <f t="shared" ref="AE34:AE45" si="39">AC34+AD34</f>
        <v>0</v>
      </c>
      <c r="AF34" s="107">
        <v>0</v>
      </c>
      <c r="AG34" s="108">
        <f t="shared" si="32"/>
        <v>0</v>
      </c>
      <c r="AH34" s="108">
        <f t="shared" ref="AH34:AH45" si="40">AF34+AG34</f>
        <v>0</v>
      </c>
    </row>
    <row r="35" spans="1:34" s="51" customFormat="1">
      <c r="A35" s="42"/>
      <c r="B35" s="42"/>
      <c r="C35" s="53"/>
      <c r="D35" s="54" t="s">
        <v>26</v>
      </c>
      <c r="E35" s="45"/>
      <c r="F35" s="47">
        <v>325.12</v>
      </c>
      <c r="G35" s="47"/>
      <c r="H35" s="59">
        <v>0</v>
      </c>
      <c r="I35" s="47"/>
      <c r="J35" s="46">
        <f t="shared" si="15"/>
        <v>325.12</v>
      </c>
      <c r="K35" s="47"/>
      <c r="L35" s="48">
        <v>0.2</v>
      </c>
      <c r="M35" s="49"/>
      <c r="N35" s="50">
        <f t="shared" si="38"/>
        <v>325.12</v>
      </c>
      <c r="O35" s="94">
        <v>75.88000000000001</v>
      </c>
      <c r="P35" s="50">
        <f>IF(N35=" "," ", ROUND(+N35*L35/12,2))</f>
        <v>5.42</v>
      </c>
      <c r="Q35" s="62">
        <f t="shared" si="31"/>
        <v>81.300000000000011</v>
      </c>
      <c r="R35" s="94">
        <v>74.760000000000019</v>
      </c>
      <c r="S35" s="50">
        <f t="shared" si="33"/>
        <v>5.34</v>
      </c>
      <c r="T35" s="50">
        <f t="shared" si="2"/>
        <v>80.100000000000023</v>
      </c>
      <c r="U35" s="90">
        <f t="shared" si="3"/>
        <v>325.12</v>
      </c>
      <c r="V35" s="91">
        <v>75.88000000000001</v>
      </c>
      <c r="W35" s="90">
        <f t="shared" si="4"/>
        <v>5.42</v>
      </c>
      <c r="X35" s="91">
        <f t="shared" si="34"/>
        <v>81.300000000000011</v>
      </c>
      <c r="Y35" s="91">
        <v>74.760000000000019</v>
      </c>
      <c r="Z35" s="91">
        <f t="shared" si="35"/>
        <v>5.34</v>
      </c>
      <c r="AA35" s="91">
        <f t="shared" si="5"/>
        <v>80.100000000000023</v>
      </c>
      <c r="AB35" s="107">
        <f t="shared" si="6"/>
        <v>0</v>
      </c>
      <c r="AC35" s="107">
        <v>0</v>
      </c>
      <c r="AD35" s="107">
        <f t="shared" si="11"/>
        <v>0</v>
      </c>
      <c r="AE35" s="108">
        <f t="shared" si="39"/>
        <v>0</v>
      </c>
      <c r="AF35" s="107">
        <v>0</v>
      </c>
      <c r="AG35" s="108">
        <f t="shared" si="32"/>
        <v>0</v>
      </c>
      <c r="AH35" s="108">
        <f t="shared" si="40"/>
        <v>0</v>
      </c>
    </row>
    <row r="36" spans="1:34" s="51" customFormat="1">
      <c r="A36" s="42"/>
      <c r="B36" s="42"/>
      <c r="C36" s="55"/>
      <c r="D36" s="53" t="s">
        <v>27</v>
      </c>
      <c r="E36" s="45"/>
      <c r="F36" s="47">
        <v>212.26</v>
      </c>
      <c r="G36" s="47"/>
      <c r="H36" s="59">
        <v>0</v>
      </c>
      <c r="I36" s="47"/>
      <c r="J36" s="46">
        <f t="shared" si="15"/>
        <v>212.26</v>
      </c>
      <c r="K36" s="47"/>
      <c r="L36" s="48">
        <v>0.2</v>
      </c>
      <c r="M36" s="49"/>
      <c r="N36" s="50">
        <f t="shared" si="38"/>
        <v>212.26</v>
      </c>
      <c r="O36" s="94">
        <v>49.559999999999995</v>
      </c>
      <c r="P36" s="50">
        <f>IF(N36=" "," ", ROUND(+N36*L36/12,2))</f>
        <v>3.54</v>
      </c>
      <c r="Q36" s="62">
        <f t="shared" si="31"/>
        <v>53.099999999999994</v>
      </c>
      <c r="R36" s="94">
        <v>48.860000000000021</v>
      </c>
      <c r="S36" s="50">
        <f t="shared" si="33"/>
        <v>3.49</v>
      </c>
      <c r="T36" s="50">
        <f t="shared" si="2"/>
        <v>52.350000000000023</v>
      </c>
      <c r="U36" s="90">
        <f t="shared" si="3"/>
        <v>212.26</v>
      </c>
      <c r="V36" s="91">
        <v>49.559999999999995</v>
      </c>
      <c r="W36" s="90">
        <f t="shared" si="4"/>
        <v>3.54</v>
      </c>
      <c r="X36" s="91">
        <f t="shared" si="34"/>
        <v>53.099999999999994</v>
      </c>
      <c r="Y36" s="91">
        <v>48.860000000000021</v>
      </c>
      <c r="Z36" s="91">
        <f t="shared" si="35"/>
        <v>3.49</v>
      </c>
      <c r="AA36" s="91">
        <f t="shared" si="5"/>
        <v>52.350000000000023</v>
      </c>
      <c r="AB36" s="107">
        <f t="shared" si="6"/>
        <v>0</v>
      </c>
      <c r="AC36" s="107">
        <v>0</v>
      </c>
      <c r="AD36" s="107">
        <f t="shared" si="11"/>
        <v>0</v>
      </c>
      <c r="AE36" s="108">
        <f t="shared" si="39"/>
        <v>0</v>
      </c>
      <c r="AF36" s="107">
        <v>0</v>
      </c>
      <c r="AG36" s="108">
        <f t="shared" si="32"/>
        <v>0</v>
      </c>
      <c r="AH36" s="108">
        <f t="shared" si="40"/>
        <v>0</v>
      </c>
    </row>
    <row r="37" spans="1:34" s="51" customFormat="1">
      <c r="A37" s="42"/>
      <c r="B37" s="42"/>
      <c r="C37" s="55"/>
      <c r="D37" s="53" t="s">
        <v>28</v>
      </c>
      <c r="E37" s="45"/>
      <c r="F37" s="47">
        <v>0</v>
      </c>
      <c r="G37" s="47"/>
      <c r="H37" s="59">
        <v>0</v>
      </c>
      <c r="I37" s="47"/>
      <c r="J37" s="46">
        <f t="shared" si="15"/>
        <v>0</v>
      </c>
      <c r="K37" s="47"/>
      <c r="L37" s="48">
        <v>0.2</v>
      </c>
      <c r="M37" s="49"/>
      <c r="N37" s="50">
        <f t="shared" si="38"/>
        <v>0</v>
      </c>
      <c r="O37" s="94">
        <v>0</v>
      </c>
      <c r="P37" s="50">
        <f>IF(N37=" "," ", ROUND(+N37*L37/12,2))</f>
        <v>0</v>
      </c>
      <c r="Q37" s="62">
        <f t="shared" si="31"/>
        <v>0</v>
      </c>
      <c r="R37" s="94">
        <v>0</v>
      </c>
      <c r="S37" s="50">
        <f t="shared" si="33"/>
        <v>0</v>
      </c>
      <c r="T37" s="50">
        <f t="shared" si="2"/>
        <v>0</v>
      </c>
      <c r="U37" s="90">
        <f t="shared" si="3"/>
        <v>0</v>
      </c>
      <c r="V37" s="91">
        <v>0</v>
      </c>
      <c r="W37" s="90">
        <f t="shared" si="4"/>
        <v>0</v>
      </c>
      <c r="X37" s="91">
        <f t="shared" si="34"/>
        <v>0</v>
      </c>
      <c r="Y37" s="91">
        <v>0</v>
      </c>
      <c r="Z37" s="91">
        <f t="shared" si="35"/>
        <v>0</v>
      </c>
      <c r="AA37" s="91">
        <f t="shared" si="5"/>
        <v>0</v>
      </c>
      <c r="AB37" s="107">
        <f t="shared" si="6"/>
        <v>0</v>
      </c>
      <c r="AC37" s="107">
        <v>0</v>
      </c>
      <c r="AD37" s="107">
        <f t="shared" si="11"/>
        <v>0</v>
      </c>
      <c r="AE37" s="108">
        <f t="shared" si="39"/>
        <v>0</v>
      </c>
      <c r="AF37" s="107">
        <v>0</v>
      </c>
      <c r="AG37" s="108">
        <f t="shared" si="32"/>
        <v>0</v>
      </c>
      <c r="AH37" s="108">
        <f t="shared" si="40"/>
        <v>0</v>
      </c>
    </row>
    <row r="38" spans="1:34" s="51" customFormat="1">
      <c r="A38" s="42"/>
      <c r="B38" s="42"/>
      <c r="C38" s="55"/>
      <c r="D38" s="53" t="s">
        <v>29</v>
      </c>
      <c r="E38" s="45"/>
      <c r="F38" s="47">
        <v>0</v>
      </c>
      <c r="G38" s="47"/>
      <c r="H38" s="59">
        <v>0</v>
      </c>
      <c r="I38" s="47"/>
      <c r="J38" s="46">
        <f t="shared" si="15"/>
        <v>0</v>
      </c>
      <c r="K38" s="47"/>
      <c r="L38" s="48">
        <v>0.2</v>
      </c>
      <c r="M38" s="49"/>
      <c r="N38" s="50">
        <f t="shared" si="38"/>
        <v>0</v>
      </c>
      <c r="O38" s="94">
        <v>0</v>
      </c>
      <c r="P38" s="50">
        <f t="shared" ref="P38:P50" si="41">IF(N38=" "," ", ROUND(+N38*L38/12,2))</f>
        <v>0</v>
      </c>
      <c r="Q38" s="62">
        <f t="shared" si="31"/>
        <v>0</v>
      </c>
      <c r="R38" s="94">
        <v>0</v>
      </c>
      <c r="S38" s="50">
        <f t="shared" si="33"/>
        <v>0</v>
      </c>
      <c r="T38" s="50">
        <f t="shared" si="2"/>
        <v>0</v>
      </c>
      <c r="U38" s="90">
        <f t="shared" si="3"/>
        <v>0</v>
      </c>
      <c r="V38" s="91">
        <v>0</v>
      </c>
      <c r="W38" s="90">
        <f t="shared" si="4"/>
        <v>0</v>
      </c>
      <c r="X38" s="91">
        <f t="shared" si="34"/>
        <v>0</v>
      </c>
      <c r="Y38" s="91">
        <v>0</v>
      </c>
      <c r="Z38" s="91">
        <f t="shared" si="35"/>
        <v>0</v>
      </c>
      <c r="AA38" s="91">
        <f t="shared" si="5"/>
        <v>0</v>
      </c>
      <c r="AB38" s="107">
        <f t="shared" si="6"/>
        <v>0</v>
      </c>
      <c r="AC38" s="107">
        <v>0</v>
      </c>
      <c r="AD38" s="107">
        <f t="shared" si="11"/>
        <v>0</v>
      </c>
      <c r="AE38" s="108">
        <f t="shared" si="39"/>
        <v>0</v>
      </c>
      <c r="AF38" s="107">
        <v>0</v>
      </c>
      <c r="AG38" s="108">
        <f t="shared" si="32"/>
        <v>0</v>
      </c>
      <c r="AH38" s="108">
        <f t="shared" si="40"/>
        <v>0</v>
      </c>
    </row>
    <row r="39" spans="1:34" s="51" customFormat="1">
      <c r="A39" s="42"/>
      <c r="B39" s="42"/>
      <c r="C39" s="55" t="s">
        <v>97</v>
      </c>
      <c r="D39" s="53" t="s">
        <v>98</v>
      </c>
      <c r="E39" s="45"/>
      <c r="F39" s="137">
        <v>2849.48</v>
      </c>
      <c r="G39" s="47"/>
      <c r="H39" s="59">
        <v>6621.59</v>
      </c>
      <c r="I39" s="47"/>
      <c r="J39" s="46">
        <f t="shared" si="15"/>
        <v>9471.07</v>
      </c>
      <c r="K39" s="47"/>
      <c r="L39" s="48">
        <v>0.2</v>
      </c>
      <c r="M39" s="49"/>
      <c r="N39" s="50">
        <f t="shared" ref="N39:N44" si="42">J39</f>
        <v>9471.07</v>
      </c>
      <c r="O39" s="94">
        <v>1644.6099999999997</v>
      </c>
      <c r="P39" s="50">
        <f t="shared" ref="P39:P44" si="43">IF(N39=" "," ", ROUND(+N39*L39/12,2))</f>
        <v>157.85</v>
      </c>
      <c r="Q39" s="62">
        <f t="shared" ref="Q39:Q44" si="44">O39+P39</f>
        <v>1802.4599999999996</v>
      </c>
      <c r="R39" s="94">
        <v>1619.93</v>
      </c>
      <c r="S39" s="50">
        <f t="shared" ref="S39:S44" si="45">ROUND(P39*$P$1,2)</f>
        <v>155.47999999999999</v>
      </c>
      <c r="T39" s="50">
        <f t="shared" ref="T39:T44" si="46">R39+S39</f>
        <v>1775.41</v>
      </c>
      <c r="U39" s="90">
        <f t="shared" si="3"/>
        <v>2849.48</v>
      </c>
      <c r="V39" s="91">
        <v>656.41000000000008</v>
      </c>
      <c r="W39" s="90">
        <f t="shared" ref="W39:W44" si="47">IF(U39=" "," ", ROUND(+U39*L39/12,2))</f>
        <v>47.49</v>
      </c>
      <c r="X39" s="91">
        <f t="shared" ref="X39:X44" si="48">V39+W39</f>
        <v>703.90000000000009</v>
      </c>
      <c r="Y39" s="91">
        <v>646.5899999999998</v>
      </c>
      <c r="Z39" s="91">
        <f t="shared" ref="Z39:Z44" si="49">ROUND(W39*$P$1,2)</f>
        <v>46.78</v>
      </c>
      <c r="AA39" s="91">
        <f t="shared" ref="AA39:AA44" si="50">Y39+Z39</f>
        <v>693.36999999999978</v>
      </c>
      <c r="AB39" s="107">
        <f t="shared" si="6"/>
        <v>6621.59</v>
      </c>
      <c r="AC39" s="107">
        <v>988.18000000000006</v>
      </c>
      <c r="AD39" s="107">
        <f t="shared" ref="AD39:AD44" si="51">IF(AB39=" "," ", ROUND(+AB39*L39/12,2))</f>
        <v>110.36</v>
      </c>
      <c r="AE39" s="108">
        <f t="shared" ref="AE39:AE44" si="52">AC39+AD39</f>
        <v>1098.54</v>
      </c>
      <c r="AF39" s="107">
        <v>973.34000000000015</v>
      </c>
      <c r="AG39" s="108">
        <f t="shared" ref="AG39:AG44" si="53">ROUND(AD39*$P$1,2)</f>
        <v>108.7</v>
      </c>
      <c r="AH39" s="108">
        <f t="shared" ref="AH39:AH44" si="54">AF39+AG39</f>
        <v>1082.0400000000002</v>
      </c>
    </row>
    <row r="40" spans="1:34" s="51" customFormat="1">
      <c r="A40" s="42"/>
      <c r="B40" s="42"/>
      <c r="C40" s="55"/>
      <c r="D40" s="53" t="s">
        <v>99</v>
      </c>
      <c r="E40" s="45"/>
      <c r="F40" s="137">
        <v>5611.2999999999993</v>
      </c>
      <c r="G40" s="47"/>
      <c r="H40" s="59">
        <v>15.699999999999818</v>
      </c>
      <c r="I40" s="47"/>
      <c r="J40" s="46">
        <f t="shared" si="15"/>
        <v>5626.9999999999991</v>
      </c>
      <c r="K40" s="47"/>
      <c r="L40" s="48">
        <v>0.2</v>
      </c>
      <c r="M40" s="49"/>
      <c r="N40" s="50">
        <f t="shared" si="42"/>
        <v>5626.9999999999991</v>
      </c>
      <c r="O40" s="94">
        <v>1310.8099999999997</v>
      </c>
      <c r="P40" s="50">
        <f t="shared" si="43"/>
        <v>93.78</v>
      </c>
      <c r="Q40" s="62">
        <f t="shared" si="44"/>
        <v>1404.5899999999997</v>
      </c>
      <c r="R40" s="94">
        <v>1291.1100000000001</v>
      </c>
      <c r="S40" s="50">
        <f t="shared" si="45"/>
        <v>92.37</v>
      </c>
      <c r="T40" s="50">
        <f t="shared" si="46"/>
        <v>1383.48</v>
      </c>
      <c r="U40" s="90">
        <f t="shared" si="3"/>
        <v>5611.2999999999993</v>
      </c>
      <c r="V40" s="91">
        <v>1307.6899999999998</v>
      </c>
      <c r="W40" s="90">
        <f t="shared" si="47"/>
        <v>93.52</v>
      </c>
      <c r="X40" s="91">
        <f t="shared" si="48"/>
        <v>1401.2099999999998</v>
      </c>
      <c r="Y40" s="91">
        <v>1288.1100000000001</v>
      </c>
      <c r="Z40" s="91">
        <f t="shared" si="49"/>
        <v>92.12</v>
      </c>
      <c r="AA40" s="91">
        <f t="shared" si="50"/>
        <v>1380.23</v>
      </c>
      <c r="AB40" s="107">
        <f t="shared" si="6"/>
        <v>15.699999999999818</v>
      </c>
      <c r="AC40" s="107">
        <v>3.1199999999999992</v>
      </c>
      <c r="AD40" s="107">
        <f t="shared" si="51"/>
        <v>0.26</v>
      </c>
      <c r="AE40" s="108">
        <f t="shared" si="52"/>
        <v>3.379999999999999</v>
      </c>
      <c r="AF40" s="107">
        <v>3.1199999999999992</v>
      </c>
      <c r="AG40" s="108">
        <f t="shared" si="53"/>
        <v>0.26</v>
      </c>
      <c r="AH40" s="108">
        <f t="shared" si="54"/>
        <v>3.379999999999999</v>
      </c>
    </row>
    <row r="41" spans="1:34" s="51" customFormat="1">
      <c r="A41" s="42"/>
      <c r="B41" s="42"/>
      <c r="C41" s="55"/>
      <c r="D41" s="53" t="s">
        <v>100</v>
      </c>
      <c r="E41" s="45"/>
      <c r="F41" s="137">
        <v>126.14999999999998</v>
      </c>
      <c r="G41" s="47"/>
      <c r="H41" s="59">
        <v>26.299999999999983</v>
      </c>
      <c r="I41" s="47"/>
      <c r="J41" s="46">
        <f t="shared" si="15"/>
        <v>152.44999999999996</v>
      </c>
      <c r="K41" s="47"/>
      <c r="L41" s="48">
        <v>0.2</v>
      </c>
      <c r="M41" s="49"/>
      <c r="N41" s="50">
        <f t="shared" si="42"/>
        <v>152.44999999999996</v>
      </c>
      <c r="O41" s="94">
        <v>33.389999999999993</v>
      </c>
      <c r="P41" s="50">
        <f t="shared" si="43"/>
        <v>2.54</v>
      </c>
      <c r="Q41" s="62">
        <f t="shared" si="44"/>
        <v>35.929999999999993</v>
      </c>
      <c r="R41" s="94">
        <v>32.86</v>
      </c>
      <c r="S41" s="50">
        <f t="shared" si="45"/>
        <v>2.5</v>
      </c>
      <c r="T41" s="50">
        <f t="shared" si="46"/>
        <v>35.36</v>
      </c>
      <c r="U41" s="90">
        <f t="shared" ref="U41:U62" si="55">F41</f>
        <v>126.14999999999998</v>
      </c>
      <c r="V41" s="91">
        <v>28.470000000000006</v>
      </c>
      <c r="W41" s="90">
        <f t="shared" si="47"/>
        <v>2.1</v>
      </c>
      <c r="X41" s="91">
        <f t="shared" si="48"/>
        <v>30.570000000000007</v>
      </c>
      <c r="Y41" s="91">
        <v>28.060000000000002</v>
      </c>
      <c r="Z41" s="91">
        <f t="shared" si="49"/>
        <v>2.0699999999999998</v>
      </c>
      <c r="AA41" s="91">
        <f t="shared" si="50"/>
        <v>30.130000000000003</v>
      </c>
      <c r="AB41" s="107">
        <f t="shared" ref="AB41:AB62" si="56">H41</f>
        <v>26.299999999999983</v>
      </c>
      <c r="AC41" s="107">
        <v>4.9200000000000008</v>
      </c>
      <c r="AD41" s="107">
        <f t="shared" si="51"/>
        <v>0.44</v>
      </c>
      <c r="AE41" s="108">
        <f t="shared" si="52"/>
        <v>5.3600000000000012</v>
      </c>
      <c r="AF41" s="107">
        <v>4.82</v>
      </c>
      <c r="AG41" s="108">
        <f t="shared" si="53"/>
        <v>0.43</v>
      </c>
      <c r="AH41" s="108">
        <f t="shared" si="54"/>
        <v>5.25</v>
      </c>
    </row>
    <row r="42" spans="1:34" s="51" customFormat="1">
      <c r="A42" s="42"/>
      <c r="B42" s="42"/>
      <c r="C42" s="55" t="s">
        <v>101</v>
      </c>
      <c r="D42" s="53" t="s">
        <v>102</v>
      </c>
      <c r="E42" s="45"/>
      <c r="F42" s="137">
        <v>20627.009999999998</v>
      </c>
      <c r="G42" s="47"/>
      <c r="H42" s="59">
        <v>2323.2200000000048</v>
      </c>
      <c r="I42" s="47"/>
      <c r="J42" s="46">
        <f t="shared" si="15"/>
        <v>22950.230000000003</v>
      </c>
      <c r="K42" s="47"/>
      <c r="L42" s="48">
        <v>0.2</v>
      </c>
      <c r="M42" s="49"/>
      <c r="N42" s="50">
        <f t="shared" si="42"/>
        <v>22950.230000000003</v>
      </c>
      <c r="O42" s="94">
        <v>4133.1299999999992</v>
      </c>
      <c r="P42" s="50">
        <f t="shared" si="43"/>
        <v>382.5</v>
      </c>
      <c r="Q42" s="62">
        <f t="shared" si="44"/>
        <v>4515.6299999999992</v>
      </c>
      <c r="R42" s="94">
        <v>4071.1200000000008</v>
      </c>
      <c r="S42" s="50">
        <f t="shared" si="45"/>
        <v>376.76</v>
      </c>
      <c r="T42" s="50">
        <f t="shared" si="46"/>
        <v>4447.880000000001</v>
      </c>
      <c r="U42" s="90">
        <f t="shared" si="55"/>
        <v>20627.009999999998</v>
      </c>
      <c r="V42" s="91">
        <v>4474.7499999999982</v>
      </c>
      <c r="W42" s="90">
        <f t="shared" si="47"/>
        <v>343.78</v>
      </c>
      <c r="X42" s="91">
        <f t="shared" si="48"/>
        <v>4818.5299999999979</v>
      </c>
      <c r="Y42" s="91">
        <v>4407.5899999999992</v>
      </c>
      <c r="Z42" s="91">
        <f t="shared" si="49"/>
        <v>338.62</v>
      </c>
      <c r="AA42" s="91">
        <f t="shared" si="50"/>
        <v>4746.2099999999991</v>
      </c>
      <c r="AB42" s="107">
        <f t="shared" si="56"/>
        <v>2323.2200000000048</v>
      </c>
      <c r="AC42" s="107">
        <v>-341.64999999999986</v>
      </c>
      <c r="AD42" s="107">
        <f t="shared" si="51"/>
        <v>38.72</v>
      </c>
      <c r="AE42" s="108">
        <f t="shared" si="52"/>
        <v>-302.92999999999984</v>
      </c>
      <c r="AF42" s="107">
        <v>-336.51999999999987</v>
      </c>
      <c r="AG42" s="108">
        <f t="shared" si="53"/>
        <v>38.14</v>
      </c>
      <c r="AH42" s="108">
        <f t="shared" si="54"/>
        <v>-298.37999999999988</v>
      </c>
    </row>
    <row r="43" spans="1:34" s="51" customFormat="1">
      <c r="A43" s="42"/>
      <c r="B43" s="42"/>
      <c r="C43" s="55" t="s">
        <v>103</v>
      </c>
      <c r="D43" s="53" t="s">
        <v>104</v>
      </c>
      <c r="E43" s="45"/>
      <c r="F43" s="137">
        <v>45446.76</v>
      </c>
      <c r="G43" s="47"/>
      <c r="H43" s="59">
        <v>16889.120000000003</v>
      </c>
      <c r="I43" s="47"/>
      <c r="J43" s="46">
        <f t="shared" si="15"/>
        <v>62335.880000000005</v>
      </c>
      <c r="K43" s="47"/>
      <c r="L43" s="48">
        <v>0.2</v>
      </c>
      <c r="M43" s="49"/>
      <c r="N43" s="50">
        <f t="shared" si="42"/>
        <v>62335.880000000005</v>
      </c>
      <c r="O43" s="94">
        <v>11794.62</v>
      </c>
      <c r="P43" s="50">
        <f t="shared" si="43"/>
        <v>1038.93</v>
      </c>
      <c r="Q43" s="62">
        <f t="shared" si="44"/>
        <v>12833.550000000001</v>
      </c>
      <c r="R43" s="94">
        <v>11617.689999999999</v>
      </c>
      <c r="S43" s="50">
        <f t="shared" si="45"/>
        <v>1023.35</v>
      </c>
      <c r="T43" s="50">
        <f t="shared" si="46"/>
        <v>12641.039999999999</v>
      </c>
      <c r="U43" s="90">
        <f t="shared" si="55"/>
        <v>45446.76</v>
      </c>
      <c r="V43" s="91">
        <v>10276.900000000001</v>
      </c>
      <c r="W43" s="90">
        <f t="shared" si="47"/>
        <v>757.45</v>
      </c>
      <c r="X43" s="91">
        <f t="shared" si="48"/>
        <v>11034.350000000002</v>
      </c>
      <c r="Y43" s="91">
        <v>10122.77</v>
      </c>
      <c r="Z43" s="91">
        <f t="shared" si="49"/>
        <v>746.09</v>
      </c>
      <c r="AA43" s="91">
        <f t="shared" si="50"/>
        <v>10868.86</v>
      </c>
      <c r="AB43" s="107">
        <f t="shared" si="56"/>
        <v>16889.120000000003</v>
      </c>
      <c r="AC43" s="107">
        <v>1517.74</v>
      </c>
      <c r="AD43" s="107">
        <f t="shared" si="51"/>
        <v>281.49</v>
      </c>
      <c r="AE43" s="108">
        <f t="shared" si="52"/>
        <v>1799.23</v>
      </c>
      <c r="AF43" s="107">
        <v>1494.96</v>
      </c>
      <c r="AG43" s="108">
        <f t="shared" si="53"/>
        <v>277.27</v>
      </c>
      <c r="AH43" s="108">
        <f t="shared" si="54"/>
        <v>1772.23</v>
      </c>
    </row>
    <row r="44" spans="1:34" s="79" customFormat="1" ht="13.5" thickBot="1">
      <c r="A44" s="71"/>
      <c r="B44" s="71"/>
      <c r="C44" s="72" t="s">
        <v>105</v>
      </c>
      <c r="D44" s="73" t="s">
        <v>106</v>
      </c>
      <c r="E44" s="74"/>
      <c r="F44" s="138">
        <v>94573.47</v>
      </c>
      <c r="G44" s="75"/>
      <c r="H44" s="75">
        <v>54650</v>
      </c>
      <c r="I44" s="75"/>
      <c r="J44" s="140">
        <f t="shared" si="15"/>
        <v>149223.47</v>
      </c>
      <c r="K44" s="75"/>
      <c r="L44" s="76">
        <v>0.2</v>
      </c>
      <c r="M44" s="77"/>
      <c r="N44" s="78">
        <f t="shared" si="42"/>
        <v>149223.47</v>
      </c>
      <c r="O44" s="96">
        <v>26919.840000000004</v>
      </c>
      <c r="P44" s="78">
        <f t="shared" si="43"/>
        <v>2487.06</v>
      </c>
      <c r="Q44" s="78">
        <f t="shared" si="44"/>
        <v>29406.900000000005</v>
      </c>
      <c r="R44" s="96">
        <v>26516.070000000003</v>
      </c>
      <c r="S44" s="78">
        <f t="shared" si="45"/>
        <v>2449.75</v>
      </c>
      <c r="T44" s="78">
        <f t="shared" si="46"/>
        <v>28965.820000000003</v>
      </c>
      <c r="U44" s="92">
        <f t="shared" si="55"/>
        <v>94573.47</v>
      </c>
      <c r="V44" s="92">
        <v>20490.86</v>
      </c>
      <c r="W44" s="92">
        <f t="shared" si="47"/>
        <v>1576.22</v>
      </c>
      <c r="X44" s="92">
        <f t="shared" si="48"/>
        <v>22067.08</v>
      </c>
      <c r="Y44" s="92">
        <v>20183.54</v>
      </c>
      <c r="Z44" s="92">
        <f t="shared" si="49"/>
        <v>1552.58</v>
      </c>
      <c r="AA44" s="92">
        <f t="shared" si="50"/>
        <v>21736.120000000003</v>
      </c>
      <c r="AB44" s="109">
        <f t="shared" si="56"/>
        <v>54650</v>
      </c>
      <c r="AC44" s="109">
        <v>6428.89</v>
      </c>
      <c r="AD44" s="109">
        <f t="shared" si="51"/>
        <v>910.83</v>
      </c>
      <c r="AE44" s="109">
        <f t="shared" si="52"/>
        <v>7339.72</v>
      </c>
      <c r="AF44" s="109">
        <v>6332.47</v>
      </c>
      <c r="AG44" s="109">
        <f t="shared" si="53"/>
        <v>897.17</v>
      </c>
      <c r="AH44" s="109">
        <f t="shared" si="54"/>
        <v>7229.64</v>
      </c>
    </row>
    <row r="45" spans="1:34" s="63" customFormat="1">
      <c r="A45" s="56" t="s">
        <v>60</v>
      </c>
      <c r="B45" s="56"/>
      <c r="C45" s="57" t="s">
        <v>15</v>
      </c>
      <c r="D45" s="58" t="s">
        <v>18</v>
      </c>
      <c r="E45" s="40"/>
      <c r="F45" s="59">
        <v>0</v>
      </c>
      <c r="G45" s="59"/>
      <c r="H45" s="59">
        <v>0</v>
      </c>
      <c r="I45" s="59"/>
      <c r="J45" s="139">
        <f t="shared" si="15"/>
        <v>0</v>
      </c>
      <c r="K45" s="59"/>
      <c r="L45" s="60">
        <v>0.2</v>
      </c>
      <c r="M45" s="61"/>
      <c r="N45" s="62">
        <f t="shared" si="38"/>
        <v>0</v>
      </c>
      <c r="O45" s="95">
        <v>0</v>
      </c>
      <c r="P45" s="62">
        <f t="shared" si="41"/>
        <v>0</v>
      </c>
      <c r="Q45" s="62">
        <f t="shared" ref="Q45:Q56" si="57">O45+P45</f>
        <v>0</v>
      </c>
      <c r="R45" s="95">
        <v>0</v>
      </c>
      <c r="S45" s="62">
        <f>ROUND(P45*$P$1,2)</f>
        <v>0</v>
      </c>
      <c r="T45" s="62">
        <f t="shared" si="2"/>
        <v>0</v>
      </c>
      <c r="U45" s="90">
        <f t="shared" si="55"/>
        <v>0</v>
      </c>
      <c r="V45" s="90">
        <v>0</v>
      </c>
      <c r="W45" s="90">
        <f t="shared" si="4"/>
        <v>0</v>
      </c>
      <c r="X45" s="90">
        <f>V45+W45</f>
        <v>0</v>
      </c>
      <c r="Y45" s="90">
        <v>0</v>
      </c>
      <c r="Z45" s="90">
        <f>ROUND(W45*$P$1,2)</f>
        <v>0</v>
      </c>
      <c r="AA45" s="90">
        <f t="shared" si="5"/>
        <v>0</v>
      </c>
      <c r="AB45" s="107">
        <f t="shared" si="56"/>
        <v>0</v>
      </c>
      <c r="AC45" s="107">
        <v>0</v>
      </c>
      <c r="AD45" s="107">
        <f t="shared" si="11"/>
        <v>0</v>
      </c>
      <c r="AE45" s="107">
        <f t="shared" si="39"/>
        <v>0</v>
      </c>
      <c r="AF45" s="107">
        <v>0</v>
      </c>
      <c r="AG45" s="107">
        <f t="shared" si="32"/>
        <v>0</v>
      </c>
      <c r="AH45" s="107">
        <f t="shared" si="40"/>
        <v>0</v>
      </c>
    </row>
    <row r="46" spans="1:34" s="51" customFormat="1">
      <c r="A46" s="42"/>
      <c r="B46" s="42"/>
      <c r="C46" s="43"/>
      <c r="D46" s="44" t="s">
        <v>19</v>
      </c>
      <c r="E46" s="45"/>
      <c r="F46" s="47">
        <v>0</v>
      </c>
      <c r="G46" s="47"/>
      <c r="H46" s="59">
        <v>0</v>
      </c>
      <c r="I46" s="47"/>
      <c r="J46" s="46">
        <f t="shared" si="15"/>
        <v>0</v>
      </c>
      <c r="K46" s="47"/>
      <c r="L46" s="48">
        <v>0.2</v>
      </c>
      <c r="M46" s="49"/>
      <c r="N46" s="50">
        <f t="shared" si="38"/>
        <v>0</v>
      </c>
      <c r="O46" s="94">
        <v>0</v>
      </c>
      <c r="P46" s="50">
        <f t="shared" si="41"/>
        <v>0</v>
      </c>
      <c r="Q46" s="62">
        <f t="shared" si="57"/>
        <v>0</v>
      </c>
      <c r="R46" s="94">
        <v>0</v>
      </c>
      <c r="S46" s="50">
        <f t="shared" ref="S46:S56" si="58">ROUND(P46*$P$1,2)</f>
        <v>0</v>
      </c>
      <c r="T46" s="50">
        <f t="shared" si="2"/>
        <v>0</v>
      </c>
      <c r="U46" s="90">
        <f t="shared" si="55"/>
        <v>0</v>
      </c>
      <c r="V46" s="91">
        <v>0</v>
      </c>
      <c r="W46" s="90">
        <f t="shared" si="4"/>
        <v>0</v>
      </c>
      <c r="X46" s="91">
        <f t="shared" ref="X46:X56" si="59">V46+W46</f>
        <v>0</v>
      </c>
      <c r="Y46" s="91">
        <v>0</v>
      </c>
      <c r="Z46" s="91">
        <f t="shared" ref="Z46:Z56" si="60">ROUND(W46*$P$1,2)</f>
        <v>0</v>
      </c>
      <c r="AA46" s="91">
        <f t="shared" si="5"/>
        <v>0</v>
      </c>
      <c r="AB46" s="107">
        <f t="shared" si="56"/>
        <v>0</v>
      </c>
      <c r="AC46" s="107">
        <v>0</v>
      </c>
      <c r="AD46" s="107">
        <f t="shared" si="11"/>
        <v>0</v>
      </c>
      <c r="AE46" s="108">
        <f t="shared" ref="AE46:AE56" si="61">AC46+AD46</f>
        <v>0</v>
      </c>
      <c r="AF46" s="107">
        <v>0</v>
      </c>
      <c r="AG46" s="108">
        <f t="shared" ref="AG46:AG56" si="62">ROUND(AD46*$P$1,2)</f>
        <v>0</v>
      </c>
      <c r="AH46" s="108">
        <f t="shared" ref="AH46:AH56" si="63">AF46+AG46</f>
        <v>0</v>
      </c>
    </row>
    <row r="47" spans="1:34" s="51" customFormat="1">
      <c r="A47" s="42"/>
      <c r="B47" s="42"/>
      <c r="C47" s="43" t="s">
        <v>16</v>
      </c>
      <c r="D47" s="44" t="s">
        <v>20</v>
      </c>
      <c r="E47" s="45"/>
      <c r="F47" s="47">
        <v>0</v>
      </c>
      <c r="G47" s="47"/>
      <c r="H47" s="59">
        <v>0</v>
      </c>
      <c r="I47" s="47"/>
      <c r="J47" s="46">
        <f t="shared" si="15"/>
        <v>0</v>
      </c>
      <c r="K47" s="47"/>
      <c r="L47" s="48">
        <v>0.2</v>
      </c>
      <c r="M47" s="49"/>
      <c r="N47" s="50">
        <f t="shared" si="38"/>
        <v>0</v>
      </c>
      <c r="O47" s="94">
        <v>0</v>
      </c>
      <c r="P47" s="50">
        <f t="shared" si="41"/>
        <v>0</v>
      </c>
      <c r="Q47" s="62">
        <f t="shared" si="57"/>
        <v>0</v>
      </c>
      <c r="R47" s="94">
        <v>0</v>
      </c>
      <c r="S47" s="50">
        <f t="shared" si="58"/>
        <v>0</v>
      </c>
      <c r="T47" s="50">
        <f t="shared" si="2"/>
        <v>0</v>
      </c>
      <c r="U47" s="90">
        <f t="shared" si="55"/>
        <v>0</v>
      </c>
      <c r="V47" s="91">
        <v>0</v>
      </c>
      <c r="W47" s="90">
        <f t="shared" si="4"/>
        <v>0</v>
      </c>
      <c r="X47" s="91">
        <f t="shared" si="59"/>
        <v>0</v>
      </c>
      <c r="Y47" s="91">
        <v>0</v>
      </c>
      <c r="Z47" s="91">
        <f t="shared" si="60"/>
        <v>0</v>
      </c>
      <c r="AA47" s="91">
        <f t="shared" si="5"/>
        <v>0</v>
      </c>
      <c r="AB47" s="107">
        <f t="shared" si="56"/>
        <v>0</v>
      </c>
      <c r="AC47" s="107">
        <v>0</v>
      </c>
      <c r="AD47" s="107">
        <f t="shared" si="11"/>
        <v>0</v>
      </c>
      <c r="AE47" s="108">
        <f t="shared" si="61"/>
        <v>0</v>
      </c>
      <c r="AF47" s="107">
        <v>0</v>
      </c>
      <c r="AG47" s="108">
        <f t="shared" si="62"/>
        <v>0</v>
      </c>
      <c r="AH47" s="108">
        <f t="shared" si="63"/>
        <v>0</v>
      </c>
    </row>
    <row r="48" spans="1:34" s="51" customFormat="1">
      <c r="A48" s="42"/>
      <c r="B48" s="42"/>
      <c r="C48" s="43" t="s">
        <v>17</v>
      </c>
      <c r="D48" s="52" t="s">
        <v>21</v>
      </c>
      <c r="E48" s="45"/>
      <c r="F48" s="47">
        <v>282.93</v>
      </c>
      <c r="G48" s="47"/>
      <c r="H48" s="59">
        <v>0</v>
      </c>
      <c r="I48" s="47"/>
      <c r="J48" s="46">
        <f t="shared" si="15"/>
        <v>282.93</v>
      </c>
      <c r="K48" s="47"/>
      <c r="L48" s="48">
        <v>0.2</v>
      </c>
      <c r="M48" s="49"/>
      <c r="N48" s="50">
        <f t="shared" si="38"/>
        <v>282.93</v>
      </c>
      <c r="O48" s="94">
        <v>66.08</v>
      </c>
      <c r="P48" s="50">
        <f t="shared" si="41"/>
        <v>4.72</v>
      </c>
      <c r="Q48" s="62">
        <f t="shared" si="57"/>
        <v>70.8</v>
      </c>
      <c r="R48" s="94">
        <v>65.099999999999994</v>
      </c>
      <c r="S48" s="50">
        <f t="shared" si="58"/>
        <v>4.6500000000000004</v>
      </c>
      <c r="T48" s="50">
        <f t="shared" si="2"/>
        <v>69.75</v>
      </c>
      <c r="U48" s="90">
        <f t="shared" si="55"/>
        <v>282.93</v>
      </c>
      <c r="V48" s="91">
        <v>66.08</v>
      </c>
      <c r="W48" s="90">
        <f t="shared" si="4"/>
        <v>4.72</v>
      </c>
      <c r="X48" s="91">
        <f t="shared" si="59"/>
        <v>70.8</v>
      </c>
      <c r="Y48" s="91">
        <v>65.099999999999994</v>
      </c>
      <c r="Z48" s="91">
        <f t="shared" si="60"/>
        <v>4.6500000000000004</v>
      </c>
      <c r="AA48" s="91">
        <f t="shared" si="5"/>
        <v>69.75</v>
      </c>
      <c r="AB48" s="107">
        <f t="shared" si="56"/>
        <v>0</v>
      </c>
      <c r="AC48" s="107">
        <v>0</v>
      </c>
      <c r="AD48" s="107">
        <f t="shared" si="11"/>
        <v>0</v>
      </c>
      <c r="AE48" s="108">
        <f t="shared" si="61"/>
        <v>0</v>
      </c>
      <c r="AF48" s="107">
        <v>0</v>
      </c>
      <c r="AG48" s="108">
        <f t="shared" si="62"/>
        <v>0</v>
      </c>
      <c r="AH48" s="108">
        <f t="shared" si="63"/>
        <v>0</v>
      </c>
    </row>
    <row r="49" spans="1:34" s="51" customFormat="1">
      <c r="A49" s="42"/>
      <c r="B49" s="42"/>
      <c r="C49" s="53"/>
      <c r="D49" s="53" t="s">
        <v>22</v>
      </c>
      <c r="E49" s="45"/>
      <c r="F49" s="47">
        <v>380.61</v>
      </c>
      <c r="G49" s="47"/>
      <c r="H49" s="59">
        <v>0</v>
      </c>
      <c r="I49" s="47"/>
      <c r="J49" s="46">
        <f t="shared" si="15"/>
        <v>380.61</v>
      </c>
      <c r="K49" s="47"/>
      <c r="L49" s="48">
        <v>0.2</v>
      </c>
      <c r="M49" s="49"/>
      <c r="N49" s="50">
        <f t="shared" si="38"/>
        <v>380.61</v>
      </c>
      <c r="O49" s="94">
        <v>88.760000000000019</v>
      </c>
      <c r="P49" s="50">
        <f t="shared" si="41"/>
        <v>6.34</v>
      </c>
      <c r="Q49" s="62">
        <f t="shared" si="57"/>
        <v>95.100000000000023</v>
      </c>
      <c r="R49" s="94">
        <v>87.36</v>
      </c>
      <c r="S49" s="50">
        <f t="shared" si="58"/>
        <v>6.24</v>
      </c>
      <c r="T49" s="50">
        <f t="shared" si="2"/>
        <v>93.6</v>
      </c>
      <c r="U49" s="90">
        <f t="shared" si="55"/>
        <v>380.61</v>
      </c>
      <c r="V49" s="91">
        <v>88.760000000000019</v>
      </c>
      <c r="W49" s="90">
        <f t="shared" si="4"/>
        <v>6.34</v>
      </c>
      <c r="X49" s="91">
        <f t="shared" si="59"/>
        <v>95.100000000000023</v>
      </c>
      <c r="Y49" s="91">
        <v>87.36</v>
      </c>
      <c r="Z49" s="91">
        <f t="shared" si="60"/>
        <v>6.24</v>
      </c>
      <c r="AA49" s="91">
        <f t="shared" si="5"/>
        <v>93.6</v>
      </c>
      <c r="AB49" s="107">
        <f t="shared" si="56"/>
        <v>0</v>
      </c>
      <c r="AC49" s="107">
        <v>0</v>
      </c>
      <c r="AD49" s="107">
        <f t="shared" si="11"/>
        <v>0</v>
      </c>
      <c r="AE49" s="108">
        <f t="shared" si="61"/>
        <v>0</v>
      </c>
      <c r="AF49" s="107">
        <v>0</v>
      </c>
      <c r="AG49" s="108">
        <f t="shared" si="62"/>
        <v>0</v>
      </c>
      <c r="AH49" s="108">
        <f t="shared" si="63"/>
        <v>0</v>
      </c>
    </row>
    <row r="50" spans="1:34" s="51" customFormat="1">
      <c r="A50" s="42"/>
      <c r="B50" s="42"/>
      <c r="C50" s="53"/>
      <c r="D50" s="53" t="s">
        <v>23</v>
      </c>
      <c r="E50" s="45"/>
      <c r="F50" s="47">
        <v>0</v>
      </c>
      <c r="G50" s="47"/>
      <c r="H50" s="59">
        <v>0</v>
      </c>
      <c r="I50" s="47"/>
      <c r="J50" s="46">
        <f t="shared" si="15"/>
        <v>0</v>
      </c>
      <c r="K50" s="47"/>
      <c r="L50" s="48">
        <v>0.2</v>
      </c>
      <c r="M50" s="49"/>
      <c r="N50" s="50">
        <f t="shared" si="38"/>
        <v>0</v>
      </c>
      <c r="O50" s="94">
        <v>0</v>
      </c>
      <c r="P50" s="50">
        <f t="shared" si="41"/>
        <v>0</v>
      </c>
      <c r="Q50" s="62">
        <f t="shared" si="57"/>
        <v>0</v>
      </c>
      <c r="R50" s="94">
        <v>0</v>
      </c>
      <c r="S50" s="50">
        <f t="shared" si="58"/>
        <v>0</v>
      </c>
      <c r="T50" s="50">
        <f t="shared" si="2"/>
        <v>0</v>
      </c>
      <c r="U50" s="90">
        <f t="shared" si="55"/>
        <v>0</v>
      </c>
      <c r="V50" s="91">
        <v>0</v>
      </c>
      <c r="W50" s="90">
        <f t="shared" si="4"/>
        <v>0</v>
      </c>
      <c r="X50" s="91">
        <f t="shared" si="59"/>
        <v>0</v>
      </c>
      <c r="Y50" s="91">
        <v>0</v>
      </c>
      <c r="Z50" s="91">
        <f t="shared" si="60"/>
        <v>0</v>
      </c>
      <c r="AA50" s="91">
        <f t="shared" si="5"/>
        <v>0</v>
      </c>
      <c r="AB50" s="107">
        <f t="shared" si="56"/>
        <v>0</v>
      </c>
      <c r="AC50" s="107">
        <v>0</v>
      </c>
      <c r="AD50" s="107">
        <f t="shared" si="11"/>
        <v>0</v>
      </c>
      <c r="AE50" s="108">
        <f t="shared" si="61"/>
        <v>0</v>
      </c>
      <c r="AF50" s="107">
        <v>0</v>
      </c>
      <c r="AG50" s="108">
        <f t="shared" si="62"/>
        <v>0</v>
      </c>
      <c r="AH50" s="108">
        <f t="shared" si="63"/>
        <v>0</v>
      </c>
    </row>
    <row r="51" spans="1:34" s="51" customFormat="1">
      <c r="A51" s="42"/>
      <c r="B51" s="42"/>
      <c r="C51" s="53"/>
      <c r="D51" s="53" t="s">
        <v>24</v>
      </c>
      <c r="E51" s="45"/>
      <c r="F51" s="47">
        <v>0.09</v>
      </c>
      <c r="G51" s="47"/>
      <c r="H51" s="59">
        <v>0</v>
      </c>
      <c r="I51" s="47"/>
      <c r="J51" s="46">
        <f t="shared" si="15"/>
        <v>0.09</v>
      </c>
      <c r="K51" s="47"/>
      <c r="L51" s="48">
        <v>0.2</v>
      </c>
      <c r="M51" s="49"/>
      <c r="N51" s="50">
        <f t="shared" si="38"/>
        <v>0.09</v>
      </c>
      <c r="O51" s="94">
        <v>0</v>
      </c>
      <c r="P51" s="50">
        <f t="shared" ref="P51:P56" si="64">IF(N51=" "," ", ROUND(+N51*L51/12,2))</f>
        <v>0</v>
      </c>
      <c r="Q51" s="62">
        <f t="shared" si="57"/>
        <v>0</v>
      </c>
      <c r="R51" s="94">
        <v>0</v>
      </c>
      <c r="S51" s="50">
        <f t="shared" si="58"/>
        <v>0</v>
      </c>
      <c r="T51" s="50">
        <f t="shared" si="2"/>
        <v>0</v>
      </c>
      <c r="U51" s="90">
        <f t="shared" si="55"/>
        <v>0.09</v>
      </c>
      <c r="V51" s="91">
        <v>0</v>
      </c>
      <c r="W51" s="90">
        <f t="shared" si="4"/>
        <v>0</v>
      </c>
      <c r="X51" s="91">
        <f t="shared" si="59"/>
        <v>0</v>
      </c>
      <c r="Y51" s="91">
        <v>0</v>
      </c>
      <c r="Z51" s="91">
        <f t="shared" si="60"/>
        <v>0</v>
      </c>
      <c r="AA51" s="91">
        <f t="shared" si="5"/>
        <v>0</v>
      </c>
      <c r="AB51" s="107">
        <f t="shared" si="56"/>
        <v>0</v>
      </c>
      <c r="AC51" s="107">
        <v>0</v>
      </c>
      <c r="AD51" s="107">
        <f t="shared" si="11"/>
        <v>0</v>
      </c>
      <c r="AE51" s="108">
        <f t="shared" si="61"/>
        <v>0</v>
      </c>
      <c r="AF51" s="107">
        <v>0</v>
      </c>
      <c r="AG51" s="108">
        <f t="shared" si="62"/>
        <v>0</v>
      </c>
      <c r="AH51" s="108">
        <f t="shared" si="63"/>
        <v>0</v>
      </c>
    </row>
    <row r="52" spans="1:34" s="51" customFormat="1">
      <c r="A52" s="42"/>
      <c r="B52" s="42"/>
      <c r="C52" s="53"/>
      <c r="D52" s="53" t="s">
        <v>25</v>
      </c>
      <c r="E52" s="45"/>
      <c r="F52" s="47">
        <v>531.57000000000005</v>
      </c>
      <c r="G52" s="47"/>
      <c r="H52" s="59">
        <v>0</v>
      </c>
      <c r="I52" s="47"/>
      <c r="J52" s="46">
        <f t="shared" si="15"/>
        <v>531.57000000000005</v>
      </c>
      <c r="K52" s="47"/>
      <c r="L52" s="48">
        <v>0.2</v>
      </c>
      <c r="M52" s="49"/>
      <c r="N52" s="50">
        <f t="shared" si="38"/>
        <v>531.57000000000005</v>
      </c>
      <c r="O52" s="94">
        <v>124.03999999999999</v>
      </c>
      <c r="P52" s="50">
        <f t="shared" si="64"/>
        <v>8.86</v>
      </c>
      <c r="Q52" s="62">
        <f t="shared" si="57"/>
        <v>132.89999999999998</v>
      </c>
      <c r="R52" s="94">
        <v>122.22000000000004</v>
      </c>
      <c r="S52" s="50">
        <f t="shared" si="58"/>
        <v>8.73</v>
      </c>
      <c r="T52" s="50">
        <f t="shared" si="2"/>
        <v>130.95000000000005</v>
      </c>
      <c r="U52" s="90">
        <f t="shared" si="55"/>
        <v>531.57000000000005</v>
      </c>
      <c r="V52" s="91">
        <v>124.03999999999999</v>
      </c>
      <c r="W52" s="90">
        <f t="shared" si="4"/>
        <v>8.86</v>
      </c>
      <c r="X52" s="91">
        <f t="shared" si="59"/>
        <v>132.89999999999998</v>
      </c>
      <c r="Y52" s="91">
        <v>122.22000000000004</v>
      </c>
      <c r="Z52" s="91">
        <f t="shared" si="60"/>
        <v>8.73</v>
      </c>
      <c r="AA52" s="91">
        <f t="shared" si="5"/>
        <v>130.95000000000005</v>
      </c>
      <c r="AB52" s="107">
        <f t="shared" si="56"/>
        <v>0</v>
      </c>
      <c r="AC52" s="107">
        <v>0</v>
      </c>
      <c r="AD52" s="107">
        <f t="shared" si="11"/>
        <v>0</v>
      </c>
      <c r="AE52" s="108">
        <f t="shared" si="61"/>
        <v>0</v>
      </c>
      <c r="AF52" s="107">
        <v>0</v>
      </c>
      <c r="AG52" s="108">
        <f t="shared" si="62"/>
        <v>0</v>
      </c>
      <c r="AH52" s="108">
        <f t="shared" si="63"/>
        <v>0</v>
      </c>
    </row>
    <row r="53" spans="1:34" s="51" customFormat="1">
      <c r="A53" s="42"/>
      <c r="B53" s="42"/>
      <c r="C53" s="53"/>
      <c r="D53" s="54" t="s">
        <v>26</v>
      </c>
      <c r="E53" s="45"/>
      <c r="F53" s="47">
        <v>74.02</v>
      </c>
      <c r="G53" s="47"/>
      <c r="H53" s="59">
        <v>0</v>
      </c>
      <c r="I53" s="47"/>
      <c r="J53" s="46">
        <f t="shared" si="15"/>
        <v>74.02</v>
      </c>
      <c r="K53" s="47"/>
      <c r="L53" s="48">
        <v>0.2</v>
      </c>
      <c r="M53" s="49"/>
      <c r="N53" s="50">
        <f t="shared" si="38"/>
        <v>74.02</v>
      </c>
      <c r="O53" s="94">
        <v>17.220000000000002</v>
      </c>
      <c r="P53" s="50">
        <f t="shared" si="64"/>
        <v>1.23</v>
      </c>
      <c r="Q53" s="62">
        <f t="shared" si="57"/>
        <v>18.450000000000003</v>
      </c>
      <c r="R53" s="94">
        <v>16.940000000000005</v>
      </c>
      <c r="S53" s="50">
        <f t="shared" si="58"/>
        <v>1.21</v>
      </c>
      <c r="T53" s="50">
        <f t="shared" si="2"/>
        <v>18.150000000000006</v>
      </c>
      <c r="U53" s="90">
        <f t="shared" si="55"/>
        <v>74.02</v>
      </c>
      <c r="V53" s="91">
        <v>17.220000000000002</v>
      </c>
      <c r="W53" s="90">
        <f t="shared" si="4"/>
        <v>1.23</v>
      </c>
      <c r="X53" s="91">
        <f t="shared" si="59"/>
        <v>18.450000000000003</v>
      </c>
      <c r="Y53" s="91">
        <v>16.940000000000005</v>
      </c>
      <c r="Z53" s="91">
        <f t="shared" si="60"/>
        <v>1.21</v>
      </c>
      <c r="AA53" s="91">
        <f t="shared" si="5"/>
        <v>18.150000000000006</v>
      </c>
      <c r="AB53" s="107">
        <f t="shared" si="56"/>
        <v>0</v>
      </c>
      <c r="AC53" s="107">
        <v>0</v>
      </c>
      <c r="AD53" s="107">
        <f t="shared" si="11"/>
        <v>0</v>
      </c>
      <c r="AE53" s="108">
        <f t="shared" si="61"/>
        <v>0</v>
      </c>
      <c r="AF53" s="107">
        <v>0</v>
      </c>
      <c r="AG53" s="108">
        <f t="shared" si="62"/>
        <v>0</v>
      </c>
      <c r="AH53" s="108">
        <f t="shared" si="63"/>
        <v>0</v>
      </c>
    </row>
    <row r="54" spans="1:34" s="51" customFormat="1">
      <c r="A54" s="42"/>
      <c r="B54" s="42"/>
      <c r="C54" s="55"/>
      <c r="D54" s="53" t="s">
        <v>27</v>
      </c>
      <c r="E54" s="45"/>
      <c r="F54" s="47">
        <v>48.36</v>
      </c>
      <c r="G54" s="47"/>
      <c r="H54" s="59">
        <v>0</v>
      </c>
      <c r="I54" s="47"/>
      <c r="J54" s="46">
        <f t="shared" si="15"/>
        <v>48.36</v>
      </c>
      <c r="K54" s="47"/>
      <c r="L54" s="48">
        <v>0.2</v>
      </c>
      <c r="M54" s="49"/>
      <c r="N54" s="50">
        <f t="shared" si="38"/>
        <v>48.36</v>
      </c>
      <c r="O54" s="94">
        <v>11.340000000000005</v>
      </c>
      <c r="P54" s="50">
        <f t="shared" si="64"/>
        <v>0.81</v>
      </c>
      <c r="Q54" s="62">
        <f t="shared" si="57"/>
        <v>12.150000000000006</v>
      </c>
      <c r="R54" s="94">
        <v>11.200000000000001</v>
      </c>
      <c r="S54" s="50">
        <f t="shared" si="58"/>
        <v>0.8</v>
      </c>
      <c r="T54" s="50">
        <f t="shared" si="2"/>
        <v>12.000000000000002</v>
      </c>
      <c r="U54" s="90">
        <f t="shared" si="55"/>
        <v>48.36</v>
      </c>
      <c r="V54" s="91">
        <v>11.340000000000005</v>
      </c>
      <c r="W54" s="90">
        <f t="shared" si="4"/>
        <v>0.81</v>
      </c>
      <c r="X54" s="91">
        <f t="shared" si="59"/>
        <v>12.150000000000006</v>
      </c>
      <c r="Y54" s="91">
        <v>11.200000000000001</v>
      </c>
      <c r="Z54" s="91">
        <f t="shared" si="60"/>
        <v>0.8</v>
      </c>
      <c r="AA54" s="91">
        <f t="shared" si="5"/>
        <v>12.000000000000002</v>
      </c>
      <c r="AB54" s="107">
        <f t="shared" si="56"/>
        <v>0</v>
      </c>
      <c r="AC54" s="107">
        <v>0</v>
      </c>
      <c r="AD54" s="107">
        <f t="shared" si="11"/>
        <v>0</v>
      </c>
      <c r="AE54" s="108">
        <f t="shared" si="61"/>
        <v>0</v>
      </c>
      <c r="AF54" s="107">
        <v>0</v>
      </c>
      <c r="AG54" s="108">
        <f t="shared" si="62"/>
        <v>0</v>
      </c>
      <c r="AH54" s="108">
        <f t="shared" si="63"/>
        <v>0</v>
      </c>
    </row>
    <row r="55" spans="1:34" s="51" customFormat="1">
      <c r="A55" s="42"/>
      <c r="B55" s="42"/>
      <c r="C55" s="55"/>
      <c r="D55" s="53" t="s">
        <v>28</v>
      </c>
      <c r="E55" s="45"/>
      <c r="F55" s="47">
        <v>0</v>
      </c>
      <c r="G55" s="47"/>
      <c r="H55" s="59">
        <v>0</v>
      </c>
      <c r="I55" s="47"/>
      <c r="J55" s="46">
        <f t="shared" si="15"/>
        <v>0</v>
      </c>
      <c r="K55" s="47"/>
      <c r="L55" s="48">
        <v>0.2</v>
      </c>
      <c r="M55" s="49"/>
      <c r="N55" s="50">
        <f t="shared" si="38"/>
        <v>0</v>
      </c>
      <c r="O55" s="94">
        <v>0</v>
      </c>
      <c r="P55" s="50">
        <f t="shared" si="64"/>
        <v>0</v>
      </c>
      <c r="Q55" s="62">
        <f t="shared" si="57"/>
        <v>0</v>
      </c>
      <c r="R55" s="94">
        <v>0</v>
      </c>
      <c r="S55" s="50">
        <f t="shared" si="58"/>
        <v>0</v>
      </c>
      <c r="T55" s="50">
        <f t="shared" si="2"/>
        <v>0</v>
      </c>
      <c r="U55" s="90">
        <f t="shared" si="55"/>
        <v>0</v>
      </c>
      <c r="V55" s="91">
        <v>0</v>
      </c>
      <c r="W55" s="90">
        <f t="shared" si="4"/>
        <v>0</v>
      </c>
      <c r="X55" s="91">
        <f t="shared" si="59"/>
        <v>0</v>
      </c>
      <c r="Y55" s="91">
        <v>0</v>
      </c>
      <c r="Z55" s="91">
        <f t="shared" si="60"/>
        <v>0</v>
      </c>
      <c r="AA55" s="91">
        <f t="shared" si="5"/>
        <v>0</v>
      </c>
      <c r="AB55" s="107">
        <f t="shared" si="56"/>
        <v>0</v>
      </c>
      <c r="AC55" s="107">
        <v>0</v>
      </c>
      <c r="AD55" s="107">
        <f t="shared" si="11"/>
        <v>0</v>
      </c>
      <c r="AE55" s="108">
        <f t="shared" si="61"/>
        <v>0</v>
      </c>
      <c r="AF55" s="107">
        <v>0</v>
      </c>
      <c r="AG55" s="108">
        <f t="shared" si="62"/>
        <v>0</v>
      </c>
      <c r="AH55" s="108">
        <f t="shared" si="63"/>
        <v>0</v>
      </c>
    </row>
    <row r="56" spans="1:34" s="51" customFormat="1">
      <c r="A56" s="42"/>
      <c r="B56" s="42"/>
      <c r="C56" s="55"/>
      <c r="D56" s="53" t="s">
        <v>29</v>
      </c>
      <c r="E56" s="45"/>
      <c r="F56" s="47">
        <v>0</v>
      </c>
      <c r="G56" s="47"/>
      <c r="H56" s="59">
        <v>0</v>
      </c>
      <c r="I56" s="47"/>
      <c r="J56" s="46">
        <f t="shared" si="15"/>
        <v>0</v>
      </c>
      <c r="K56" s="47"/>
      <c r="L56" s="48">
        <v>0.2</v>
      </c>
      <c r="M56" s="49"/>
      <c r="N56" s="50">
        <f t="shared" si="38"/>
        <v>0</v>
      </c>
      <c r="O56" s="94">
        <v>0</v>
      </c>
      <c r="P56" s="50">
        <f t="shared" si="64"/>
        <v>0</v>
      </c>
      <c r="Q56" s="62">
        <f t="shared" si="57"/>
        <v>0</v>
      </c>
      <c r="R56" s="94">
        <v>0</v>
      </c>
      <c r="S56" s="50">
        <f t="shared" si="58"/>
        <v>0</v>
      </c>
      <c r="T56" s="50">
        <f t="shared" si="2"/>
        <v>0</v>
      </c>
      <c r="U56" s="90">
        <f t="shared" si="55"/>
        <v>0</v>
      </c>
      <c r="V56" s="91">
        <v>0</v>
      </c>
      <c r="W56" s="90">
        <f t="shared" si="4"/>
        <v>0</v>
      </c>
      <c r="X56" s="91">
        <f t="shared" si="59"/>
        <v>0</v>
      </c>
      <c r="Y56" s="91">
        <v>0</v>
      </c>
      <c r="Z56" s="91">
        <f t="shared" si="60"/>
        <v>0</v>
      </c>
      <c r="AA56" s="91">
        <f t="shared" si="5"/>
        <v>0</v>
      </c>
      <c r="AB56" s="107">
        <f t="shared" si="56"/>
        <v>0</v>
      </c>
      <c r="AC56" s="107">
        <v>0</v>
      </c>
      <c r="AD56" s="107">
        <f t="shared" si="11"/>
        <v>0</v>
      </c>
      <c r="AE56" s="108">
        <f t="shared" si="61"/>
        <v>0</v>
      </c>
      <c r="AF56" s="107">
        <v>0</v>
      </c>
      <c r="AG56" s="108">
        <f t="shared" si="62"/>
        <v>0</v>
      </c>
      <c r="AH56" s="108">
        <f t="shared" si="63"/>
        <v>0</v>
      </c>
    </row>
    <row r="57" spans="1:34" s="51" customFormat="1">
      <c r="A57" s="42"/>
      <c r="B57" s="42"/>
      <c r="C57" s="55" t="s">
        <v>97</v>
      </c>
      <c r="D57" s="53" t="s">
        <v>98</v>
      </c>
      <c r="E57" s="45"/>
      <c r="F57" s="137">
        <v>748.09999999999991</v>
      </c>
      <c r="G57" s="47"/>
      <c r="H57" s="59">
        <v>1801.15</v>
      </c>
      <c r="I57" s="47"/>
      <c r="J57" s="46">
        <f t="shared" si="15"/>
        <v>2549.25</v>
      </c>
      <c r="K57" s="47"/>
      <c r="L57" s="48">
        <v>0.2</v>
      </c>
      <c r="M57" s="49"/>
      <c r="N57" s="50">
        <f t="shared" ref="N57:N62" si="65">J57</f>
        <v>2549.25</v>
      </c>
      <c r="O57" s="94">
        <v>440.81</v>
      </c>
      <c r="P57" s="50">
        <f t="shared" ref="P57:P62" si="66">IF(N57=" "," ", ROUND(+N57*L57/12,2))</f>
        <v>42.49</v>
      </c>
      <c r="Q57" s="62">
        <f t="shared" ref="Q57:Q62" si="67">O57+P57</f>
        <v>483.3</v>
      </c>
      <c r="R57" s="94">
        <v>434.19000000000011</v>
      </c>
      <c r="S57" s="50">
        <f t="shared" ref="S57:S62" si="68">ROUND(P57*$P$1,2)</f>
        <v>41.85</v>
      </c>
      <c r="T57" s="50">
        <f t="shared" ref="T57:T62" si="69">R57+S57</f>
        <v>476.04000000000013</v>
      </c>
      <c r="U57" s="90">
        <f t="shared" si="55"/>
        <v>748.09999999999991</v>
      </c>
      <c r="V57" s="91">
        <v>172.35</v>
      </c>
      <c r="W57" s="90">
        <f t="shared" ref="W57:W62" si="70">IF(U57=" "," ", ROUND(+U57*L57/12,2))</f>
        <v>12.47</v>
      </c>
      <c r="X57" s="91">
        <f t="shared" ref="X57:X62" si="71">V57+W57</f>
        <v>184.82</v>
      </c>
      <c r="Y57" s="91">
        <v>169.73</v>
      </c>
      <c r="Z57" s="91">
        <f t="shared" ref="Z57:Z62" si="72">ROUND(W57*$P$1,2)</f>
        <v>12.28</v>
      </c>
      <c r="AA57" s="91">
        <f t="shared" ref="AA57:AA62" si="73">Y57+Z57</f>
        <v>182.01</v>
      </c>
      <c r="AB57" s="107">
        <f t="shared" si="56"/>
        <v>1801.15</v>
      </c>
      <c r="AC57" s="107">
        <v>268.47000000000003</v>
      </c>
      <c r="AD57" s="107">
        <f t="shared" ref="AD57:AD62" si="74">IF(AB57=" "," ", ROUND(+AB57*L57/12,2))</f>
        <v>30.02</v>
      </c>
      <c r="AE57" s="108">
        <f t="shared" ref="AE57:AE62" si="75">AC57+AD57</f>
        <v>298.49</v>
      </c>
      <c r="AF57" s="107">
        <v>264.45</v>
      </c>
      <c r="AG57" s="108">
        <f t="shared" ref="AG57:AG62" si="76">ROUND(AD57*$P$1,2)</f>
        <v>29.57</v>
      </c>
      <c r="AH57" s="108">
        <f t="shared" ref="AH57:AH62" si="77">AF57+AG57</f>
        <v>294.02</v>
      </c>
    </row>
    <row r="58" spans="1:34" s="51" customFormat="1">
      <c r="A58" s="42"/>
      <c r="B58" s="42"/>
      <c r="C58" s="55"/>
      <c r="D58" s="53" t="s">
        <v>99</v>
      </c>
      <c r="E58" s="45"/>
      <c r="F58" s="137">
        <v>1471.8100000000002</v>
      </c>
      <c r="G58" s="47"/>
      <c r="H58" s="59">
        <v>4.2000000000000455</v>
      </c>
      <c r="I58" s="47"/>
      <c r="J58" s="46">
        <f t="shared" si="15"/>
        <v>1476.0100000000002</v>
      </c>
      <c r="K58" s="47"/>
      <c r="L58" s="48">
        <v>0.2</v>
      </c>
      <c r="M58" s="49"/>
      <c r="N58" s="50">
        <f t="shared" si="65"/>
        <v>1476.0100000000002</v>
      </c>
      <c r="O58" s="94">
        <v>343.84000000000003</v>
      </c>
      <c r="P58" s="50">
        <f t="shared" si="66"/>
        <v>24.6</v>
      </c>
      <c r="Q58" s="62">
        <f t="shared" si="67"/>
        <v>368.44000000000005</v>
      </c>
      <c r="R58" s="94">
        <v>338.67</v>
      </c>
      <c r="S58" s="50">
        <f t="shared" si="68"/>
        <v>24.23</v>
      </c>
      <c r="T58" s="50">
        <f t="shared" si="69"/>
        <v>362.90000000000003</v>
      </c>
      <c r="U58" s="90">
        <f t="shared" si="55"/>
        <v>1471.8100000000002</v>
      </c>
      <c r="V58" s="91">
        <v>342.99999999999989</v>
      </c>
      <c r="W58" s="90">
        <f t="shared" si="70"/>
        <v>24.53</v>
      </c>
      <c r="X58" s="91">
        <f t="shared" si="71"/>
        <v>367.52999999999986</v>
      </c>
      <c r="Y58" s="91">
        <v>337.83000000000004</v>
      </c>
      <c r="Z58" s="91">
        <f t="shared" si="72"/>
        <v>24.16</v>
      </c>
      <c r="AA58" s="91">
        <f t="shared" si="73"/>
        <v>361.99000000000007</v>
      </c>
      <c r="AB58" s="107">
        <f t="shared" si="56"/>
        <v>4.2000000000000455</v>
      </c>
      <c r="AC58" s="107">
        <v>0.8400000000000003</v>
      </c>
      <c r="AD58" s="107">
        <f t="shared" si="74"/>
        <v>7.0000000000000007E-2</v>
      </c>
      <c r="AE58" s="108">
        <f t="shared" si="75"/>
        <v>0.91000000000000036</v>
      </c>
      <c r="AF58" s="107">
        <v>0.8400000000000003</v>
      </c>
      <c r="AG58" s="108">
        <f t="shared" si="76"/>
        <v>7.0000000000000007E-2</v>
      </c>
      <c r="AH58" s="108">
        <f t="shared" si="77"/>
        <v>0.91000000000000036</v>
      </c>
    </row>
    <row r="59" spans="1:34" s="51" customFormat="1">
      <c r="A59" s="42"/>
      <c r="B59" s="42"/>
      <c r="C59" s="55"/>
      <c r="D59" s="53" t="s">
        <v>100</v>
      </c>
      <c r="E59" s="45"/>
      <c r="F59" s="137">
        <v>33.22</v>
      </c>
      <c r="G59" s="47"/>
      <c r="H59" s="59">
        <v>7.0600000000000023</v>
      </c>
      <c r="I59" s="47"/>
      <c r="J59" s="46">
        <f t="shared" si="15"/>
        <v>40.28</v>
      </c>
      <c r="K59" s="47"/>
      <c r="L59" s="48">
        <v>0.2</v>
      </c>
      <c r="M59" s="49"/>
      <c r="N59" s="50">
        <f t="shared" si="65"/>
        <v>40.28</v>
      </c>
      <c r="O59" s="94">
        <v>8.8000000000000007</v>
      </c>
      <c r="P59" s="50">
        <f t="shared" si="66"/>
        <v>0.67</v>
      </c>
      <c r="Q59" s="62">
        <f t="shared" si="67"/>
        <v>9.4700000000000006</v>
      </c>
      <c r="R59" s="94">
        <v>8.67</v>
      </c>
      <c r="S59" s="50">
        <f t="shared" si="68"/>
        <v>0.66</v>
      </c>
      <c r="T59" s="50">
        <f t="shared" si="69"/>
        <v>9.33</v>
      </c>
      <c r="U59" s="90">
        <f t="shared" si="55"/>
        <v>33.22</v>
      </c>
      <c r="V59" s="91">
        <v>7.4599999999999991</v>
      </c>
      <c r="W59" s="90">
        <f t="shared" si="70"/>
        <v>0.55000000000000004</v>
      </c>
      <c r="X59" s="91">
        <f t="shared" si="71"/>
        <v>8.01</v>
      </c>
      <c r="Y59" s="91">
        <v>7.33</v>
      </c>
      <c r="Z59" s="91">
        <f t="shared" si="72"/>
        <v>0.54</v>
      </c>
      <c r="AA59" s="91">
        <f t="shared" si="73"/>
        <v>7.87</v>
      </c>
      <c r="AB59" s="107">
        <f t="shared" si="56"/>
        <v>7.0600000000000023</v>
      </c>
      <c r="AC59" s="107">
        <v>1.3400000000000003</v>
      </c>
      <c r="AD59" s="107">
        <f t="shared" si="74"/>
        <v>0.12</v>
      </c>
      <c r="AE59" s="108">
        <f t="shared" si="75"/>
        <v>1.4600000000000004</v>
      </c>
      <c r="AF59" s="107">
        <v>1.3400000000000003</v>
      </c>
      <c r="AG59" s="108">
        <f t="shared" si="76"/>
        <v>0.12</v>
      </c>
      <c r="AH59" s="108">
        <f t="shared" si="77"/>
        <v>1.4600000000000004</v>
      </c>
    </row>
    <row r="60" spans="1:34" s="51" customFormat="1">
      <c r="A60" s="42"/>
      <c r="B60" s="42"/>
      <c r="C60" s="55" t="s">
        <v>101</v>
      </c>
      <c r="D60" s="53" t="s">
        <v>102</v>
      </c>
      <c r="E60" s="45"/>
      <c r="F60" s="137">
        <v>5437.1900000000005</v>
      </c>
      <c r="G60" s="47"/>
      <c r="H60" s="59">
        <v>697.36999999999989</v>
      </c>
      <c r="I60" s="47"/>
      <c r="J60" s="46">
        <f t="shared" si="15"/>
        <v>6134.56</v>
      </c>
      <c r="K60" s="47"/>
      <c r="L60" s="48">
        <v>0.2</v>
      </c>
      <c r="M60" s="49"/>
      <c r="N60" s="50">
        <f t="shared" si="65"/>
        <v>6134.56</v>
      </c>
      <c r="O60" s="94">
        <v>1100.22</v>
      </c>
      <c r="P60" s="50">
        <f t="shared" si="66"/>
        <v>102.24</v>
      </c>
      <c r="Q60" s="62">
        <f t="shared" si="67"/>
        <v>1202.46</v>
      </c>
      <c r="R60" s="94">
        <v>1083.74</v>
      </c>
      <c r="S60" s="50">
        <f t="shared" si="68"/>
        <v>100.71</v>
      </c>
      <c r="T60" s="50">
        <f t="shared" si="69"/>
        <v>1184.45</v>
      </c>
      <c r="U60" s="90">
        <f t="shared" si="55"/>
        <v>5437.1900000000005</v>
      </c>
      <c r="V60" s="91">
        <v>1179.54</v>
      </c>
      <c r="W60" s="90">
        <f t="shared" si="70"/>
        <v>90.62</v>
      </c>
      <c r="X60" s="91">
        <f t="shared" si="71"/>
        <v>1270.1599999999999</v>
      </c>
      <c r="Y60" s="91">
        <v>1161.8399999999999</v>
      </c>
      <c r="Z60" s="91">
        <f t="shared" si="72"/>
        <v>89.26</v>
      </c>
      <c r="AA60" s="91">
        <f t="shared" si="73"/>
        <v>1251.0999999999999</v>
      </c>
      <c r="AB60" s="107">
        <f t="shared" si="56"/>
        <v>697.36999999999989</v>
      </c>
      <c r="AC60" s="107">
        <v>-79.320000000000007</v>
      </c>
      <c r="AD60" s="107">
        <f t="shared" si="74"/>
        <v>11.62</v>
      </c>
      <c r="AE60" s="108">
        <f t="shared" si="75"/>
        <v>-67.7</v>
      </c>
      <c r="AF60" s="107">
        <v>-78.100000000000023</v>
      </c>
      <c r="AG60" s="108">
        <f t="shared" si="76"/>
        <v>11.45</v>
      </c>
      <c r="AH60" s="108">
        <f t="shared" si="77"/>
        <v>-66.65000000000002</v>
      </c>
    </row>
    <row r="61" spans="1:34" s="51" customFormat="1">
      <c r="A61" s="42"/>
      <c r="B61" s="42"/>
      <c r="C61" s="55" t="s">
        <v>103</v>
      </c>
      <c r="D61" s="53" t="s">
        <v>104</v>
      </c>
      <c r="E61" s="45"/>
      <c r="F61" s="137">
        <v>11975.48</v>
      </c>
      <c r="G61" s="47"/>
      <c r="H61" s="59">
        <v>4648.6899999999987</v>
      </c>
      <c r="I61" s="47"/>
      <c r="J61" s="46">
        <f t="shared" si="15"/>
        <v>16624.169999999998</v>
      </c>
      <c r="K61" s="47"/>
      <c r="L61" s="48">
        <v>0.2</v>
      </c>
      <c r="M61" s="49"/>
      <c r="N61" s="50">
        <f t="shared" si="65"/>
        <v>16624.169999999998</v>
      </c>
      <c r="O61" s="94">
        <v>3121.4900000000007</v>
      </c>
      <c r="P61" s="50">
        <f t="shared" si="66"/>
        <v>277.07</v>
      </c>
      <c r="Q61" s="62">
        <f t="shared" si="67"/>
        <v>3398.5600000000009</v>
      </c>
      <c r="R61" s="94">
        <v>3074.67</v>
      </c>
      <c r="S61" s="50">
        <f t="shared" si="68"/>
        <v>272.91000000000003</v>
      </c>
      <c r="T61" s="50">
        <f t="shared" si="69"/>
        <v>3347.58</v>
      </c>
      <c r="U61" s="90">
        <f t="shared" si="55"/>
        <v>11975.48</v>
      </c>
      <c r="V61" s="91">
        <v>2707.96</v>
      </c>
      <c r="W61" s="90">
        <f t="shared" si="70"/>
        <v>199.59</v>
      </c>
      <c r="X61" s="91">
        <f t="shared" si="71"/>
        <v>2907.55</v>
      </c>
      <c r="Y61" s="91">
        <v>2667.3899999999994</v>
      </c>
      <c r="Z61" s="91">
        <f t="shared" si="72"/>
        <v>196.6</v>
      </c>
      <c r="AA61" s="91">
        <f t="shared" si="73"/>
        <v>2863.9899999999993</v>
      </c>
      <c r="AB61" s="107">
        <f t="shared" si="56"/>
        <v>4648.6899999999987</v>
      </c>
      <c r="AC61" s="107">
        <v>413.53000000000003</v>
      </c>
      <c r="AD61" s="107">
        <f t="shared" si="74"/>
        <v>77.48</v>
      </c>
      <c r="AE61" s="108">
        <f t="shared" si="75"/>
        <v>491.01000000000005</v>
      </c>
      <c r="AF61" s="107">
        <v>407.33</v>
      </c>
      <c r="AG61" s="108">
        <f t="shared" si="76"/>
        <v>76.319999999999993</v>
      </c>
      <c r="AH61" s="108">
        <f t="shared" si="77"/>
        <v>483.65</v>
      </c>
    </row>
    <row r="62" spans="1:34" s="79" customFormat="1" ht="13.5" thickBot="1">
      <c r="A62" s="71"/>
      <c r="B62" s="71"/>
      <c r="C62" s="72" t="s">
        <v>105</v>
      </c>
      <c r="D62" s="73" t="s">
        <v>106</v>
      </c>
      <c r="E62" s="74"/>
      <c r="F62" s="138">
        <v>24929.05</v>
      </c>
      <c r="G62" s="75"/>
      <c r="H62" s="75">
        <v>14984.16</v>
      </c>
      <c r="I62" s="75"/>
      <c r="J62" s="140">
        <f t="shared" si="15"/>
        <v>39913.21</v>
      </c>
      <c r="K62" s="75"/>
      <c r="L62" s="76">
        <v>0.2</v>
      </c>
      <c r="M62" s="77"/>
      <c r="N62" s="78">
        <f t="shared" si="65"/>
        <v>39913.21</v>
      </c>
      <c r="O62" s="96">
        <v>7162.59</v>
      </c>
      <c r="P62" s="78">
        <f t="shared" si="66"/>
        <v>665.22</v>
      </c>
      <c r="Q62" s="78">
        <f t="shared" si="67"/>
        <v>7827.81</v>
      </c>
      <c r="R62" s="96">
        <v>7055.15</v>
      </c>
      <c r="S62" s="78">
        <f t="shared" si="68"/>
        <v>655.24</v>
      </c>
      <c r="T62" s="78">
        <f t="shared" si="69"/>
        <v>7710.3899999999994</v>
      </c>
      <c r="U62" s="92">
        <f t="shared" si="55"/>
        <v>24929.05</v>
      </c>
      <c r="V62" s="92">
        <v>5401.24</v>
      </c>
      <c r="W62" s="92">
        <f t="shared" si="70"/>
        <v>415.48</v>
      </c>
      <c r="X62" s="92">
        <f t="shared" si="71"/>
        <v>5816.7199999999993</v>
      </c>
      <c r="Y62" s="92">
        <v>5320.25</v>
      </c>
      <c r="Z62" s="92">
        <f t="shared" si="72"/>
        <v>409.25</v>
      </c>
      <c r="AA62" s="92">
        <f t="shared" si="73"/>
        <v>5729.5</v>
      </c>
      <c r="AB62" s="109">
        <f t="shared" si="56"/>
        <v>14984.16</v>
      </c>
      <c r="AC62" s="109">
        <v>1761.43</v>
      </c>
      <c r="AD62" s="109">
        <f t="shared" si="74"/>
        <v>249.74</v>
      </c>
      <c r="AE62" s="109">
        <f t="shared" si="75"/>
        <v>2011.17</v>
      </c>
      <c r="AF62" s="109">
        <v>1734.8300000000002</v>
      </c>
      <c r="AG62" s="109">
        <f t="shared" si="76"/>
        <v>245.99</v>
      </c>
      <c r="AH62" s="109">
        <f t="shared" si="77"/>
        <v>1980.8200000000002</v>
      </c>
    </row>
    <row r="63" spans="1:34" ht="13.5" thickBot="1">
      <c r="A63" s="1"/>
      <c r="B63" s="1"/>
      <c r="C63" s="9" t="s">
        <v>0</v>
      </c>
      <c r="D63" s="26"/>
      <c r="E63" s="3"/>
      <c r="F63" s="39">
        <f>SUM(F9:F62)</f>
        <v>288410.61999999994</v>
      </c>
      <c r="G63" s="39"/>
      <c r="H63" s="39">
        <f>SUM(H9:H62)</f>
        <v>134550.74999999997</v>
      </c>
      <c r="I63" s="39"/>
      <c r="J63" s="39">
        <f t="shared" si="15"/>
        <v>422961.36999999988</v>
      </c>
      <c r="K63" s="39">
        <f>SUM(K9:K62)</f>
        <v>0</v>
      </c>
      <c r="L63" s="39"/>
      <c r="M63" s="39"/>
      <c r="N63" s="41">
        <f t="shared" ref="N63:V63" si="78">SUM(N9:N62)</f>
        <v>422961.37000000005</v>
      </c>
      <c r="O63" s="41">
        <f t="shared" si="78"/>
        <v>77946.080000000002</v>
      </c>
      <c r="P63" s="41">
        <f t="shared" si="78"/>
        <v>7049.33</v>
      </c>
      <c r="Q63" s="41">
        <f t="shared" si="78"/>
        <v>84995.41</v>
      </c>
      <c r="R63" s="41">
        <f t="shared" si="78"/>
        <v>76777.05</v>
      </c>
      <c r="S63" s="41">
        <f t="shared" si="78"/>
        <v>6943.5999999999976</v>
      </c>
      <c r="T63" s="41">
        <f t="shared" si="78"/>
        <v>83720.64999999998</v>
      </c>
      <c r="U63" s="93">
        <f t="shared" si="78"/>
        <v>288410.61999999994</v>
      </c>
      <c r="V63" s="93">
        <f t="shared" si="78"/>
        <v>63580.38</v>
      </c>
      <c r="W63" s="93">
        <f t="shared" ref="W63:AB63" si="79">SUM(W9:W62)</f>
        <v>4806.82</v>
      </c>
      <c r="X63" s="93">
        <f t="shared" si="79"/>
        <v>68387.200000000012</v>
      </c>
      <c r="Y63" s="93">
        <f t="shared" si="79"/>
        <v>62626.86</v>
      </c>
      <c r="Z63" s="93">
        <f t="shared" si="79"/>
        <v>4734.7300000000005</v>
      </c>
      <c r="AA63" s="93">
        <f t="shared" si="79"/>
        <v>67361.59</v>
      </c>
      <c r="AB63" s="110">
        <f t="shared" si="79"/>
        <v>134550.74999999997</v>
      </c>
      <c r="AC63" s="110">
        <f t="shared" ref="AC63:AH63" si="80">SUM(AC9:AC62)</f>
        <v>14365.7</v>
      </c>
      <c r="AD63" s="110">
        <f t="shared" si="80"/>
        <v>2242.5099999999998</v>
      </c>
      <c r="AE63" s="110">
        <f t="shared" si="80"/>
        <v>16608.21</v>
      </c>
      <c r="AF63" s="110">
        <f t="shared" si="80"/>
        <v>14150.19</v>
      </c>
      <c r="AG63" s="110">
        <f t="shared" si="80"/>
        <v>2208.8899999999994</v>
      </c>
      <c r="AH63" s="110">
        <f t="shared" si="80"/>
        <v>16359.079999999998</v>
      </c>
    </row>
    <row r="64" spans="1:34" ht="13.5" thickTop="1">
      <c r="A64" s="1"/>
      <c r="B64" s="1"/>
      <c r="C64" s="2"/>
      <c r="D64" s="4"/>
      <c r="E64" s="3"/>
      <c r="F64" s="3"/>
      <c r="G64" s="3"/>
      <c r="H64" s="3"/>
      <c r="I64" s="3"/>
      <c r="J64" s="3"/>
      <c r="K64" s="3"/>
      <c r="L64" s="5"/>
      <c r="M64" s="5"/>
      <c r="N64" s="13"/>
      <c r="O64" s="13"/>
      <c r="P64" s="13"/>
      <c r="Q64" s="13"/>
      <c r="R64" s="13"/>
      <c r="S64" s="13"/>
      <c r="T64" s="13"/>
      <c r="U64" s="83"/>
      <c r="V64" s="83"/>
      <c r="W64" s="100"/>
      <c r="X64" s="83"/>
      <c r="Y64" s="83"/>
      <c r="Z64" s="83"/>
      <c r="AA64" s="83"/>
    </row>
    <row r="65" spans="1:27">
      <c r="A65" s="1"/>
      <c r="B65" s="1"/>
      <c r="C65" s="2"/>
      <c r="D65" s="4"/>
      <c r="E65" s="3"/>
      <c r="F65" s="3"/>
      <c r="G65" s="3"/>
      <c r="H65" s="3"/>
      <c r="I65" s="3"/>
      <c r="J65" s="3"/>
      <c r="K65" s="3"/>
      <c r="L65" s="5"/>
      <c r="M65" s="5"/>
      <c r="N65" s="80">
        <f t="shared" ref="N65:T65" si="81">U63+AB63</f>
        <v>422961.36999999988</v>
      </c>
      <c r="O65" s="80">
        <f t="shared" si="81"/>
        <v>77946.080000000002</v>
      </c>
      <c r="P65" s="80">
        <f t="shared" si="81"/>
        <v>7049.33</v>
      </c>
      <c r="Q65" s="80">
        <f t="shared" si="81"/>
        <v>84995.41</v>
      </c>
      <c r="R65" s="80">
        <f t="shared" si="81"/>
        <v>76777.05</v>
      </c>
      <c r="S65" s="80">
        <f t="shared" si="81"/>
        <v>6943.62</v>
      </c>
      <c r="T65" s="80">
        <f t="shared" si="81"/>
        <v>83720.67</v>
      </c>
      <c r="U65" s="83"/>
      <c r="V65" s="83"/>
      <c r="W65" s="100"/>
      <c r="X65" s="83"/>
      <c r="Y65" s="83"/>
      <c r="Z65" s="83"/>
      <c r="AA65" s="83"/>
    </row>
    <row r="66" spans="1:27">
      <c r="A66" s="1"/>
      <c r="B66" s="1"/>
      <c r="C66" s="2"/>
      <c r="D66" s="4"/>
      <c r="E66" s="3"/>
      <c r="F66" s="3"/>
      <c r="G66" s="3"/>
      <c r="H66" s="3"/>
      <c r="I66" s="3"/>
      <c r="J66" s="3"/>
      <c r="K66" s="3"/>
      <c r="L66" s="5"/>
      <c r="M66" s="5"/>
      <c r="N66" s="13"/>
      <c r="O66" s="13"/>
      <c r="P66" s="13"/>
      <c r="Q66" s="13"/>
      <c r="R66" s="13"/>
      <c r="S66" s="13"/>
      <c r="T66" s="13"/>
      <c r="U66" s="83"/>
      <c r="V66" s="83"/>
      <c r="W66" s="100"/>
      <c r="X66" s="83"/>
      <c r="Y66" s="83"/>
      <c r="Z66" s="83"/>
      <c r="AA66" s="83"/>
    </row>
    <row r="67" spans="1:27">
      <c r="A67" s="1"/>
      <c r="B67" s="1"/>
      <c r="C67" s="12"/>
      <c r="D67" s="4"/>
      <c r="E67" s="3"/>
      <c r="F67" s="3"/>
      <c r="G67" s="3"/>
      <c r="H67" s="3"/>
      <c r="I67" s="3"/>
      <c r="J67" s="3"/>
      <c r="K67" s="3"/>
      <c r="L67" s="5"/>
      <c r="M67" s="5"/>
      <c r="N67" s="13"/>
      <c r="O67" s="13"/>
      <c r="P67" s="13"/>
      <c r="Q67" s="80"/>
      <c r="U67" s="83"/>
      <c r="V67" s="83"/>
      <c r="W67" s="100"/>
      <c r="X67" s="83"/>
      <c r="Y67" s="83"/>
      <c r="Z67" s="83"/>
      <c r="AA67" s="83"/>
    </row>
    <row r="68" spans="1:27">
      <c r="A68" s="1"/>
      <c r="B68" s="1"/>
      <c r="D68" s="33"/>
      <c r="E68" s="3"/>
      <c r="F68" s="3"/>
      <c r="G68" s="3"/>
      <c r="H68" s="3"/>
      <c r="I68" s="3"/>
      <c r="J68" s="3"/>
      <c r="K68" s="3"/>
      <c r="L68" s="5"/>
      <c r="M68" s="5"/>
      <c r="N68" s="13"/>
      <c r="O68" s="13"/>
      <c r="P68" s="13"/>
      <c r="Q68" s="13"/>
      <c r="S68" s="99" t="s">
        <v>63</v>
      </c>
      <c r="T68" s="101"/>
      <c r="U68" s="83"/>
      <c r="V68" s="83"/>
      <c r="W68" s="100"/>
      <c r="X68" s="83"/>
      <c r="Y68" s="83"/>
      <c r="Z68" s="83"/>
      <c r="AA68" s="83"/>
    </row>
    <row r="69" spans="1:27">
      <c r="A69" s="1"/>
      <c r="B69" s="1"/>
      <c r="C69" s="34" t="s">
        <v>44</v>
      </c>
      <c r="D69" s="4"/>
      <c r="E69" s="3"/>
      <c r="F69" s="3"/>
      <c r="G69" s="3"/>
      <c r="H69" s="3"/>
      <c r="I69" s="3"/>
      <c r="J69" s="3"/>
      <c r="K69" s="3"/>
      <c r="L69" s="5"/>
      <c r="M69" s="5"/>
      <c r="N69" s="13"/>
      <c r="O69" s="13"/>
      <c r="P69" s="13"/>
      <c r="Q69" s="13"/>
      <c r="R69" s="13" t="s">
        <v>58</v>
      </c>
      <c r="S69" s="80">
        <f>SUM(S9:S26)</f>
        <v>1631.34</v>
      </c>
      <c r="T69" s="102"/>
      <c r="U69" s="83"/>
      <c r="V69" s="83"/>
      <c r="W69" s="100"/>
      <c r="X69" s="83"/>
      <c r="Y69" s="83"/>
      <c r="Z69" s="83"/>
      <c r="AA69" s="83"/>
    </row>
    <row r="70" spans="1:27">
      <c r="A70" s="1"/>
      <c r="B70" s="1"/>
      <c r="C70" s="38"/>
      <c r="D70" s="3"/>
      <c r="E70" s="3"/>
      <c r="F70" s="3"/>
      <c r="G70" s="3"/>
      <c r="H70" s="3"/>
      <c r="I70" s="3"/>
      <c r="J70" s="3"/>
      <c r="K70" s="3"/>
      <c r="L70" s="5"/>
      <c r="M70" s="5"/>
      <c r="N70" s="13"/>
      <c r="O70" s="13"/>
      <c r="P70" s="13"/>
      <c r="Q70" s="13"/>
      <c r="R70" s="13" t="s">
        <v>59</v>
      </c>
      <c r="S70" s="80">
        <f>SUM(S27:S44)</f>
        <v>4195.0300000000007</v>
      </c>
      <c r="T70" s="102"/>
      <c r="U70" s="83"/>
      <c r="V70" s="83"/>
      <c r="W70" s="100"/>
      <c r="X70" s="83"/>
      <c r="Y70" s="83"/>
      <c r="Z70" s="83"/>
      <c r="AA70" s="83"/>
    </row>
    <row r="71" spans="1:27">
      <c r="A71" s="1"/>
      <c r="B71" s="1"/>
      <c r="C71" s="2"/>
      <c r="D71" s="3"/>
      <c r="E71" s="3"/>
      <c r="F71" s="3"/>
      <c r="G71" s="3"/>
      <c r="H71" s="3"/>
      <c r="I71" s="3"/>
      <c r="J71" s="3"/>
      <c r="K71" s="3"/>
      <c r="L71" s="5"/>
      <c r="M71" s="5"/>
      <c r="N71" s="13"/>
      <c r="O71" s="13"/>
      <c r="P71" s="13"/>
      <c r="Q71" s="13"/>
      <c r="R71" s="13" t="s">
        <v>60</v>
      </c>
      <c r="S71" s="80">
        <f>SUM(S45:S62)</f>
        <v>1117.23</v>
      </c>
      <c r="T71" s="102"/>
      <c r="U71" s="83"/>
      <c r="V71" s="83"/>
      <c r="W71" s="100"/>
      <c r="X71" s="83"/>
      <c r="Y71" s="83"/>
      <c r="Z71" s="83"/>
      <c r="AA71" s="83"/>
    </row>
    <row r="72" spans="1:27" ht="13.5" thickBot="1">
      <c r="C72" s="97"/>
      <c r="D72" s="114"/>
      <c r="R72" s="13"/>
      <c r="S72" s="81">
        <f>SUM(S69:S71)</f>
        <v>6943.6</v>
      </c>
      <c r="T72" s="102"/>
      <c r="W72" s="100"/>
    </row>
    <row r="73" spans="1:27" ht="13.5" thickTop="1">
      <c r="C73" s="97"/>
      <c r="D73" s="98"/>
      <c r="W73" s="100"/>
    </row>
    <row r="74" spans="1:27">
      <c r="W74" s="100"/>
    </row>
    <row r="75" spans="1:27">
      <c r="C75" s="34"/>
      <c r="W75" s="100"/>
    </row>
    <row r="76" spans="1:27">
      <c r="W76" s="100"/>
    </row>
    <row r="77" spans="1:27">
      <c r="W77" s="100"/>
    </row>
    <row r="78" spans="1:27">
      <c r="W78" s="100"/>
    </row>
    <row r="79" spans="1:27">
      <c r="W79" s="100"/>
    </row>
    <row r="80" spans="1:27">
      <c r="W80" s="100"/>
    </row>
    <row r="81" spans="23:23">
      <c r="W81" s="100"/>
    </row>
    <row r="82" spans="23:23">
      <c r="W82" s="100"/>
    </row>
    <row r="83" spans="23:23">
      <c r="W83" s="100"/>
    </row>
    <row r="84" spans="23:23">
      <c r="W84" s="100"/>
    </row>
    <row r="85" spans="23:23">
      <c r="W85" s="100"/>
    </row>
    <row r="86" spans="23:23">
      <c r="W86" s="100"/>
    </row>
    <row r="87" spans="23:23">
      <c r="W87" s="100"/>
    </row>
    <row r="88" spans="23:23">
      <c r="W88" s="100"/>
    </row>
    <row r="89" spans="23:23">
      <c r="W89" s="100"/>
    </row>
  </sheetData>
  <mergeCells count="3">
    <mergeCell ref="N3:P3"/>
    <mergeCell ref="U3:W3"/>
    <mergeCell ref="AB3:AD3"/>
  </mergeCells>
  <printOptions gridLines="1"/>
  <pageMargins left="0.25" right="0.2" top="0.25" bottom="0.25" header="0.3" footer="0.3"/>
  <pageSetup paperSize="5" scale="35"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workbookViewId="0"/>
  </sheetViews>
  <sheetFormatPr defaultRowHeight="12.75"/>
  <cols>
    <col min="1" max="1" width="35.7109375" style="113" bestFit="1" customWidth="1"/>
    <col min="2" max="3" width="21.85546875" style="113" bestFit="1" customWidth="1"/>
    <col min="4" max="8" width="9.5703125" style="113" bestFit="1" customWidth="1"/>
    <col min="9" max="9" width="9.5703125" style="113" customWidth="1"/>
    <col min="10" max="10" width="9.5703125" style="113" bestFit="1" customWidth="1"/>
    <col min="11" max="11" width="10.5703125" style="113" bestFit="1" customWidth="1"/>
    <col min="12" max="21" width="9" style="113" bestFit="1" customWidth="1"/>
    <col min="22" max="22" width="10" style="113" bestFit="1" customWidth="1"/>
    <col min="23" max="29" width="8.5703125" style="113" bestFit="1" customWidth="1"/>
    <col min="30" max="30" width="9.5703125" style="113" bestFit="1" customWidth="1"/>
    <col min="31" max="31" width="10.5703125" style="113" bestFit="1" customWidth="1"/>
    <col min="32" max="16384" width="9.140625" style="113"/>
  </cols>
  <sheetData>
    <row r="3" spans="1:11">
      <c r="A3" s="115" t="s">
        <v>78</v>
      </c>
      <c r="B3" s="116"/>
      <c r="C3" s="116"/>
      <c r="D3" s="115" t="s">
        <v>79</v>
      </c>
      <c r="E3" s="117" t="s">
        <v>80</v>
      </c>
      <c r="F3" s="116"/>
      <c r="G3" s="116"/>
      <c r="H3" s="116"/>
      <c r="I3" s="116"/>
      <c r="J3" s="116"/>
      <c r="K3" s="118"/>
    </row>
    <row r="4" spans="1:11">
      <c r="A4" s="119"/>
      <c r="B4" s="120"/>
      <c r="C4" s="120"/>
      <c r="D4" s="121">
        <v>2017</v>
      </c>
      <c r="E4" s="116"/>
      <c r="F4" s="116"/>
      <c r="G4" s="116"/>
      <c r="H4" s="116"/>
      <c r="I4" s="116"/>
      <c r="J4" s="121" t="s">
        <v>89</v>
      </c>
      <c r="K4" s="122" t="s">
        <v>81</v>
      </c>
    </row>
    <row r="5" spans="1:11">
      <c r="A5" s="115" t="s">
        <v>90</v>
      </c>
      <c r="B5" s="115" t="s">
        <v>82</v>
      </c>
      <c r="C5" s="115" t="s">
        <v>83</v>
      </c>
      <c r="D5" s="121" t="s">
        <v>91</v>
      </c>
      <c r="E5" s="123" t="s">
        <v>92</v>
      </c>
      <c r="F5" s="123" t="s">
        <v>93</v>
      </c>
      <c r="G5" s="123" t="s">
        <v>94</v>
      </c>
      <c r="H5" s="123" t="s">
        <v>95</v>
      </c>
      <c r="I5" s="123" t="s">
        <v>96</v>
      </c>
      <c r="J5" s="119"/>
      <c r="K5" s="124"/>
    </row>
    <row r="6" spans="1:11">
      <c r="A6" s="121">
        <v>110</v>
      </c>
      <c r="B6" s="121" t="s">
        <v>84</v>
      </c>
      <c r="C6" s="121" t="s">
        <v>21</v>
      </c>
      <c r="D6" s="129">
        <v>163.32999999999998</v>
      </c>
      <c r="E6" s="130">
        <v>204.61</v>
      </c>
      <c r="F6" s="130">
        <v>74.87</v>
      </c>
      <c r="G6" s="130">
        <v>37.300000000000004</v>
      </c>
      <c r="H6" s="130">
        <v>7.01</v>
      </c>
      <c r="I6" s="130"/>
      <c r="J6" s="129">
        <v>487.12</v>
      </c>
      <c r="K6" s="131">
        <v>487.12</v>
      </c>
    </row>
    <row r="7" spans="1:11">
      <c r="A7" s="119"/>
      <c r="B7" s="119"/>
      <c r="C7" s="125" t="s">
        <v>22</v>
      </c>
      <c r="D7" s="132">
        <v>202.36</v>
      </c>
      <c r="E7" s="133">
        <v>122.97000000000001</v>
      </c>
      <c r="F7" s="133">
        <v>301.61</v>
      </c>
      <c r="G7" s="133">
        <v>27.08</v>
      </c>
      <c r="H7" s="133"/>
      <c r="I7" s="133">
        <v>1.4300000000000002</v>
      </c>
      <c r="J7" s="132">
        <v>655.45</v>
      </c>
      <c r="K7" s="134">
        <v>655.45</v>
      </c>
    </row>
    <row r="8" spans="1:11">
      <c r="A8" s="119"/>
      <c r="B8" s="119"/>
      <c r="C8" s="125" t="s">
        <v>24</v>
      </c>
      <c r="D8" s="132">
        <v>0.15</v>
      </c>
      <c r="E8" s="133"/>
      <c r="F8" s="133"/>
      <c r="G8" s="133"/>
      <c r="H8" s="133"/>
      <c r="I8" s="133"/>
      <c r="J8" s="132">
        <v>0.15</v>
      </c>
      <c r="K8" s="134">
        <v>0.15</v>
      </c>
    </row>
    <row r="9" spans="1:11">
      <c r="A9" s="119"/>
      <c r="B9" s="119"/>
      <c r="C9" s="125" t="s">
        <v>25</v>
      </c>
      <c r="D9" s="132">
        <v>392.61</v>
      </c>
      <c r="E9" s="133">
        <v>347.52</v>
      </c>
      <c r="F9" s="133">
        <v>174.13000000000002</v>
      </c>
      <c r="G9" s="133">
        <v>0.11</v>
      </c>
      <c r="H9" s="133">
        <v>2.0599999999999996</v>
      </c>
      <c r="I9" s="133"/>
      <c r="J9" s="132">
        <v>916.43</v>
      </c>
      <c r="K9" s="134">
        <v>916.43</v>
      </c>
    </row>
    <row r="10" spans="1:11">
      <c r="A10" s="119"/>
      <c r="B10" s="119"/>
      <c r="C10" s="125" t="s">
        <v>26</v>
      </c>
      <c r="D10" s="132">
        <v>128.28</v>
      </c>
      <c r="E10" s="133"/>
      <c r="F10" s="133"/>
      <c r="G10" s="133"/>
      <c r="H10" s="133"/>
      <c r="I10" s="133"/>
      <c r="J10" s="132">
        <v>128.28</v>
      </c>
      <c r="K10" s="134">
        <v>128.28</v>
      </c>
    </row>
    <row r="11" spans="1:11">
      <c r="A11" s="119"/>
      <c r="B11" s="119"/>
      <c r="C11" s="125" t="s">
        <v>27</v>
      </c>
      <c r="D11" s="132"/>
      <c r="E11" s="133">
        <v>83.03</v>
      </c>
      <c r="F11" s="133">
        <v>0.04</v>
      </c>
      <c r="G11" s="133"/>
      <c r="H11" s="133"/>
      <c r="I11" s="133"/>
      <c r="J11" s="132">
        <v>83.070000000000007</v>
      </c>
      <c r="K11" s="134">
        <v>83.070000000000007</v>
      </c>
    </row>
    <row r="12" spans="1:11">
      <c r="A12" s="119"/>
      <c r="B12" s="121" t="s">
        <v>85</v>
      </c>
      <c r="C12" s="116"/>
      <c r="D12" s="129">
        <v>886.73</v>
      </c>
      <c r="E12" s="130">
        <v>758.13</v>
      </c>
      <c r="F12" s="130">
        <v>550.65</v>
      </c>
      <c r="G12" s="130">
        <v>64.489999999999995</v>
      </c>
      <c r="H12" s="130">
        <v>9.07</v>
      </c>
      <c r="I12" s="130">
        <v>1.4300000000000002</v>
      </c>
      <c r="J12" s="129">
        <v>2270.5000000000005</v>
      </c>
      <c r="K12" s="131">
        <v>2270.5000000000005</v>
      </c>
    </row>
    <row r="13" spans="1:11">
      <c r="A13" s="121" t="s">
        <v>86</v>
      </c>
      <c r="B13" s="116"/>
      <c r="C13" s="116"/>
      <c r="D13" s="129">
        <v>886.73</v>
      </c>
      <c r="E13" s="130">
        <v>758.13</v>
      </c>
      <c r="F13" s="130">
        <v>550.65</v>
      </c>
      <c r="G13" s="130">
        <v>64.489999999999995</v>
      </c>
      <c r="H13" s="130">
        <v>9.07</v>
      </c>
      <c r="I13" s="130">
        <v>1.4300000000000002</v>
      </c>
      <c r="J13" s="129">
        <v>2270.5000000000005</v>
      </c>
      <c r="K13" s="131">
        <v>2270.5000000000005</v>
      </c>
    </row>
    <row r="14" spans="1:11">
      <c r="A14" s="121">
        <v>117</v>
      </c>
      <c r="B14" s="121" t="s">
        <v>84</v>
      </c>
      <c r="C14" s="121" t="s">
        <v>21</v>
      </c>
      <c r="D14" s="129">
        <v>413.81999999999994</v>
      </c>
      <c r="E14" s="130">
        <v>522.89</v>
      </c>
      <c r="F14" s="130">
        <v>190.25000000000003</v>
      </c>
      <c r="G14" s="130">
        <v>95.300000000000011</v>
      </c>
      <c r="H14" s="130">
        <v>17.920000000000002</v>
      </c>
      <c r="I14" s="130"/>
      <c r="J14" s="129">
        <v>1240.18</v>
      </c>
      <c r="K14" s="131">
        <v>1240.18</v>
      </c>
    </row>
    <row r="15" spans="1:11">
      <c r="A15" s="119"/>
      <c r="B15" s="119"/>
      <c r="C15" s="125" t="s">
        <v>22</v>
      </c>
      <c r="D15" s="132">
        <v>512.92000000000007</v>
      </c>
      <c r="E15" s="133">
        <v>314.21000000000004</v>
      </c>
      <c r="F15" s="133">
        <v>766.27</v>
      </c>
      <c r="G15" s="133">
        <v>69.2</v>
      </c>
      <c r="H15" s="133"/>
      <c r="I15" s="133">
        <v>3.7199999999999998</v>
      </c>
      <c r="J15" s="132">
        <v>1666.3200000000002</v>
      </c>
      <c r="K15" s="134">
        <v>1666.3200000000002</v>
      </c>
    </row>
    <row r="16" spans="1:11">
      <c r="A16" s="119"/>
      <c r="B16" s="119"/>
      <c r="C16" s="125" t="s">
        <v>24</v>
      </c>
      <c r="D16" s="132">
        <v>0.39</v>
      </c>
      <c r="E16" s="133"/>
      <c r="F16" s="133"/>
      <c r="G16" s="133"/>
      <c r="H16" s="133"/>
      <c r="I16" s="133"/>
      <c r="J16" s="132">
        <v>0.39</v>
      </c>
      <c r="K16" s="134">
        <v>0.39</v>
      </c>
    </row>
    <row r="17" spans="1:11">
      <c r="A17" s="119"/>
      <c r="B17" s="119"/>
      <c r="C17" s="125" t="s">
        <v>25</v>
      </c>
      <c r="D17" s="132">
        <v>995.05</v>
      </c>
      <c r="E17" s="133">
        <v>888.16000000000008</v>
      </c>
      <c r="F17" s="133">
        <v>442.45000000000005</v>
      </c>
      <c r="G17" s="133">
        <v>0.28999999999999998</v>
      </c>
      <c r="H17" s="133">
        <v>5.2700000000000005</v>
      </c>
      <c r="I17" s="133"/>
      <c r="J17" s="132">
        <v>2331.2199999999998</v>
      </c>
      <c r="K17" s="134">
        <v>2331.2199999999998</v>
      </c>
    </row>
    <row r="18" spans="1:11">
      <c r="A18" s="119"/>
      <c r="B18" s="119"/>
      <c r="C18" s="125" t="s">
        <v>26</v>
      </c>
      <c r="D18" s="132">
        <v>325.12</v>
      </c>
      <c r="E18" s="133"/>
      <c r="F18" s="133"/>
      <c r="G18" s="133"/>
      <c r="H18" s="133"/>
      <c r="I18" s="133"/>
      <c r="J18" s="132">
        <v>325.12</v>
      </c>
      <c r="K18" s="134">
        <v>325.12</v>
      </c>
    </row>
    <row r="19" spans="1:11">
      <c r="A19" s="119"/>
      <c r="B19" s="119"/>
      <c r="C19" s="125" t="s">
        <v>27</v>
      </c>
      <c r="D19" s="132"/>
      <c r="E19" s="133">
        <v>212.17000000000002</v>
      </c>
      <c r="F19" s="133">
        <v>0.09</v>
      </c>
      <c r="G19" s="133"/>
      <c r="H19" s="133"/>
      <c r="I19" s="133"/>
      <c r="J19" s="132">
        <v>212.26000000000002</v>
      </c>
      <c r="K19" s="134">
        <v>212.26000000000002</v>
      </c>
    </row>
    <row r="20" spans="1:11">
      <c r="A20" s="119"/>
      <c r="B20" s="121" t="s">
        <v>85</v>
      </c>
      <c r="C20" s="116"/>
      <c r="D20" s="129">
        <v>2247.2999999999997</v>
      </c>
      <c r="E20" s="130">
        <v>1937.4300000000003</v>
      </c>
      <c r="F20" s="130">
        <v>1399.06</v>
      </c>
      <c r="G20" s="130">
        <v>164.79</v>
      </c>
      <c r="H20" s="130">
        <v>23.19</v>
      </c>
      <c r="I20" s="130">
        <v>3.7199999999999998</v>
      </c>
      <c r="J20" s="129">
        <v>5775.49</v>
      </c>
      <c r="K20" s="131">
        <v>5775.49</v>
      </c>
    </row>
    <row r="21" spans="1:11">
      <c r="A21" s="121" t="s">
        <v>87</v>
      </c>
      <c r="B21" s="116"/>
      <c r="C21" s="116"/>
      <c r="D21" s="129">
        <v>2247.2999999999997</v>
      </c>
      <c r="E21" s="130">
        <v>1937.4300000000003</v>
      </c>
      <c r="F21" s="130">
        <v>1399.06</v>
      </c>
      <c r="G21" s="130">
        <v>164.79</v>
      </c>
      <c r="H21" s="130">
        <v>23.19</v>
      </c>
      <c r="I21" s="130">
        <v>3.7199999999999998</v>
      </c>
      <c r="J21" s="129">
        <v>5775.49</v>
      </c>
      <c r="K21" s="131">
        <v>5775.49</v>
      </c>
    </row>
    <row r="22" spans="1:11">
      <c r="A22" s="121">
        <v>180</v>
      </c>
      <c r="B22" s="121" t="s">
        <v>84</v>
      </c>
      <c r="C22" s="121" t="s">
        <v>21</v>
      </c>
      <c r="D22" s="129">
        <v>94.269999999999982</v>
      </c>
      <c r="E22" s="130">
        <v>119.11000000000001</v>
      </c>
      <c r="F22" s="130">
        <v>43.600000000000009</v>
      </c>
      <c r="G22" s="130">
        <v>21.84</v>
      </c>
      <c r="H22" s="130">
        <v>4.1100000000000003</v>
      </c>
      <c r="I22" s="130"/>
      <c r="J22" s="129">
        <v>282.93</v>
      </c>
      <c r="K22" s="131">
        <v>282.93</v>
      </c>
    </row>
    <row r="23" spans="1:11">
      <c r="A23" s="119"/>
      <c r="B23" s="119"/>
      <c r="C23" s="125" t="s">
        <v>22</v>
      </c>
      <c r="D23" s="132">
        <v>116.78999999999999</v>
      </c>
      <c r="E23" s="133">
        <v>71.600000000000009</v>
      </c>
      <c r="F23" s="133">
        <v>175.51</v>
      </c>
      <c r="G23" s="133">
        <v>15.870000000000001</v>
      </c>
      <c r="H23" s="133"/>
      <c r="I23" s="133">
        <v>0.84000000000000008</v>
      </c>
      <c r="J23" s="132">
        <v>380.60999999999996</v>
      </c>
      <c r="K23" s="134">
        <v>380.60999999999996</v>
      </c>
    </row>
    <row r="24" spans="1:11">
      <c r="A24" s="119"/>
      <c r="B24" s="119"/>
      <c r="C24" s="125" t="s">
        <v>24</v>
      </c>
      <c r="D24" s="132">
        <v>0.09</v>
      </c>
      <c r="E24" s="133"/>
      <c r="F24" s="133"/>
      <c r="G24" s="133"/>
      <c r="H24" s="133"/>
      <c r="I24" s="133"/>
      <c r="J24" s="132">
        <v>0.09</v>
      </c>
      <c r="K24" s="134">
        <v>0.09</v>
      </c>
    </row>
    <row r="25" spans="1:11">
      <c r="A25" s="119"/>
      <c r="B25" s="119"/>
      <c r="C25" s="125" t="s">
        <v>25</v>
      </c>
      <c r="D25" s="132">
        <v>226.57999999999998</v>
      </c>
      <c r="E25" s="133">
        <v>202.35</v>
      </c>
      <c r="F25" s="133">
        <v>101.36</v>
      </c>
      <c r="G25" s="133">
        <v>7.0000000000000007E-2</v>
      </c>
      <c r="H25" s="133">
        <v>1.21</v>
      </c>
      <c r="I25" s="133"/>
      <c r="J25" s="132">
        <v>531.57000000000005</v>
      </c>
      <c r="K25" s="134">
        <v>531.57000000000005</v>
      </c>
    </row>
    <row r="26" spans="1:11">
      <c r="A26" s="119"/>
      <c r="B26" s="119"/>
      <c r="C26" s="125" t="s">
        <v>26</v>
      </c>
      <c r="D26" s="132">
        <v>74.02</v>
      </c>
      <c r="E26" s="133"/>
      <c r="F26" s="133"/>
      <c r="G26" s="133"/>
      <c r="H26" s="133"/>
      <c r="I26" s="133"/>
      <c r="J26" s="132">
        <v>74.02</v>
      </c>
      <c r="K26" s="134">
        <v>74.02</v>
      </c>
    </row>
    <row r="27" spans="1:11">
      <c r="A27" s="119"/>
      <c r="B27" s="119"/>
      <c r="C27" s="125" t="s">
        <v>27</v>
      </c>
      <c r="D27" s="132"/>
      <c r="E27" s="133">
        <v>48.34</v>
      </c>
      <c r="F27" s="133">
        <v>0.02</v>
      </c>
      <c r="G27" s="133"/>
      <c r="H27" s="133"/>
      <c r="I27" s="133"/>
      <c r="J27" s="132">
        <v>48.360000000000007</v>
      </c>
      <c r="K27" s="134">
        <v>48.360000000000007</v>
      </c>
    </row>
    <row r="28" spans="1:11">
      <c r="A28" s="119"/>
      <c r="B28" s="121" t="s">
        <v>85</v>
      </c>
      <c r="C28" s="116"/>
      <c r="D28" s="129">
        <v>511.74999999999994</v>
      </c>
      <c r="E28" s="130">
        <v>441.40000000000009</v>
      </c>
      <c r="F28" s="130">
        <v>320.49</v>
      </c>
      <c r="G28" s="130">
        <v>37.78</v>
      </c>
      <c r="H28" s="130">
        <v>5.32</v>
      </c>
      <c r="I28" s="130">
        <v>0.84000000000000008</v>
      </c>
      <c r="J28" s="129">
        <v>1317.58</v>
      </c>
      <c r="K28" s="131">
        <v>1317.58</v>
      </c>
    </row>
    <row r="29" spans="1:11">
      <c r="A29" s="121" t="s">
        <v>88</v>
      </c>
      <c r="B29" s="116"/>
      <c r="C29" s="116"/>
      <c r="D29" s="129">
        <v>511.74999999999994</v>
      </c>
      <c r="E29" s="130">
        <v>441.40000000000009</v>
      </c>
      <c r="F29" s="130">
        <v>320.49</v>
      </c>
      <c r="G29" s="130">
        <v>37.78</v>
      </c>
      <c r="H29" s="130">
        <v>5.32</v>
      </c>
      <c r="I29" s="130">
        <v>0.84000000000000008</v>
      </c>
      <c r="J29" s="129">
        <v>1317.58</v>
      </c>
      <c r="K29" s="131">
        <v>1317.58</v>
      </c>
    </row>
    <row r="30" spans="1:11">
      <c r="A30" s="126" t="s">
        <v>81</v>
      </c>
      <c r="B30" s="127"/>
      <c r="C30" s="127"/>
      <c r="D30" s="135">
        <v>3645.7799999999997</v>
      </c>
      <c r="E30" s="136">
        <v>3136.9600000000005</v>
      </c>
      <c r="F30" s="136">
        <v>2270.1999999999998</v>
      </c>
      <c r="G30" s="136">
        <v>267.06</v>
      </c>
      <c r="H30" s="136">
        <v>37.580000000000005</v>
      </c>
      <c r="I30" s="136">
        <v>5.99</v>
      </c>
      <c r="J30" s="135">
        <v>9363.5700000000015</v>
      </c>
      <c r="K30" s="128">
        <v>9363.5700000000015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34C35762-3035-477A-9403-E3DFAA2631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NERC</vt:lpstr>
      <vt:lpstr>Pivot</vt:lpstr>
      <vt:lpstr>NERC!Print_Area</vt:lpstr>
      <vt:lpstr>NERC!Print_Titles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 Brubaker</dc:creator>
  <cp:lastModifiedBy>s290792</cp:lastModifiedBy>
  <cp:lastPrinted>2018-07-23T12:36:45Z</cp:lastPrinted>
  <dcterms:created xsi:type="dcterms:W3CDTF">2013-01-21T19:05:56Z</dcterms:created>
  <dcterms:modified xsi:type="dcterms:W3CDTF">2019-04-30T19:24:08Z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19e67016-6fba-4b87-95ad-70d2e5a5f385</vt:lpwstr>
  </property>
  <property fmtid="{D5CDD505-2E9C-101B-9397-08002B2CF9AE}" pid="3" name="bjSaver">
    <vt:lpwstr>673/b+Pj+IR/xNiVlaJYBR+eD6i0Gw3+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