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65" windowWidth="12525" windowHeight="13305" activeTab="1"/>
  </bookViews>
  <sheets>
    <sheet name="SWC-2" sheetId="4" r:id="rId1"/>
    <sheet name="SWC-3" sheetId="3" r:id="rId2"/>
    <sheet name="SWC-4" sheetId="2" r:id="rId3"/>
    <sheet name="SWC-5" sheetId="1" r:id="rId4"/>
  </sheets>
  <definedNames>
    <definedName name="_xlnm.Print_Titles" localSheetId="2">'SWC-4'!$1:$9</definedName>
  </definedNames>
  <calcPr calcId="145621" iterate="1"/>
</workbook>
</file>

<file path=xl/calcChain.xml><?xml version="1.0" encoding="utf-8"?>
<calcChain xmlns="http://schemas.openxmlformats.org/spreadsheetml/2006/main">
  <c r="J25" i="1" l="1"/>
  <c r="J16" i="1"/>
  <c r="J17" i="1"/>
  <c r="J18" i="1"/>
  <c r="J19" i="1"/>
  <c r="J20" i="1"/>
  <c r="J21" i="1"/>
  <c r="J22" i="1"/>
  <c r="J23" i="1"/>
  <c r="J15" i="1"/>
  <c r="F19" i="4" l="1"/>
  <c r="F15" i="4"/>
  <c r="F16" i="4"/>
  <c r="F17" i="4"/>
  <c r="F14" i="4"/>
  <c r="F19" i="3" l="1"/>
  <c r="F13" i="3"/>
  <c r="K173" i="2" l="1"/>
  <c r="K170" i="2"/>
  <c r="K166" i="2"/>
  <c r="J166" i="2"/>
  <c r="K165" i="2"/>
  <c r="K164" i="2"/>
  <c r="K163" i="2"/>
  <c r="E162" i="2"/>
  <c r="K159" i="2"/>
  <c r="K158" i="2"/>
  <c r="K157" i="2"/>
  <c r="K156" i="2"/>
  <c r="E155" i="2"/>
  <c r="K151" i="2"/>
  <c r="K150" i="2"/>
  <c r="K149" i="2"/>
  <c r="K148" i="2"/>
  <c r="E147" i="2"/>
  <c r="K144" i="2"/>
  <c r="K143" i="2"/>
  <c r="K142" i="2"/>
  <c r="K141" i="2"/>
  <c r="K140" i="2"/>
  <c r="K139" i="2"/>
  <c r="J138" i="2"/>
  <c r="E138" i="2"/>
  <c r="F16" i="1" l="1"/>
  <c r="F17" i="1"/>
  <c r="F18" i="1"/>
  <c r="F19" i="1"/>
  <c r="F20" i="1"/>
  <c r="F21" i="1"/>
  <c r="F22" i="1"/>
  <c r="F23" i="1"/>
  <c r="F15" i="1"/>
  <c r="F25" i="1"/>
</calcChain>
</file>

<file path=xl/sharedStrings.xml><?xml version="1.0" encoding="utf-8"?>
<sst xmlns="http://schemas.openxmlformats.org/spreadsheetml/2006/main" count="717" uniqueCount="403">
  <si>
    <t>Proposed</t>
  </si>
  <si>
    <t>Rate Class</t>
  </si>
  <si>
    <t>RRI</t>
  </si>
  <si>
    <t>(%)</t>
  </si>
  <si>
    <t>(1)</t>
  </si>
  <si>
    <t>(2)</t>
  </si>
  <si>
    <t>(3)</t>
  </si>
  <si>
    <t>(4)</t>
  </si>
  <si>
    <t xml:space="preserve">Residential </t>
  </si>
  <si>
    <t>Source:</t>
  </si>
  <si>
    <t>Small General Service</t>
  </si>
  <si>
    <t>Medium General Service</t>
  </si>
  <si>
    <t>Large General Service</t>
  </si>
  <si>
    <t>Quantity Power</t>
  </si>
  <si>
    <t>Municipal Waterworks</t>
  </si>
  <si>
    <t>Outdoor Lighting</t>
  </si>
  <si>
    <t>Street Lighting</t>
  </si>
  <si>
    <t>Class Rate</t>
  </si>
  <si>
    <t>of Return</t>
  </si>
  <si>
    <t>(1) Direct Testimony of Jason M. Stegall, page 22, line 14.</t>
  </si>
  <si>
    <t>Current</t>
  </si>
  <si>
    <t>($)</t>
  </si>
  <si>
    <t>(1) / Total</t>
  </si>
  <si>
    <t>(5)</t>
  </si>
  <si>
    <t>(6)</t>
  </si>
  <si>
    <t>CIP TOD</t>
  </si>
  <si>
    <t>State</t>
  </si>
  <si>
    <t>Utility</t>
  </si>
  <si>
    <t>Docket</t>
  </si>
  <si>
    <t>Decision Date</t>
  </si>
  <si>
    <t>Vertically Integrated (V)/Distribution (D)</t>
  </si>
  <si>
    <t>Return on Equity</t>
  </si>
  <si>
    <t>South Carolina</t>
  </si>
  <si>
    <t>Duke Energy Carolinas LLC</t>
  </si>
  <si>
    <t>2011-271-E</t>
  </si>
  <si>
    <t>1/25/2012</t>
  </si>
  <si>
    <t>V</t>
  </si>
  <si>
    <t>North Carolina</t>
  </si>
  <si>
    <t>E-7, Sub 989</t>
  </si>
  <si>
    <t>1/27/2012</t>
  </si>
  <si>
    <t>Michigan</t>
  </si>
  <si>
    <t>Indiana Michigan Power Co.</t>
  </si>
  <si>
    <t>U-16801</t>
  </si>
  <si>
    <t>2/15/2012</t>
  </si>
  <si>
    <t>Oregon</t>
  </si>
  <si>
    <t>Idaho Power Co.</t>
  </si>
  <si>
    <t>UE-233</t>
  </si>
  <si>
    <t>2/23/2012</t>
  </si>
  <si>
    <t>Florida</t>
  </si>
  <si>
    <t>Gulf Power Co.</t>
  </si>
  <si>
    <t>110138-EI</t>
  </si>
  <si>
    <t>2/27/2012</t>
  </si>
  <si>
    <t>North Dakota</t>
  </si>
  <si>
    <t>Northern States Power Co.</t>
  </si>
  <si>
    <t>PU-10-657</t>
  </si>
  <si>
    <t>2/29/2012</t>
  </si>
  <si>
    <t>N/A</t>
  </si>
  <si>
    <t>Minnesota</t>
  </si>
  <si>
    <t>E-002/GR-10-971</t>
  </si>
  <si>
    <t>3/29/2012</t>
  </si>
  <si>
    <t>Hawaii</t>
  </si>
  <si>
    <t>Hawaii Electric Light Co</t>
  </si>
  <si>
    <t>2009-0164</t>
  </si>
  <si>
    <t>4/4/2012</t>
  </si>
  <si>
    <t>Colorado</t>
  </si>
  <si>
    <t>Public Service Co. of CO</t>
  </si>
  <si>
    <t>11AL-947E</t>
  </si>
  <si>
    <t>4/26/2012</t>
  </si>
  <si>
    <t>Maui Electric Company Ltd</t>
  </si>
  <si>
    <t>2009-0163</t>
  </si>
  <si>
    <t>5/2/2012</t>
  </si>
  <si>
    <t>Washington</t>
  </si>
  <si>
    <t>Puget Sound Energy Inc.</t>
  </si>
  <si>
    <t>UE-111048</t>
  </si>
  <si>
    <t>5/7/2012</t>
  </si>
  <si>
    <t>Arizona</t>
  </si>
  <si>
    <t>Arizona Public Service Co.</t>
  </si>
  <si>
    <t>E-01345A-11-0224</t>
  </si>
  <si>
    <t>5/15/2012</t>
  </si>
  <si>
    <t>Illinois</t>
  </si>
  <si>
    <t>Commonwealth Edison Co.</t>
  </si>
  <si>
    <t>11-0721</t>
  </si>
  <si>
    <t>5/29/2012</t>
  </si>
  <si>
    <t>D</t>
  </si>
  <si>
    <t>Consumers Energy Co.</t>
  </si>
  <si>
    <t>U-16794</t>
  </si>
  <si>
    <t>6/7/2012</t>
  </si>
  <si>
    <t>New York</t>
  </si>
  <si>
    <t>Orange &amp; Rockland Utlts Inc.</t>
  </si>
  <si>
    <t>11-E-0408</t>
  </si>
  <si>
    <t>6/14/2012</t>
  </si>
  <si>
    <t>Wisconsin</t>
  </si>
  <si>
    <t>Wisconsin Power and Light Co</t>
  </si>
  <si>
    <t>6680-UR-118</t>
  </si>
  <si>
    <t>6/15/2012</t>
  </si>
  <si>
    <t>Wyoming</t>
  </si>
  <si>
    <t>Cheyenne Light Fuel Power Co.</t>
  </si>
  <si>
    <t>20003-114-ER-11</t>
  </si>
  <si>
    <t>6/18/2012</t>
  </si>
  <si>
    <t>South Dakota</t>
  </si>
  <si>
    <t>EL11-019</t>
  </si>
  <si>
    <t>6/19/2012</t>
  </si>
  <si>
    <t>Wisconsin Electric Power Co.</t>
  </si>
  <si>
    <t>U-16830</t>
  </si>
  <si>
    <t>6/26/2012</t>
  </si>
  <si>
    <t>Hawaiian Electric Co.</t>
  </si>
  <si>
    <t>2010-0080</t>
  </si>
  <si>
    <t>6/29/2012</t>
  </si>
  <si>
    <t>Oklahoma</t>
  </si>
  <si>
    <t>Oklahoma Gas and Electric Co.</t>
  </si>
  <si>
    <t>PUD201100087</t>
  </si>
  <si>
    <t>7/9/2012</t>
  </si>
  <si>
    <t>PacifiCorp</t>
  </si>
  <si>
    <t>20000-405-ER-11</t>
  </si>
  <si>
    <t>7/16/2012</t>
  </si>
  <si>
    <t>Maryland</t>
  </si>
  <si>
    <t>Potomac Electric Power Co.</t>
  </si>
  <si>
    <t>7/20/2012</t>
  </si>
  <si>
    <t>Delmarva Power &amp; Light Co.</t>
  </si>
  <si>
    <t>Texas</t>
  </si>
  <si>
    <t>Entergy Texas Inc.</t>
  </si>
  <si>
    <t>9/13/2012</t>
  </si>
  <si>
    <t>Ameren Illinois</t>
  </si>
  <si>
    <t>12-0001</t>
  </si>
  <si>
    <t>9/19/2012</t>
  </si>
  <si>
    <t>Utah</t>
  </si>
  <si>
    <t>11-035-200</t>
  </si>
  <si>
    <t>District of Columbia</t>
  </si>
  <si>
    <t>9/26/2012</t>
  </si>
  <si>
    <t>New Jersey</t>
  </si>
  <si>
    <t>Atlantic City Electric Co.</t>
  </si>
  <si>
    <t>ER-11080469</t>
  </si>
  <si>
    <t>10/23/2012</t>
  </si>
  <si>
    <t>Wisconsin Public Service Corp.</t>
  </si>
  <si>
    <t>6690-UR-121</t>
  </si>
  <si>
    <t>10/24/2012</t>
  </si>
  <si>
    <t>Madison Gas and Electric Co.</t>
  </si>
  <si>
    <t xml:space="preserve">3270-UR-118 </t>
  </si>
  <si>
    <t>11/9/2012</t>
  </si>
  <si>
    <t>05-UR-106</t>
  </si>
  <si>
    <t>11/28/2012</t>
  </si>
  <si>
    <t>Delaware</t>
  </si>
  <si>
    <t>11-528</t>
  </si>
  <si>
    <t>11/29/2012</t>
  </si>
  <si>
    <t>California</t>
  </si>
  <si>
    <t>Liberty Utilities LLC</t>
  </si>
  <si>
    <t>12-02-014</t>
  </si>
  <si>
    <t>12-0293</t>
  </si>
  <si>
    <t>12/5/2012</t>
  </si>
  <si>
    <t>Pennsylvania</t>
  </si>
  <si>
    <t>PPL Electric Utilities Corp.</t>
  </si>
  <si>
    <t>R-2012-2290597</t>
  </si>
  <si>
    <t>Missouri</t>
  </si>
  <si>
    <t>Union Electric Co.</t>
  </si>
  <si>
    <t>ER-2012-0166</t>
  </si>
  <si>
    <t>12/12/2012</t>
  </si>
  <si>
    <t>Kansas</t>
  </si>
  <si>
    <t>Kansas City Power &amp; Light</t>
  </si>
  <si>
    <t>12-KCPE-764-RTS</t>
  </si>
  <si>
    <t>12/13/2012</t>
  </si>
  <si>
    <t>Florida Power &amp; Light Co.</t>
  </si>
  <si>
    <t>120015-EI</t>
  </si>
  <si>
    <t xml:space="preserve">4220-UR-118 </t>
  </si>
  <si>
    <t>12/14/2012</t>
  </si>
  <si>
    <t>12-0321</t>
  </si>
  <si>
    <t>12/19/2012</t>
  </si>
  <si>
    <t>South Carolina Electric &amp; Gas</t>
  </si>
  <si>
    <t>2012-218-E</t>
  </si>
  <si>
    <t>Rhode Island</t>
  </si>
  <si>
    <t>Narragansett Electric Co.</t>
  </si>
  <si>
    <t>12/20/2012</t>
  </si>
  <si>
    <t>UE-246</t>
  </si>
  <si>
    <t>Kentucky</t>
  </si>
  <si>
    <t>Kentucky Utilities Co.</t>
  </si>
  <si>
    <t>2012-00221</t>
  </si>
  <si>
    <t>Louisville Gas &amp; Electric Co.</t>
  </si>
  <si>
    <t xml:space="preserve">2012-00222 </t>
  </si>
  <si>
    <t>San Diego Gas &amp; Electric Co.</t>
  </si>
  <si>
    <t>12-04-016</t>
  </si>
  <si>
    <t>Pacific Gas and Electric Co.</t>
  </si>
  <si>
    <t>12-04-018</t>
  </si>
  <si>
    <t>Southern California Edison Co.</t>
  </si>
  <si>
    <t>12-04-015</t>
  </si>
  <si>
    <t>Virginia Electric &amp; Power Co.</t>
  </si>
  <si>
    <t>E-22, Sub 479</t>
  </si>
  <si>
    <t>12/21/2012</t>
  </si>
  <si>
    <t>Avista Corp.</t>
  </si>
  <si>
    <t>UE-120436</t>
  </si>
  <si>
    <t>12/26/2012</t>
  </si>
  <si>
    <t>ER-2012-0174</t>
  </si>
  <si>
    <t>1/9/2013</t>
  </si>
  <si>
    <t>KCP&amp;L Greater Missouri Op Co</t>
  </si>
  <si>
    <t>ER-2012-0175</t>
  </si>
  <si>
    <t>Indiana</t>
  </si>
  <si>
    <t>2/13/2013</t>
  </si>
  <si>
    <t>Baltimore Gas and Electric Co.</t>
  </si>
  <si>
    <t>2/22/2013</t>
  </si>
  <si>
    <t>Louisiana</t>
  </si>
  <si>
    <t>Southwestern Electric Power Co</t>
  </si>
  <si>
    <t>U-32220</t>
  </si>
  <si>
    <t>2/27/2013</t>
  </si>
  <si>
    <t>Niagara Mohawk Power Corp.</t>
  </si>
  <si>
    <t>12-E-0201</t>
  </si>
  <si>
    <t>3/14/2013</t>
  </si>
  <si>
    <t>Idaho</t>
  </si>
  <si>
    <t>AVU-E-12-08</t>
  </si>
  <si>
    <t>3/27/2013</t>
  </si>
  <si>
    <t>Ohio</t>
  </si>
  <si>
    <t>Duke Energy Ohio Inc.</t>
  </si>
  <si>
    <t>12-1682-EL-AIR</t>
  </si>
  <si>
    <t>5/1/2013</t>
  </si>
  <si>
    <t>U-17087</t>
  </si>
  <si>
    <t>5/15/2013</t>
  </si>
  <si>
    <t>Duke Energy Progress Inc.</t>
  </si>
  <si>
    <t>E-2, Sub 1023</t>
  </si>
  <si>
    <t>5/30/2013</t>
  </si>
  <si>
    <t>2011-0092</t>
  </si>
  <si>
    <t>5/31/2013</t>
  </si>
  <si>
    <t>Tucson Electric Power Co.</t>
  </si>
  <si>
    <t>E-01933A-12-0291</t>
  </si>
  <si>
    <t>6/11/2013</t>
  </si>
  <si>
    <t>ER-12121071</t>
  </si>
  <si>
    <t>6/21/2013</t>
  </si>
  <si>
    <t>UE-130137</t>
  </si>
  <si>
    <t>6/25/2013</t>
  </si>
  <si>
    <t>7/12/2013</t>
  </si>
  <si>
    <t>E-002/GR-12-961</t>
  </si>
  <si>
    <t>8/8/2013</t>
  </si>
  <si>
    <t>Connecticut</t>
  </si>
  <si>
    <t>United Illuminating Co.</t>
  </si>
  <si>
    <t>13-01-19</t>
  </si>
  <si>
    <t>8/14/2013</t>
  </si>
  <si>
    <t>2013-59-E</t>
  </si>
  <si>
    <t>9/11/2013</t>
  </si>
  <si>
    <t>Tampa Electric Co.</t>
  </si>
  <si>
    <t>130040-EI</t>
  </si>
  <si>
    <t>E-7, Sub 1026</t>
  </si>
  <si>
    <t>9/24/2013</t>
  </si>
  <si>
    <t>10/3/2013</t>
  </si>
  <si>
    <t>6690-UR-122</t>
  </si>
  <si>
    <t>11/6/2013</t>
  </si>
  <si>
    <t>Westar Energy Inc.</t>
  </si>
  <si>
    <t>13-WSEE-629-RTS</t>
  </si>
  <si>
    <t>11/21/2013</t>
  </si>
  <si>
    <t>Virginia</t>
  </si>
  <si>
    <t>PUE-2013-00020</t>
  </si>
  <si>
    <t>11/26/2013</t>
  </si>
  <si>
    <t>130140-EI</t>
  </si>
  <si>
    <t>12/3/2013</t>
  </si>
  <si>
    <t>UE-130043</t>
  </si>
  <si>
    <t>12/4/2013</t>
  </si>
  <si>
    <t>4220-UR-119</t>
  </si>
  <si>
    <t>12/5/2013</t>
  </si>
  <si>
    <t>13-0301</t>
  </si>
  <si>
    <t>12/9/2013</t>
  </si>
  <si>
    <t>Portland General Electric Co.</t>
  </si>
  <si>
    <t>UE-262</t>
  </si>
  <si>
    <t>12/13/2013</t>
  </si>
  <si>
    <t>Entergy Gulf States LA LLC</t>
  </si>
  <si>
    <t>U-32707</t>
  </si>
  <si>
    <t>12/16/2013</t>
  </si>
  <si>
    <t>Entergy Louisiana LLC</t>
  </si>
  <si>
    <t>U-32708</t>
  </si>
  <si>
    <t>Nevada</t>
  </si>
  <si>
    <t>Sierra Pacific Power Co.</t>
  </si>
  <si>
    <t>13-06002</t>
  </si>
  <si>
    <t>UNS Electric Inc.</t>
  </si>
  <si>
    <t>E-04204A-12-0504</t>
  </si>
  <si>
    <t>12/17/2013</t>
  </si>
  <si>
    <t>Georgia</t>
  </si>
  <si>
    <t>Georgia Power Co.</t>
  </si>
  <si>
    <t>13-0318</t>
  </si>
  <si>
    <t>12/18/2013</t>
  </si>
  <si>
    <t>UE-263</t>
  </si>
  <si>
    <t>Upper Peninsula Power Co.</t>
  </si>
  <si>
    <t>U-17274</t>
  </si>
  <si>
    <t>12/19/2013</t>
  </si>
  <si>
    <t>Consolidated Edison Co. of NY</t>
  </si>
  <si>
    <t>13-E-0030</t>
  </si>
  <si>
    <t>2/20/2014</t>
  </si>
  <si>
    <t>PU-12-813</t>
  </si>
  <si>
    <t>2/26/2014</t>
  </si>
  <si>
    <t>New Hampshire</t>
  </si>
  <si>
    <t>Liberty Utilities Granite St</t>
  </si>
  <si>
    <t>DE-13-063</t>
  </si>
  <si>
    <t>3/17/2014</t>
  </si>
  <si>
    <t>1103-2013-E</t>
  </si>
  <si>
    <t>3/26/2014</t>
  </si>
  <si>
    <t>New Mexico</t>
  </si>
  <si>
    <t>Southwestern Public Service Co</t>
  </si>
  <si>
    <t>12-00350-UT</t>
  </si>
  <si>
    <t>13-115</t>
  </si>
  <si>
    <t>4/2/2014</t>
  </si>
  <si>
    <t>5/16/2014</t>
  </si>
  <si>
    <t>Massachusetts</t>
  </si>
  <si>
    <t>Fitchburg Gas &amp; Electric Light</t>
  </si>
  <si>
    <t>13-90</t>
  </si>
  <si>
    <t>5/30/2014</t>
  </si>
  <si>
    <t xml:space="preserve">6680-UR-119 </t>
  </si>
  <si>
    <t>6/6/2014</t>
  </si>
  <si>
    <t>Maine</t>
  </si>
  <si>
    <t>Emera Maine</t>
  </si>
  <si>
    <t>2013-00443</t>
  </si>
  <si>
    <t>6/30/2014</t>
  </si>
  <si>
    <t>7/2/2014</t>
  </si>
  <si>
    <t>Entergy Louisiana LLC (New Orleans)</t>
  </si>
  <si>
    <t>UD-13-01</t>
  </si>
  <si>
    <t>7/10/2014</t>
  </si>
  <si>
    <t>Rockland Electric Company</t>
  </si>
  <si>
    <t>ER-13111135</t>
  </si>
  <si>
    <t>7/23/2014</t>
  </si>
  <si>
    <t>Central Maine Power Co.</t>
  </si>
  <si>
    <t>2013-00168</t>
  </si>
  <si>
    <t>7/29/2014</t>
  </si>
  <si>
    <t>20003-132-ER-13</t>
  </si>
  <si>
    <t>7/31/2014</t>
  </si>
  <si>
    <t>Arkansas</t>
  </si>
  <si>
    <t>Entergy Arkansas Inc.</t>
  </si>
  <si>
    <r>
      <t xml:space="preserve">13-028-U </t>
    </r>
    <r>
      <rPr>
        <vertAlign val="superscript"/>
        <sz val="10"/>
        <rFont val="Calibri"/>
        <family val="2"/>
        <scheme val="minor"/>
      </rPr>
      <t>1</t>
    </r>
  </si>
  <si>
    <t>ER-14030245</t>
  </si>
  <si>
    <t>8/20/2014</t>
  </si>
  <si>
    <t>Vermont</t>
  </si>
  <si>
    <t>Green Mountain Power Corp</t>
  </si>
  <si>
    <t>8190, 8191</t>
  </si>
  <si>
    <t>8/25/2014</t>
  </si>
  <si>
    <t>13-035-184</t>
  </si>
  <si>
    <t>8/29/2014</t>
  </si>
  <si>
    <t>Florida Public Utilities Co.</t>
  </si>
  <si>
    <t>140025-EI</t>
  </si>
  <si>
    <t>9/15/2014</t>
  </si>
  <si>
    <t>Nevada Power Co.</t>
  </si>
  <si>
    <t>14-05004</t>
  </si>
  <si>
    <t>10/9/2014</t>
  </si>
  <si>
    <t>MidAmerican Energy Co.</t>
  </si>
  <si>
    <t>14-0066</t>
  </si>
  <si>
    <t>11/6/2014</t>
  </si>
  <si>
    <t xml:space="preserve">6690-UR-123 </t>
  </si>
  <si>
    <t>05-UR-107</t>
  </si>
  <si>
    <t>11/14/2014</t>
  </si>
  <si>
    <t>Appalachian Power Co.</t>
  </si>
  <si>
    <t>PUE-2014-00026</t>
  </si>
  <si>
    <t>11/26/2014</t>
  </si>
  <si>
    <t xml:space="preserve">3270-UR-120 </t>
  </si>
  <si>
    <t>UE-283</t>
  </si>
  <si>
    <t>12/4/2014</t>
  </si>
  <si>
    <t>14-0312</t>
  </si>
  <si>
    <t>12/10/2014</t>
  </si>
  <si>
    <t>14-0317</t>
  </si>
  <si>
    <t>Mississippi</t>
  </si>
  <si>
    <t>Entergy Mississippi Inc.</t>
  </si>
  <si>
    <t>2014-UN-0132</t>
  </si>
  <si>
    <t>12/11/2014</t>
  </si>
  <si>
    <t>4220-UR-120</t>
  </si>
  <si>
    <t>12/12/2014</t>
  </si>
  <si>
    <t>Connecticut Light &amp; Power Co.</t>
  </si>
  <si>
    <t>14-05-06</t>
  </si>
  <si>
    <t>12/17/2014</t>
  </si>
  <si>
    <t>Black Hills Colorado Electric</t>
  </si>
  <si>
    <t>14AL-0393E</t>
  </si>
  <si>
    <t>12/18/2014</t>
  </si>
  <si>
    <t>20000-446-ER-14</t>
  </si>
  <si>
    <t>14AL-0660E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</si>
  <si>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The Arkansas Public Service Commission originally approved a 9.3% ROE, but increased it to 9.5% on</t>
    </r>
  </si>
  <si>
    <t>rehearing.  See Order No. 35, Arkansas Docket 13-028-U.</t>
  </si>
  <si>
    <t>Entire Period</t>
  </si>
  <si>
    <t># of Decisions</t>
  </si>
  <si>
    <t>Average (All Utilities)</t>
  </si>
  <si>
    <t>Average (Distribution Only)</t>
  </si>
  <si>
    <t>Average (Vertically Integrated Only)</t>
  </si>
  <si>
    <t>Median</t>
  </si>
  <si>
    <t>Minimum</t>
  </si>
  <si>
    <t>Maximum</t>
  </si>
  <si>
    <t>Average (Distribution Only, exc. IL FRP)</t>
  </si>
  <si>
    <t>Source: SNL Financial LC, March 16, 2014</t>
  </si>
  <si>
    <t>($000)</t>
  </si>
  <si>
    <t>Proposed CWIP Included in Rate Base</t>
  </si>
  <si>
    <t>Proposed Total Rate Base</t>
  </si>
  <si>
    <t>(1) / (2)</t>
  </si>
  <si>
    <t>CWIP Percentage of Rate Base</t>
  </si>
  <si>
    <t>Proposed Rate of Return</t>
  </si>
  <si>
    <t>Gross Revenue Conversion Factor</t>
  </si>
  <si>
    <t>(1) x (4) x (5)</t>
  </si>
  <si>
    <t>Revenue Requirement Related to CWIP</t>
  </si>
  <si>
    <t xml:space="preserve">Sources: </t>
  </si>
  <si>
    <t>Calculation of Revenue Requirement Impact of Inclusion of CWIP in Rate Base</t>
  </si>
  <si>
    <t xml:space="preserve">Reported Authorized Returns on Equity (“ROE”), Electric Utility Rate Cases Completed, 2012 to Present </t>
  </si>
  <si>
    <t>Revenue Requirement</t>
  </si>
  <si>
    <t>Economic Development Rider</t>
  </si>
  <si>
    <t>Big Sandy Retirement Rider</t>
  </si>
  <si>
    <t>Big Sandy Unit 1 Operations Rider</t>
  </si>
  <si>
    <t>Environmental Surcharge</t>
  </si>
  <si>
    <t>Proposed Total Revenue Requirement</t>
  </si>
  <si>
    <t>Portion of Total</t>
  </si>
  <si>
    <t>Rider</t>
  </si>
  <si>
    <t>KIUC_1_17_Attachment36_Stegall_Proof_of_Revenues.xlsx, Revenue Comparison Tab</t>
  </si>
  <si>
    <t>New Revenue Requirement Proposed to be Collected on Riders</t>
  </si>
  <si>
    <t>(3) Exhibit JMS-3, page 1.</t>
  </si>
  <si>
    <t>Current and Proposed Rate of Return Index, KPC Proposed Cost of Service Study Results and Revenue Allocation</t>
  </si>
  <si>
    <t>Total Jurisdiction</t>
  </si>
  <si>
    <t>(3) / Total</t>
  </si>
  <si>
    <t>(1) Section V, Schedule 4</t>
  </si>
  <si>
    <t>(2), (4) Section V, Schedule 1</t>
  </si>
  <si>
    <t>(5) Section V, Schedule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</si>
</sst>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G Times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10" fontId="5" fillId="0" borderId="0" xfId="3" applyNumberFormat="1" applyFont="1"/>
    <xf numFmtId="0" fontId="3" fillId="0" borderId="0" xfId="0" applyFont="1"/>
    <xf numFmtId="164" fontId="5" fillId="0" borderId="0" xfId="2" applyNumberFormat="1" applyFont="1"/>
    <xf numFmtId="165" fontId="5" fillId="0" borderId="0" xfId="3" applyNumberFormat="1" applyFont="1"/>
    <xf numFmtId="165" fontId="3" fillId="0" borderId="0" xfId="0" applyNumberFormat="1" applyFont="1"/>
    <xf numFmtId="0" fontId="8" fillId="0" borderId="0" xfId="0" applyFont="1"/>
    <xf numFmtId="10" fontId="8" fillId="0" borderId="0" xfId="3" applyNumberFormat="1" applyFont="1"/>
    <xf numFmtId="43" fontId="8" fillId="0" borderId="0" xfId="1" applyFont="1"/>
    <xf numFmtId="0" fontId="9" fillId="0" borderId="0" xfId="0" applyFont="1"/>
    <xf numFmtId="10" fontId="9" fillId="0" borderId="0" xfId="3" applyNumberFormat="1" applyFont="1"/>
    <xf numFmtId="43" fontId="9" fillId="0" borderId="0" xfId="1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center" vertical="top" wrapText="1"/>
    </xf>
    <xf numFmtId="10" fontId="5" fillId="0" borderId="0" xfId="3" applyNumberFormat="1" applyFont="1" applyFill="1"/>
    <xf numFmtId="0" fontId="5" fillId="0" borderId="0" xfId="0" applyFont="1" applyFill="1"/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10" fontId="5" fillId="0" borderId="2" xfId="3" applyNumberFormat="1" applyFont="1" applyBorder="1"/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center" vertical="top" wrapText="1"/>
    </xf>
    <xf numFmtId="10" fontId="5" fillId="0" borderId="2" xfId="3" applyNumberFormat="1" applyFont="1" applyFill="1" applyBorder="1"/>
    <xf numFmtId="0" fontId="10" fillId="0" borderId="0" xfId="14" applyFont="1" applyFill="1" applyBorder="1"/>
    <xf numFmtId="0" fontId="10" fillId="0" borderId="0" xfId="14" applyFont="1" applyFill="1" applyAlignment="1">
      <alignment horizontal="left"/>
    </xf>
    <xf numFmtId="14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center" vertical="top" wrapText="1"/>
    </xf>
    <xf numFmtId="10" fontId="5" fillId="0" borderId="0" xfId="3" applyNumberFormat="1" applyFont="1" applyFill="1" applyBorder="1"/>
    <xf numFmtId="14" fontId="10" fillId="0" borderId="2" xfId="0" applyNumberFormat="1" applyFont="1" applyFill="1" applyBorder="1" applyAlignment="1">
      <alignment horizontal="right" vertical="top" wrapText="1"/>
    </xf>
    <xf numFmtId="0" fontId="10" fillId="0" borderId="0" xfId="14" applyFont="1"/>
    <xf numFmtId="0" fontId="12" fillId="0" borderId="2" xfId="14" applyFont="1" applyBorder="1"/>
    <xf numFmtId="0" fontId="10" fillId="0" borderId="2" xfId="14" applyFont="1" applyBorder="1"/>
    <xf numFmtId="0" fontId="12" fillId="0" borderId="0" xfId="14" applyFont="1"/>
    <xf numFmtId="10" fontId="12" fillId="0" borderId="0" xfId="14" applyNumberFormat="1" applyFont="1"/>
    <xf numFmtId="10" fontId="12" fillId="0" borderId="0" xfId="3" applyNumberFormat="1" applyFont="1"/>
    <xf numFmtId="10" fontId="12" fillId="0" borderId="0" xfId="19" applyNumberFormat="1" applyFont="1"/>
    <xf numFmtId="0" fontId="12" fillId="0" borderId="2" xfId="14" applyFont="1" applyBorder="1" applyAlignment="1">
      <alignment horizontal="left"/>
    </xf>
    <xf numFmtId="10" fontId="12" fillId="0" borderId="2" xfId="3" applyNumberFormat="1" applyFont="1" applyBorder="1"/>
    <xf numFmtId="0" fontId="5" fillId="0" borderId="0" xfId="0" applyFont="1" applyAlignment="1">
      <alignment horizontal="right"/>
    </xf>
    <xf numFmtId="10" fontId="12" fillId="0" borderId="0" xfId="3" applyNumberFormat="1" applyFont="1" applyAlignment="1">
      <alignment horizontal="right"/>
    </xf>
    <xf numFmtId="0" fontId="13" fillId="0" borderId="0" xfId="9" applyFont="1" applyAlignment="1">
      <alignment wrapText="1"/>
    </xf>
    <xf numFmtId="0" fontId="10" fillId="0" borderId="0" xfId="9" applyFont="1"/>
    <xf numFmtId="49" fontId="14" fillId="0" borderId="0" xfId="9" applyNumberFormat="1" applyFont="1" applyAlignment="1">
      <alignment horizontal="center"/>
    </xf>
    <xf numFmtId="164" fontId="10" fillId="0" borderId="0" xfId="8" applyNumberFormat="1" applyFont="1"/>
    <xf numFmtId="165" fontId="10" fillId="0" borderId="0" xfId="19" applyNumberFormat="1" applyFont="1"/>
    <xf numFmtId="10" fontId="10" fillId="0" borderId="0" xfId="19" applyNumberFormat="1" applyFont="1"/>
    <xf numFmtId="164" fontId="3" fillId="0" borderId="0" xfId="2" applyNumberFormat="1" applyFont="1"/>
    <xf numFmtId="0" fontId="2" fillId="0" borderId="0" xfId="0" applyFont="1" applyAlignment="1">
      <alignment horizontal="center"/>
    </xf>
    <xf numFmtId="0" fontId="13" fillId="0" borderId="0" xfId="9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1">
    <cellStyle name="Comma" xfId="1" builtinId="3"/>
    <cellStyle name="Comma 2" xfId="4"/>
    <cellStyle name="Comma 3" xfId="5"/>
    <cellStyle name="Comma 4" xfId="6"/>
    <cellStyle name="Currency" xfId="2" builtinId="4"/>
    <cellStyle name="Currency 2" xfId="7"/>
    <cellStyle name="Currency 3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te 2" xfId="16"/>
    <cellStyle name="Percent" xfId="3" builtinId="5"/>
    <cellStyle name="Percent 2" xfId="17"/>
    <cellStyle name="Percent 3" xfId="18"/>
    <cellStyle name="Percent 4" xfId="19"/>
    <cellStyle name="Percent 5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8"/>
  <sheetViews>
    <sheetView workbookViewId="0">
      <selection activeCell="B46" sqref="B46"/>
    </sheetView>
  </sheetViews>
  <sheetFormatPr defaultRowHeight="15"/>
  <cols>
    <col min="2" max="2" width="30.7109375" bestFit="1" customWidth="1"/>
    <col min="3" max="3" width="0.7109375" customWidth="1"/>
    <col min="4" max="4" width="19" bestFit="1" customWidth="1"/>
    <col min="5" max="5" width="0.7109375" customWidth="1"/>
    <col min="6" max="6" width="13.28515625" bestFit="1" customWidth="1"/>
    <col min="7" max="7" width="0.7109375" customWidth="1"/>
    <col min="9" max="9" width="0.7109375" customWidth="1"/>
    <col min="11" max="11" width="0.7109375" customWidth="1"/>
    <col min="13" max="13" width="0.7109375" customWidth="1"/>
  </cols>
  <sheetData>
    <row r="5" spans="1:8" ht="15.75">
      <c r="A5" s="64" t="s">
        <v>395</v>
      </c>
      <c r="B5" s="64"/>
      <c r="C5" s="64"/>
      <c r="D5" s="64"/>
      <c r="E5" s="64"/>
      <c r="F5" s="64"/>
      <c r="G5" s="64"/>
      <c r="H5" s="64"/>
    </row>
    <row r="8" spans="1:8" s="6" customFormat="1" ht="12.75"/>
    <row r="9" spans="1:8" s="1" customFormat="1" ht="12.75">
      <c r="B9" s="2" t="s">
        <v>393</v>
      </c>
      <c r="D9" s="2" t="s">
        <v>386</v>
      </c>
      <c r="F9" s="2" t="s">
        <v>392</v>
      </c>
    </row>
    <row r="10" spans="1:8" s="3" customFormat="1" ht="11.25">
      <c r="D10" s="3" t="s">
        <v>21</v>
      </c>
      <c r="F10" s="3" t="s">
        <v>3</v>
      </c>
    </row>
    <row r="11" spans="1:8" s="3" customFormat="1" ht="11.25">
      <c r="D11" s="3" t="s">
        <v>4</v>
      </c>
      <c r="F11" s="3" t="s">
        <v>5</v>
      </c>
    </row>
    <row r="12" spans="1:8" s="3" customFormat="1" ht="11.25">
      <c r="F12" s="3" t="s">
        <v>22</v>
      </c>
    </row>
    <row r="13" spans="1:8" s="4" customFormat="1" ht="12.75"/>
    <row r="14" spans="1:8" s="4" customFormat="1" ht="12.75">
      <c r="B14" s="4" t="s">
        <v>387</v>
      </c>
      <c r="D14" s="7">
        <v>307507</v>
      </c>
      <c r="F14" s="8">
        <f>D14/$D$19</f>
        <v>4.8767636650218319E-4</v>
      </c>
    </row>
    <row r="15" spans="1:8" s="4" customFormat="1" ht="12.75">
      <c r="B15" s="4" t="s">
        <v>388</v>
      </c>
      <c r="D15" s="7">
        <v>21855922</v>
      </c>
      <c r="F15" s="8">
        <f t="shared" ref="F15:F17" si="0">D15/$D$19</f>
        <v>3.466137885483949E-2</v>
      </c>
    </row>
    <row r="16" spans="1:8" s="4" customFormat="1" ht="12.75">
      <c r="B16" s="4" t="s">
        <v>389</v>
      </c>
      <c r="D16" s="7">
        <v>18243719</v>
      </c>
      <c r="F16" s="8">
        <f t="shared" si="0"/>
        <v>2.8932774191829269E-2</v>
      </c>
    </row>
    <row r="17" spans="2:6" s="4" customFormat="1" ht="12.75">
      <c r="B17" s="4" t="s">
        <v>390</v>
      </c>
      <c r="D17" s="7">
        <v>34391292</v>
      </c>
      <c r="F17" s="8">
        <f t="shared" si="0"/>
        <v>5.4541263522051853E-2</v>
      </c>
    </row>
    <row r="18" spans="2:6" s="4" customFormat="1" ht="12.75">
      <c r="D18" s="7"/>
    </row>
    <row r="19" spans="2:6" s="4" customFormat="1" ht="12.75">
      <c r="B19" s="6" t="s">
        <v>391</v>
      </c>
      <c r="C19" s="6"/>
      <c r="D19" s="63">
        <v>630555469</v>
      </c>
      <c r="E19" s="6"/>
      <c r="F19" s="9">
        <f>SUM(F14:F17)</f>
        <v>0.1186230929352228</v>
      </c>
    </row>
    <row r="20" spans="2:6" s="4" customFormat="1" ht="12.75"/>
    <row r="21" spans="2:6" s="4" customFormat="1" ht="12.75">
      <c r="B21" s="4" t="s">
        <v>9</v>
      </c>
    </row>
    <row r="22" spans="2:6" s="4" customFormat="1" ht="12.75">
      <c r="B22" s="4" t="s">
        <v>394</v>
      </c>
    </row>
    <row r="23" spans="2:6" s="4" customFormat="1" ht="12.75"/>
    <row r="24" spans="2:6" s="4" customFormat="1" ht="12.75"/>
    <row r="25" spans="2:6" s="4" customFormat="1" ht="12.75"/>
    <row r="26" spans="2:6" s="4" customFormat="1" ht="12.75"/>
    <row r="27" spans="2:6" s="4" customFormat="1" ht="12.75"/>
    <row r="28" spans="2:6" s="4" customFormat="1" ht="12.75"/>
    <row r="29" spans="2:6" s="4" customFormat="1" ht="12.75"/>
    <row r="30" spans="2:6" s="4" customFormat="1" ht="12.75"/>
    <row r="31" spans="2:6" s="4" customFormat="1" ht="12.75"/>
    <row r="32" spans="2:6" s="4" customFormat="1" ht="12.75"/>
    <row r="33" s="4" customFormat="1" ht="12.75"/>
    <row r="34" s="4" customFormat="1" ht="12.75"/>
    <row r="35" s="4" customFormat="1" ht="12.75"/>
    <row r="36" s="4" customFormat="1" ht="12.75"/>
    <row r="37" s="4" customFormat="1" ht="12.75"/>
    <row r="38" s="4" customFormat="1" ht="12.75"/>
  </sheetData>
  <mergeCells count="1">
    <mergeCell ref="A5:H5"/>
  </mergeCells>
  <pageMargins left="0.7" right="0.7" top="0.75" bottom="0.75" header="0.3" footer="0.3"/>
  <pageSetup orientation="portrait" r:id="rId1"/>
  <headerFooter>
    <oddHeader>&amp;R&amp;"-,Bold"&amp;10Wal-Mart Stores East, LP and Sam's East, Inc.
Exhibit SWC-2
Kentucky Case No. 2014-00396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E25" sqref="E25"/>
    </sheetView>
  </sheetViews>
  <sheetFormatPr defaultRowHeight="12.75"/>
  <cols>
    <col min="1" max="1" width="7.5703125" style="58" customWidth="1"/>
    <col min="2" max="2" width="3" style="58" bestFit="1" customWidth="1"/>
    <col min="3" max="3" width="5.5703125" style="58" bestFit="1" customWidth="1"/>
    <col min="4" max="4" width="10.42578125" style="58" bestFit="1" customWidth="1"/>
    <col min="5" max="5" width="32.85546875" style="58" bestFit="1" customWidth="1"/>
    <col min="6" max="6" width="14.5703125" style="58" bestFit="1" customWidth="1"/>
    <col min="7" max="16384" width="9.140625" style="58"/>
  </cols>
  <sheetData>
    <row r="3" spans="1:8" ht="12.75" customHeight="1">
      <c r="A3" s="65" t="s">
        <v>384</v>
      </c>
      <c r="B3" s="65"/>
      <c r="C3" s="65"/>
      <c r="D3" s="65"/>
      <c r="E3" s="65"/>
      <c r="F3" s="65"/>
      <c r="G3" s="65"/>
      <c r="H3" s="57"/>
    </row>
    <row r="4" spans="1:8" ht="12.75" customHeight="1">
      <c r="A4" s="65"/>
      <c r="B4" s="65"/>
      <c r="C4" s="65"/>
      <c r="D4" s="65"/>
      <c r="E4" s="65"/>
      <c r="F4" s="65"/>
      <c r="G4" s="65"/>
      <c r="H4" s="57"/>
    </row>
    <row r="5" spans="1:8" ht="18.75" customHeight="1">
      <c r="A5" s="65"/>
      <c r="B5" s="65"/>
      <c r="C5" s="65"/>
      <c r="D5" s="65"/>
      <c r="E5" s="65"/>
      <c r="F5" s="65"/>
      <c r="G5" s="65"/>
      <c r="H5" s="57"/>
    </row>
    <row r="9" spans="1:8">
      <c r="B9" s="59" t="s">
        <v>4</v>
      </c>
      <c r="C9" s="59" t="s">
        <v>374</v>
      </c>
      <c r="D9" s="59"/>
      <c r="E9" s="58" t="s">
        <v>375</v>
      </c>
      <c r="F9" s="60">
        <v>77599950</v>
      </c>
    </row>
    <row r="10" spans="1:8">
      <c r="B10" s="59"/>
      <c r="C10" s="59"/>
      <c r="D10" s="59"/>
      <c r="F10" s="60"/>
    </row>
    <row r="11" spans="1:8">
      <c r="B11" s="59" t="s">
        <v>5</v>
      </c>
      <c r="C11" s="59" t="s">
        <v>374</v>
      </c>
      <c r="D11" s="59"/>
      <c r="E11" s="58" t="s">
        <v>376</v>
      </c>
      <c r="F11" s="60">
        <v>1158186514</v>
      </c>
    </row>
    <row r="12" spans="1:8">
      <c r="B12" s="59"/>
      <c r="C12" s="59"/>
      <c r="D12" s="59"/>
    </row>
    <row r="13" spans="1:8">
      <c r="B13" s="59" t="s">
        <v>6</v>
      </c>
      <c r="C13" s="59" t="s">
        <v>3</v>
      </c>
      <c r="D13" s="59" t="s">
        <v>377</v>
      </c>
      <c r="E13" s="58" t="s">
        <v>378</v>
      </c>
      <c r="F13" s="61">
        <f>F9/F11</f>
        <v>6.7001255032745094E-2</v>
      </c>
    </row>
    <row r="14" spans="1:8">
      <c r="B14" s="59"/>
      <c r="C14" s="59"/>
      <c r="D14" s="59"/>
    </row>
    <row r="15" spans="1:8">
      <c r="B15" s="59" t="s">
        <v>7</v>
      </c>
      <c r="C15" s="59" t="s">
        <v>3</v>
      </c>
      <c r="D15" s="59"/>
      <c r="E15" s="58" t="s">
        <v>379</v>
      </c>
      <c r="F15" s="62">
        <v>7.7100000000000002E-2</v>
      </c>
    </row>
    <row r="16" spans="1:8">
      <c r="B16" s="59"/>
      <c r="C16" s="59"/>
      <c r="D16" s="59"/>
    </row>
    <row r="17" spans="2:6">
      <c r="B17" s="59" t="s">
        <v>23</v>
      </c>
      <c r="C17" s="59"/>
      <c r="D17" s="59"/>
      <c r="E17" s="58" t="s">
        <v>380</v>
      </c>
      <c r="F17" s="58">
        <v>1.6402000000000001</v>
      </c>
    </row>
    <row r="18" spans="2:6">
      <c r="B18" s="59"/>
      <c r="C18" s="59"/>
      <c r="D18" s="59"/>
    </row>
    <row r="19" spans="2:6">
      <c r="B19" s="59" t="s">
        <v>24</v>
      </c>
      <c r="C19" s="59" t="s">
        <v>374</v>
      </c>
      <c r="D19" s="59" t="s">
        <v>381</v>
      </c>
      <c r="E19" s="58" t="s">
        <v>382</v>
      </c>
      <c r="F19" s="60">
        <f>F17*F15*F9</f>
        <v>9813244.6690290011</v>
      </c>
    </row>
    <row r="20" spans="2:6">
      <c r="B20" s="59"/>
      <c r="C20" s="59"/>
      <c r="D20" s="59"/>
    </row>
    <row r="21" spans="2:6">
      <c r="B21" s="59"/>
      <c r="C21" s="59"/>
      <c r="D21" s="59"/>
      <c r="E21" s="58" t="s">
        <v>383</v>
      </c>
    </row>
    <row r="22" spans="2:6">
      <c r="B22" s="59"/>
      <c r="C22" s="59"/>
      <c r="D22" s="59"/>
      <c r="E22" s="58" t="s">
        <v>400</v>
      </c>
    </row>
    <row r="23" spans="2:6">
      <c r="B23" s="59"/>
      <c r="C23" s="59"/>
      <c r="D23" s="59"/>
      <c r="E23" s="58" t="s">
        <v>401</v>
      </c>
    </row>
    <row r="24" spans="2:6">
      <c r="B24" s="59"/>
      <c r="C24" s="59"/>
      <c r="D24" s="59"/>
      <c r="E24" s="58" t="s">
        <v>402</v>
      </c>
    </row>
    <row r="25" spans="2:6">
      <c r="B25" s="59"/>
      <c r="C25" s="59"/>
      <c r="D25" s="59"/>
    </row>
    <row r="26" spans="2:6">
      <c r="B26" s="59"/>
      <c r="C26" s="59"/>
      <c r="D26" s="59"/>
    </row>
    <row r="27" spans="2:6">
      <c r="B27" s="59"/>
      <c r="C27" s="59"/>
      <c r="D27" s="59"/>
    </row>
    <row r="28" spans="2:6">
      <c r="B28" s="59"/>
      <c r="C28" s="59"/>
      <c r="D28" s="59"/>
    </row>
    <row r="29" spans="2:6">
      <c r="B29" s="59"/>
      <c r="C29" s="59"/>
      <c r="D29" s="59"/>
    </row>
    <row r="30" spans="2:6">
      <c r="B30" s="59"/>
      <c r="C30" s="59"/>
      <c r="D30" s="59"/>
    </row>
    <row r="31" spans="2:6">
      <c r="B31" s="59"/>
      <c r="C31" s="59"/>
      <c r="D31" s="59"/>
    </row>
    <row r="32" spans="2:6">
      <c r="B32" s="59"/>
      <c r="C32" s="59"/>
      <c r="D32" s="59"/>
    </row>
    <row r="33" spans="2:4">
      <c r="B33" s="59"/>
      <c r="C33" s="59"/>
      <c r="D33" s="59"/>
    </row>
    <row r="34" spans="2:4">
      <c r="B34" s="59"/>
      <c r="C34" s="59"/>
      <c r="D34" s="59"/>
    </row>
    <row r="35" spans="2:4">
      <c r="B35" s="59"/>
      <c r="C35" s="59"/>
      <c r="D35" s="59"/>
    </row>
    <row r="36" spans="2:4">
      <c r="B36" s="59"/>
      <c r="C36" s="59"/>
      <c r="D36" s="59"/>
    </row>
    <row r="37" spans="2:4">
      <c r="B37" s="59"/>
      <c r="C37" s="59"/>
      <c r="D37" s="59"/>
    </row>
  </sheetData>
  <mergeCells count="1">
    <mergeCell ref="A3:G5"/>
  </mergeCells>
  <pageMargins left="0.7" right="0.7" top="0.75" bottom="0.75" header="0.3" footer="0.3"/>
  <pageSetup orientation="portrait" r:id="rId1"/>
  <headerFooter scaleWithDoc="0">
    <oddHeader>&amp;R&amp;"-,Bold"&amp;10Wal-Mart Stores East, LP and Sam's East, Inc.
Exhibit SWC-3
Kentucky Case No. 2014-00396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75"/>
  <sheetViews>
    <sheetView workbookViewId="0">
      <selection activeCell="C33" sqref="C33"/>
    </sheetView>
  </sheetViews>
  <sheetFormatPr defaultRowHeight="12.75"/>
  <cols>
    <col min="1" max="1" width="17" style="4" bestFit="1" customWidth="1"/>
    <col min="2" max="2" width="0.7109375" style="4" customWidth="1"/>
    <col min="3" max="3" width="30" style="4" bestFit="1" customWidth="1"/>
    <col min="4" max="4" width="0.7109375" style="4" customWidth="1"/>
    <col min="5" max="5" width="17.28515625" style="4" bestFit="1" customWidth="1"/>
    <col min="6" max="6" width="0.7109375" style="4" customWidth="1"/>
    <col min="7" max="7" width="10.42578125" style="55" bestFit="1" customWidth="1"/>
    <col min="8" max="8" width="0.7109375" style="4" customWidth="1"/>
    <col min="9" max="9" width="13.5703125" style="4" customWidth="1"/>
    <col min="10" max="10" width="0.7109375" style="4" customWidth="1"/>
    <col min="11" max="11" width="9.140625" style="4"/>
    <col min="12" max="12" width="0.7109375" style="4" customWidth="1"/>
    <col min="13" max="16384" width="9.140625" style="4"/>
  </cols>
  <sheetData>
    <row r="3" spans="1:11" ht="15.75">
      <c r="A3" s="64" t="s">
        <v>385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5" spans="1:11" s="19" customFormat="1" ht="51">
      <c r="A5" s="18" t="s">
        <v>26</v>
      </c>
      <c r="B5" s="18"/>
      <c r="C5" s="18" t="s">
        <v>27</v>
      </c>
      <c r="D5" s="18"/>
      <c r="E5" s="18" t="s">
        <v>28</v>
      </c>
      <c r="F5" s="18"/>
      <c r="G5" s="18" t="s">
        <v>29</v>
      </c>
      <c r="H5" s="18"/>
      <c r="I5" s="18" t="s">
        <v>30</v>
      </c>
      <c r="J5" s="18"/>
      <c r="K5" s="18" t="s">
        <v>31</v>
      </c>
    </row>
    <row r="6" spans="1:11" s="21" customFormat="1" ht="11.25">
      <c r="A6" s="20"/>
      <c r="B6" s="20"/>
      <c r="C6" s="20"/>
      <c r="D6" s="20"/>
      <c r="E6" s="20"/>
      <c r="F6" s="20"/>
      <c r="G6" s="20"/>
      <c r="H6" s="20"/>
      <c r="I6" s="20"/>
      <c r="J6" s="20"/>
      <c r="K6" s="20" t="s">
        <v>3</v>
      </c>
    </row>
    <row r="7" spans="1:11" s="21" customFormat="1" ht="11.25">
      <c r="A7" s="20"/>
      <c r="B7" s="20"/>
      <c r="C7" s="20"/>
      <c r="D7" s="20"/>
      <c r="E7" s="20"/>
      <c r="F7" s="20"/>
      <c r="G7" s="20"/>
      <c r="H7" s="20"/>
      <c r="I7" s="20"/>
      <c r="J7" s="20"/>
      <c r="K7" s="20" t="s">
        <v>5</v>
      </c>
    </row>
    <row r="8" spans="1:11" s="21" customFormat="1" ht="11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10" spans="1:11">
      <c r="A10" s="22" t="s">
        <v>32</v>
      </c>
      <c r="B10" s="22"/>
      <c r="C10" s="22" t="s">
        <v>33</v>
      </c>
      <c r="D10" s="22"/>
      <c r="E10" s="22" t="s">
        <v>34</v>
      </c>
      <c r="F10" s="22"/>
      <c r="G10" s="23" t="s">
        <v>35</v>
      </c>
      <c r="H10" s="22"/>
      <c r="I10" s="24" t="s">
        <v>36</v>
      </c>
      <c r="J10" s="22"/>
      <c r="K10" s="5">
        <v>0.105</v>
      </c>
    </row>
    <row r="11" spans="1:11">
      <c r="A11" s="22" t="s">
        <v>37</v>
      </c>
      <c r="B11" s="22"/>
      <c r="C11" s="22" t="s">
        <v>33</v>
      </c>
      <c r="D11" s="22"/>
      <c r="E11" s="22" t="s">
        <v>38</v>
      </c>
      <c r="F11" s="22"/>
      <c r="G11" s="23" t="s">
        <v>39</v>
      </c>
      <c r="H11" s="22"/>
      <c r="I11" s="24" t="s">
        <v>36</v>
      </c>
      <c r="J11" s="22"/>
      <c r="K11" s="5">
        <v>0.105</v>
      </c>
    </row>
    <row r="12" spans="1:11">
      <c r="A12" s="22" t="s">
        <v>40</v>
      </c>
      <c r="B12" s="22"/>
      <c r="C12" s="22" t="s">
        <v>41</v>
      </c>
      <c r="D12" s="22"/>
      <c r="E12" s="22" t="s">
        <v>42</v>
      </c>
      <c r="F12" s="22"/>
      <c r="G12" s="23" t="s">
        <v>43</v>
      </c>
      <c r="H12" s="22"/>
      <c r="I12" s="24" t="s">
        <v>36</v>
      </c>
      <c r="J12" s="22"/>
      <c r="K12" s="5">
        <v>0.10199999999999999</v>
      </c>
    </row>
    <row r="13" spans="1:11">
      <c r="A13" s="22" t="s">
        <v>44</v>
      </c>
      <c r="B13" s="22"/>
      <c r="C13" s="22" t="s">
        <v>45</v>
      </c>
      <c r="D13" s="22"/>
      <c r="E13" s="22" t="s">
        <v>46</v>
      </c>
      <c r="F13" s="22"/>
      <c r="G13" s="23" t="s">
        <v>47</v>
      </c>
      <c r="H13" s="22"/>
      <c r="I13" s="24" t="s">
        <v>36</v>
      </c>
      <c r="J13" s="22"/>
      <c r="K13" s="5">
        <v>9.9000000000000005E-2</v>
      </c>
    </row>
    <row r="14" spans="1:11">
      <c r="A14" s="22" t="s">
        <v>48</v>
      </c>
      <c r="B14" s="22"/>
      <c r="C14" s="22" t="s">
        <v>49</v>
      </c>
      <c r="D14" s="22"/>
      <c r="E14" s="22" t="s">
        <v>50</v>
      </c>
      <c r="F14" s="22"/>
      <c r="G14" s="23" t="s">
        <v>51</v>
      </c>
      <c r="H14" s="22"/>
      <c r="I14" s="24" t="s">
        <v>36</v>
      </c>
      <c r="J14" s="22"/>
      <c r="K14" s="5">
        <v>0.10249999999999999</v>
      </c>
    </row>
    <row r="15" spans="1:11">
      <c r="A15" s="22" t="s">
        <v>52</v>
      </c>
      <c r="B15" s="22"/>
      <c r="C15" s="22" t="s">
        <v>53</v>
      </c>
      <c r="D15" s="22"/>
      <c r="E15" s="22" t="s">
        <v>54</v>
      </c>
      <c r="F15" s="22"/>
      <c r="G15" s="23" t="s">
        <v>55</v>
      </c>
      <c r="H15" s="22"/>
      <c r="I15" s="24" t="s">
        <v>36</v>
      </c>
      <c r="J15" s="22"/>
      <c r="K15" s="5">
        <v>0.10400000000000001</v>
      </c>
    </row>
    <row r="16" spans="1:11">
      <c r="A16" s="22" t="s">
        <v>57</v>
      </c>
      <c r="B16" s="22"/>
      <c r="C16" s="22" t="s">
        <v>53</v>
      </c>
      <c r="D16" s="22"/>
      <c r="E16" s="22" t="s">
        <v>58</v>
      </c>
      <c r="F16" s="22"/>
      <c r="G16" s="23" t="s">
        <v>59</v>
      </c>
      <c r="H16" s="22"/>
      <c r="I16" s="24" t="s">
        <v>36</v>
      </c>
      <c r="J16" s="22"/>
      <c r="K16" s="5">
        <v>0.10369999999999999</v>
      </c>
    </row>
    <row r="17" spans="1:11">
      <c r="A17" s="22" t="s">
        <v>60</v>
      </c>
      <c r="B17" s="22"/>
      <c r="C17" s="22" t="s">
        <v>61</v>
      </c>
      <c r="D17" s="22"/>
      <c r="E17" s="22" t="s">
        <v>62</v>
      </c>
      <c r="F17" s="22"/>
      <c r="G17" s="23" t="s">
        <v>63</v>
      </c>
      <c r="H17" s="22"/>
      <c r="I17" s="24" t="s">
        <v>36</v>
      </c>
      <c r="J17" s="22"/>
      <c r="K17" s="5">
        <v>0.1</v>
      </c>
    </row>
    <row r="18" spans="1:11">
      <c r="A18" s="22" t="s">
        <v>64</v>
      </c>
      <c r="B18" s="22"/>
      <c r="C18" s="22" t="s">
        <v>65</v>
      </c>
      <c r="D18" s="22"/>
      <c r="E18" s="22" t="s">
        <v>66</v>
      </c>
      <c r="F18" s="22"/>
      <c r="G18" s="23" t="s">
        <v>67</v>
      </c>
      <c r="H18" s="22"/>
      <c r="I18" s="24" t="s">
        <v>36</v>
      </c>
      <c r="J18" s="22"/>
      <c r="K18" s="5">
        <v>0.1</v>
      </c>
    </row>
    <row r="19" spans="1:11">
      <c r="A19" s="22" t="s">
        <v>60</v>
      </c>
      <c r="B19" s="22"/>
      <c r="C19" s="22" t="s">
        <v>68</v>
      </c>
      <c r="D19" s="22"/>
      <c r="E19" s="22" t="s">
        <v>69</v>
      </c>
      <c r="F19" s="22"/>
      <c r="G19" s="23" t="s">
        <v>70</v>
      </c>
      <c r="H19" s="22"/>
      <c r="I19" s="24" t="s">
        <v>36</v>
      </c>
      <c r="J19" s="22"/>
      <c r="K19" s="5">
        <v>0.1</v>
      </c>
    </row>
    <row r="20" spans="1:11">
      <c r="A20" s="22" t="s">
        <v>71</v>
      </c>
      <c r="B20" s="22"/>
      <c r="C20" s="22" t="s">
        <v>72</v>
      </c>
      <c r="D20" s="22"/>
      <c r="E20" s="22" t="s">
        <v>73</v>
      </c>
      <c r="F20" s="22"/>
      <c r="G20" s="23" t="s">
        <v>74</v>
      </c>
      <c r="H20" s="22"/>
      <c r="I20" s="24" t="s">
        <v>36</v>
      </c>
      <c r="J20" s="22"/>
      <c r="K20" s="5">
        <v>9.8000000000000004E-2</v>
      </c>
    </row>
    <row r="21" spans="1:11">
      <c r="A21" s="22" t="s">
        <v>75</v>
      </c>
      <c r="B21" s="22"/>
      <c r="C21" s="22" t="s">
        <v>76</v>
      </c>
      <c r="D21" s="22"/>
      <c r="E21" s="22" t="s">
        <v>77</v>
      </c>
      <c r="F21" s="22"/>
      <c r="G21" s="23" t="s">
        <v>78</v>
      </c>
      <c r="H21" s="22"/>
      <c r="I21" s="24" t="s">
        <v>36</v>
      </c>
      <c r="J21" s="22"/>
      <c r="K21" s="5">
        <v>0.1</v>
      </c>
    </row>
    <row r="22" spans="1:11">
      <c r="A22" s="22" t="s">
        <v>79</v>
      </c>
      <c r="B22" s="22"/>
      <c r="C22" s="22" t="s">
        <v>80</v>
      </c>
      <c r="D22" s="22"/>
      <c r="E22" s="22" t="s">
        <v>81</v>
      </c>
      <c r="F22" s="22"/>
      <c r="G22" s="23" t="s">
        <v>82</v>
      </c>
      <c r="H22" s="22"/>
      <c r="I22" s="24" t="s">
        <v>83</v>
      </c>
      <c r="J22" s="22"/>
      <c r="K22" s="5">
        <v>0.10050000000000001</v>
      </c>
    </row>
    <row r="23" spans="1:11">
      <c r="A23" s="22" t="s">
        <v>40</v>
      </c>
      <c r="B23" s="22"/>
      <c r="C23" s="22" t="s">
        <v>84</v>
      </c>
      <c r="D23" s="22"/>
      <c r="E23" s="22" t="s">
        <v>85</v>
      </c>
      <c r="F23" s="22"/>
      <c r="G23" s="23" t="s">
        <v>86</v>
      </c>
      <c r="H23" s="22"/>
      <c r="I23" s="24" t="s">
        <v>36</v>
      </c>
      <c r="J23" s="22"/>
      <c r="K23" s="5">
        <v>0.10300000000000001</v>
      </c>
    </row>
    <row r="24" spans="1:11">
      <c r="A24" s="22" t="s">
        <v>87</v>
      </c>
      <c r="B24" s="22"/>
      <c r="C24" s="22" t="s">
        <v>88</v>
      </c>
      <c r="D24" s="22"/>
      <c r="E24" s="22" t="s">
        <v>89</v>
      </c>
      <c r="F24" s="22"/>
      <c r="G24" s="23" t="s">
        <v>90</v>
      </c>
      <c r="H24" s="22"/>
      <c r="I24" s="24" t="s">
        <v>83</v>
      </c>
      <c r="J24" s="22"/>
      <c r="K24" s="5">
        <v>9.4E-2</v>
      </c>
    </row>
    <row r="25" spans="1:11">
      <c r="A25" s="22" t="s">
        <v>91</v>
      </c>
      <c r="B25" s="22"/>
      <c r="C25" s="22" t="s">
        <v>92</v>
      </c>
      <c r="D25" s="22"/>
      <c r="E25" s="22" t="s">
        <v>93</v>
      </c>
      <c r="F25" s="22"/>
      <c r="G25" s="23" t="s">
        <v>94</v>
      </c>
      <c r="H25" s="22"/>
      <c r="I25" s="24" t="s">
        <v>36</v>
      </c>
      <c r="J25" s="22"/>
      <c r="K25" s="5">
        <v>0.10400000000000001</v>
      </c>
    </row>
    <row r="26" spans="1:11">
      <c r="A26" s="22" t="s">
        <v>95</v>
      </c>
      <c r="B26" s="22"/>
      <c r="C26" s="22" t="s">
        <v>96</v>
      </c>
      <c r="D26" s="22"/>
      <c r="E26" s="22" t="s">
        <v>97</v>
      </c>
      <c r="F26" s="22"/>
      <c r="G26" s="23" t="s">
        <v>98</v>
      </c>
      <c r="H26" s="22"/>
      <c r="I26" s="24" t="s">
        <v>36</v>
      </c>
      <c r="J26" s="22"/>
      <c r="K26" s="5">
        <v>9.6000000000000002E-2</v>
      </c>
    </row>
    <row r="27" spans="1:11">
      <c r="A27" s="22" t="s">
        <v>99</v>
      </c>
      <c r="B27" s="22"/>
      <c r="C27" s="22" t="s">
        <v>53</v>
      </c>
      <c r="D27" s="22"/>
      <c r="E27" s="22" t="s">
        <v>100</v>
      </c>
      <c r="F27" s="22"/>
      <c r="G27" s="23" t="s">
        <v>101</v>
      </c>
      <c r="H27" s="22"/>
      <c r="I27" s="24" t="s">
        <v>36</v>
      </c>
      <c r="J27" s="22"/>
      <c r="K27" s="5">
        <v>9.2499999999999999E-2</v>
      </c>
    </row>
    <row r="28" spans="1:11">
      <c r="A28" s="22" t="s">
        <v>40</v>
      </c>
      <c r="B28" s="22"/>
      <c r="C28" s="22" t="s">
        <v>102</v>
      </c>
      <c r="D28" s="22"/>
      <c r="E28" s="22" t="s">
        <v>103</v>
      </c>
      <c r="F28" s="22"/>
      <c r="G28" s="23" t="s">
        <v>104</v>
      </c>
      <c r="H28" s="22"/>
      <c r="I28" s="24" t="s">
        <v>36</v>
      </c>
      <c r="J28" s="22"/>
      <c r="K28" s="5">
        <v>0.10099999999999999</v>
      </c>
    </row>
    <row r="29" spans="1:11">
      <c r="A29" s="22" t="s">
        <v>60</v>
      </c>
      <c r="B29" s="22"/>
      <c r="C29" s="22" t="s">
        <v>105</v>
      </c>
      <c r="D29" s="22"/>
      <c r="E29" s="22" t="s">
        <v>106</v>
      </c>
      <c r="F29" s="22"/>
      <c r="G29" s="23" t="s">
        <v>107</v>
      </c>
      <c r="H29" s="22"/>
      <c r="I29" s="24" t="s">
        <v>36</v>
      </c>
      <c r="J29" s="22"/>
      <c r="K29" s="5">
        <v>0.1</v>
      </c>
    </row>
    <row r="30" spans="1:11">
      <c r="A30" s="22" t="s">
        <v>108</v>
      </c>
      <c r="B30" s="22"/>
      <c r="C30" s="22" t="s">
        <v>109</v>
      </c>
      <c r="D30" s="22"/>
      <c r="E30" s="22" t="s">
        <v>110</v>
      </c>
      <c r="F30" s="22"/>
      <c r="G30" s="23" t="s">
        <v>111</v>
      </c>
      <c r="H30" s="22"/>
      <c r="I30" s="24" t="s">
        <v>36</v>
      </c>
      <c r="J30" s="22"/>
      <c r="K30" s="5">
        <v>0.10199999999999999</v>
      </c>
    </row>
    <row r="31" spans="1:11" s="29" customFormat="1">
      <c r="A31" s="25" t="s">
        <v>95</v>
      </c>
      <c r="B31" s="25"/>
      <c r="C31" s="25" t="s">
        <v>112</v>
      </c>
      <c r="D31" s="25"/>
      <c r="E31" s="25" t="s">
        <v>113</v>
      </c>
      <c r="F31" s="25"/>
      <c r="G31" s="26" t="s">
        <v>114</v>
      </c>
      <c r="H31" s="25"/>
      <c r="I31" s="27" t="s">
        <v>36</v>
      </c>
      <c r="J31" s="25"/>
      <c r="K31" s="28">
        <v>9.8000000000000004E-2</v>
      </c>
    </row>
    <row r="32" spans="1:11" s="29" customFormat="1">
      <c r="A32" s="25" t="s">
        <v>115</v>
      </c>
      <c r="B32" s="25"/>
      <c r="C32" s="25" t="s">
        <v>116</v>
      </c>
      <c r="D32" s="25"/>
      <c r="E32" s="25">
        <v>9286</v>
      </c>
      <c r="F32" s="25"/>
      <c r="G32" s="26" t="s">
        <v>117</v>
      </c>
      <c r="H32" s="25"/>
      <c r="I32" s="27" t="s">
        <v>83</v>
      </c>
      <c r="J32" s="25"/>
      <c r="K32" s="28">
        <v>9.3100000000000002E-2</v>
      </c>
    </row>
    <row r="33" spans="1:11" s="29" customFormat="1">
      <c r="A33" s="25" t="s">
        <v>115</v>
      </c>
      <c r="B33" s="25"/>
      <c r="C33" s="25" t="s">
        <v>118</v>
      </c>
      <c r="D33" s="25"/>
      <c r="E33" s="25">
        <v>9285</v>
      </c>
      <c r="F33" s="25"/>
      <c r="G33" s="26" t="s">
        <v>117</v>
      </c>
      <c r="H33" s="25"/>
      <c r="I33" s="27" t="s">
        <v>83</v>
      </c>
      <c r="J33" s="25"/>
      <c r="K33" s="28">
        <v>9.8100000000000007E-2</v>
      </c>
    </row>
    <row r="34" spans="1:11" s="29" customFormat="1">
      <c r="A34" s="25" t="s">
        <v>119</v>
      </c>
      <c r="B34" s="25"/>
      <c r="C34" s="25" t="s">
        <v>120</v>
      </c>
      <c r="D34" s="25"/>
      <c r="E34" s="25">
        <v>39896</v>
      </c>
      <c r="F34" s="25"/>
      <c r="G34" s="26" t="s">
        <v>121</v>
      </c>
      <c r="H34" s="25"/>
      <c r="I34" s="27" t="s">
        <v>36</v>
      </c>
      <c r="J34" s="25"/>
      <c r="K34" s="28">
        <v>9.8000000000000004E-2</v>
      </c>
    </row>
    <row r="35" spans="1:11" s="29" customFormat="1">
      <c r="A35" s="25" t="s">
        <v>79</v>
      </c>
      <c r="B35" s="25"/>
      <c r="C35" s="25" t="s">
        <v>122</v>
      </c>
      <c r="D35" s="25"/>
      <c r="E35" s="25" t="s">
        <v>123</v>
      </c>
      <c r="F35" s="25"/>
      <c r="G35" s="26" t="s">
        <v>124</v>
      </c>
      <c r="H35" s="25"/>
      <c r="I35" s="27" t="s">
        <v>83</v>
      </c>
      <c r="J35" s="25"/>
      <c r="K35" s="28">
        <v>0.10050000000000001</v>
      </c>
    </row>
    <row r="36" spans="1:11" s="29" customFormat="1">
      <c r="A36" s="25" t="s">
        <v>125</v>
      </c>
      <c r="B36" s="25"/>
      <c r="C36" s="25" t="s">
        <v>112</v>
      </c>
      <c r="D36" s="25"/>
      <c r="E36" s="25" t="s">
        <v>126</v>
      </c>
      <c r="F36" s="25"/>
      <c r="G36" s="26" t="s">
        <v>124</v>
      </c>
      <c r="H36" s="25"/>
      <c r="I36" s="27" t="s">
        <v>36</v>
      </c>
      <c r="J36" s="25"/>
      <c r="K36" s="28">
        <v>9.8000000000000004E-2</v>
      </c>
    </row>
    <row r="37" spans="1:11" s="29" customFormat="1">
      <c r="A37" s="25" t="s">
        <v>127</v>
      </c>
      <c r="B37" s="25"/>
      <c r="C37" s="25" t="s">
        <v>116</v>
      </c>
      <c r="D37" s="25"/>
      <c r="E37" s="25">
        <v>1087</v>
      </c>
      <c r="F37" s="25"/>
      <c r="G37" s="26" t="s">
        <v>128</v>
      </c>
      <c r="H37" s="25"/>
      <c r="I37" s="27" t="s">
        <v>83</v>
      </c>
      <c r="J37" s="25"/>
      <c r="K37" s="28">
        <v>9.5000000000000001E-2</v>
      </c>
    </row>
    <row r="38" spans="1:11" s="29" customFormat="1">
      <c r="A38" s="25" t="s">
        <v>129</v>
      </c>
      <c r="B38" s="25"/>
      <c r="C38" s="25" t="s">
        <v>130</v>
      </c>
      <c r="D38" s="25"/>
      <c r="E38" s="25" t="s">
        <v>131</v>
      </c>
      <c r="F38" s="25"/>
      <c r="G38" s="26" t="s">
        <v>132</v>
      </c>
      <c r="H38" s="25"/>
      <c r="I38" s="27" t="s">
        <v>83</v>
      </c>
      <c r="J38" s="25"/>
      <c r="K38" s="28">
        <v>9.7500000000000003E-2</v>
      </c>
    </row>
    <row r="39" spans="1:11" s="29" customFormat="1">
      <c r="A39" s="25" t="s">
        <v>91</v>
      </c>
      <c r="B39" s="25"/>
      <c r="C39" s="25" t="s">
        <v>133</v>
      </c>
      <c r="D39" s="25"/>
      <c r="E39" s="25" t="s">
        <v>134</v>
      </c>
      <c r="F39" s="25"/>
      <c r="G39" s="26" t="s">
        <v>135</v>
      </c>
      <c r="H39" s="25"/>
      <c r="I39" s="27" t="s">
        <v>36</v>
      </c>
      <c r="J39" s="25"/>
      <c r="K39" s="28">
        <v>0.10300000000000001</v>
      </c>
    </row>
    <row r="40" spans="1:11" s="29" customFormat="1">
      <c r="A40" s="25" t="s">
        <v>91</v>
      </c>
      <c r="B40" s="25"/>
      <c r="C40" s="25" t="s">
        <v>136</v>
      </c>
      <c r="D40" s="25"/>
      <c r="E40" s="25" t="s">
        <v>137</v>
      </c>
      <c r="F40" s="25"/>
      <c r="G40" s="26" t="s">
        <v>138</v>
      </c>
      <c r="H40" s="25"/>
      <c r="I40" s="27" t="s">
        <v>36</v>
      </c>
      <c r="J40" s="25"/>
      <c r="K40" s="28">
        <v>0.10300000000000001</v>
      </c>
    </row>
    <row r="41" spans="1:11" s="29" customFormat="1">
      <c r="A41" s="25" t="s">
        <v>91</v>
      </c>
      <c r="B41" s="25"/>
      <c r="C41" s="25" t="s">
        <v>102</v>
      </c>
      <c r="D41" s="25"/>
      <c r="E41" s="25" t="s">
        <v>139</v>
      </c>
      <c r="F41" s="25"/>
      <c r="G41" s="26" t="s">
        <v>140</v>
      </c>
      <c r="H41" s="25"/>
      <c r="I41" s="27" t="s">
        <v>36</v>
      </c>
      <c r="J41" s="25"/>
      <c r="K41" s="28">
        <v>0.10400000000000001</v>
      </c>
    </row>
    <row r="42" spans="1:11" s="29" customFormat="1">
      <c r="A42" s="25" t="s">
        <v>141</v>
      </c>
      <c r="B42" s="25"/>
      <c r="C42" s="25" t="s">
        <v>118</v>
      </c>
      <c r="D42" s="25"/>
      <c r="E42" s="25" t="s">
        <v>142</v>
      </c>
      <c r="F42" s="25"/>
      <c r="G42" s="26" t="s">
        <v>143</v>
      </c>
      <c r="H42" s="25"/>
      <c r="I42" s="27" t="s">
        <v>83</v>
      </c>
      <c r="J42" s="25"/>
      <c r="K42" s="28">
        <v>9.7500000000000003E-2</v>
      </c>
    </row>
    <row r="43" spans="1:11" s="29" customFormat="1">
      <c r="A43" s="25" t="s">
        <v>144</v>
      </c>
      <c r="B43" s="25"/>
      <c r="C43" s="25" t="s">
        <v>145</v>
      </c>
      <c r="D43" s="25"/>
      <c r="E43" s="25" t="s">
        <v>146</v>
      </c>
      <c r="F43" s="25"/>
      <c r="G43" s="26" t="s">
        <v>143</v>
      </c>
      <c r="H43" s="25"/>
      <c r="I43" s="27" t="s">
        <v>36</v>
      </c>
      <c r="J43" s="25"/>
      <c r="K43" s="28">
        <v>9.8800000000000013E-2</v>
      </c>
    </row>
    <row r="44" spans="1:11" s="29" customFormat="1">
      <c r="A44" s="25" t="s">
        <v>79</v>
      </c>
      <c r="B44" s="25"/>
      <c r="C44" s="25" t="s">
        <v>122</v>
      </c>
      <c r="D44" s="25"/>
      <c r="E44" s="25" t="s">
        <v>147</v>
      </c>
      <c r="F44" s="25"/>
      <c r="G44" s="26" t="s">
        <v>148</v>
      </c>
      <c r="H44" s="25"/>
      <c r="I44" s="27" t="s">
        <v>83</v>
      </c>
      <c r="J44" s="25"/>
      <c r="K44" s="28">
        <v>9.7100000000000006E-2</v>
      </c>
    </row>
    <row r="45" spans="1:11" s="29" customFormat="1">
      <c r="A45" s="25" t="s">
        <v>149</v>
      </c>
      <c r="B45" s="25"/>
      <c r="C45" s="25" t="s">
        <v>150</v>
      </c>
      <c r="D45" s="25"/>
      <c r="E45" s="25" t="s">
        <v>151</v>
      </c>
      <c r="F45" s="25"/>
      <c r="G45" s="26" t="s">
        <v>148</v>
      </c>
      <c r="H45" s="25"/>
      <c r="I45" s="27" t="s">
        <v>83</v>
      </c>
      <c r="J45" s="25"/>
      <c r="K45" s="28">
        <v>0.10400000000000001</v>
      </c>
    </row>
    <row r="46" spans="1:11" s="29" customFormat="1">
      <c r="A46" s="25" t="s">
        <v>152</v>
      </c>
      <c r="B46" s="25"/>
      <c r="C46" s="25" t="s">
        <v>153</v>
      </c>
      <c r="D46" s="25"/>
      <c r="E46" s="25" t="s">
        <v>154</v>
      </c>
      <c r="F46" s="25"/>
      <c r="G46" s="26" t="s">
        <v>155</v>
      </c>
      <c r="H46" s="25"/>
      <c r="I46" s="27" t="s">
        <v>36</v>
      </c>
      <c r="J46" s="25"/>
      <c r="K46" s="28">
        <v>9.8000000000000004E-2</v>
      </c>
    </row>
    <row r="47" spans="1:11" s="29" customFormat="1">
      <c r="A47" s="25" t="s">
        <v>156</v>
      </c>
      <c r="B47" s="25"/>
      <c r="C47" s="25" t="s">
        <v>157</v>
      </c>
      <c r="D47" s="25"/>
      <c r="E47" s="25" t="s">
        <v>158</v>
      </c>
      <c r="F47" s="25"/>
      <c r="G47" s="26" t="s">
        <v>159</v>
      </c>
      <c r="H47" s="25"/>
      <c r="I47" s="27" t="s">
        <v>36</v>
      </c>
      <c r="J47" s="25"/>
      <c r="K47" s="28">
        <v>9.5000000000000001E-2</v>
      </c>
    </row>
    <row r="48" spans="1:11" s="29" customFormat="1">
      <c r="A48" s="25" t="s">
        <v>48</v>
      </c>
      <c r="B48" s="25"/>
      <c r="C48" s="25" t="s">
        <v>160</v>
      </c>
      <c r="D48" s="25"/>
      <c r="E48" s="25" t="s">
        <v>161</v>
      </c>
      <c r="F48" s="25"/>
      <c r="G48" s="26" t="s">
        <v>159</v>
      </c>
      <c r="H48" s="25"/>
      <c r="I48" s="27" t="s">
        <v>36</v>
      </c>
      <c r="J48" s="25"/>
      <c r="K48" s="28">
        <v>0.105</v>
      </c>
    </row>
    <row r="49" spans="1:11" s="29" customFormat="1">
      <c r="A49" s="25" t="s">
        <v>91</v>
      </c>
      <c r="B49" s="25"/>
      <c r="C49" s="25" t="s">
        <v>53</v>
      </c>
      <c r="D49" s="25"/>
      <c r="E49" s="25" t="s">
        <v>162</v>
      </c>
      <c r="F49" s="25"/>
      <c r="G49" s="26" t="s">
        <v>163</v>
      </c>
      <c r="H49" s="25"/>
      <c r="I49" s="27" t="s">
        <v>36</v>
      </c>
      <c r="J49" s="25"/>
      <c r="K49" s="28">
        <v>0.10400000000000001</v>
      </c>
    </row>
    <row r="50" spans="1:11" s="29" customFormat="1">
      <c r="A50" s="25" t="s">
        <v>79</v>
      </c>
      <c r="B50" s="25"/>
      <c r="C50" s="25" t="s">
        <v>80</v>
      </c>
      <c r="D50" s="25"/>
      <c r="E50" s="25" t="s">
        <v>164</v>
      </c>
      <c r="F50" s="25"/>
      <c r="G50" s="26" t="s">
        <v>165</v>
      </c>
      <c r="H50" s="25"/>
      <c r="I50" s="27" t="s">
        <v>83</v>
      </c>
      <c r="J50" s="25"/>
      <c r="K50" s="28">
        <v>9.7100000000000006E-2</v>
      </c>
    </row>
    <row r="51" spans="1:11" s="29" customFormat="1">
      <c r="A51" s="25" t="s">
        <v>32</v>
      </c>
      <c r="B51" s="25"/>
      <c r="C51" s="25" t="s">
        <v>166</v>
      </c>
      <c r="D51" s="25"/>
      <c r="E51" s="25" t="s">
        <v>167</v>
      </c>
      <c r="F51" s="25"/>
      <c r="G51" s="26" t="s">
        <v>165</v>
      </c>
      <c r="H51" s="25"/>
      <c r="I51" s="27" t="s">
        <v>36</v>
      </c>
      <c r="J51" s="25"/>
      <c r="K51" s="28">
        <v>0.10249999999999999</v>
      </c>
    </row>
    <row r="52" spans="1:11" s="29" customFormat="1">
      <c r="A52" s="25" t="s">
        <v>168</v>
      </c>
      <c r="B52" s="25"/>
      <c r="C52" s="25" t="s">
        <v>169</v>
      </c>
      <c r="D52" s="25"/>
      <c r="E52" s="25">
        <v>4323</v>
      </c>
      <c r="F52" s="25"/>
      <c r="G52" s="26" t="s">
        <v>170</v>
      </c>
      <c r="H52" s="25"/>
      <c r="I52" s="27" t="s">
        <v>83</v>
      </c>
      <c r="J52" s="25"/>
      <c r="K52" s="28">
        <v>9.5000000000000001E-2</v>
      </c>
    </row>
    <row r="53" spans="1:11" s="29" customFormat="1">
      <c r="A53" s="25" t="s">
        <v>44</v>
      </c>
      <c r="B53" s="25"/>
      <c r="C53" s="25" t="s">
        <v>112</v>
      </c>
      <c r="D53" s="25"/>
      <c r="E53" s="25" t="s">
        <v>171</v>
      </c>
      <c r="F53" s="25"/>
      <c r="G53" s="26" t="s">
        <v>170</v>
      </c>
      <c r="H53" s="25"/>
      <c r="I53" s="27" t="s">
        <v>36</v>
      </c>
      <c r="J53" s="25"/>
      <c r="K53" s="28">
        <v>9.8000000000000004E-2</v>
      </c>
    </row>
    <row r="54" spans="1:11">
      <c r="A54" s="22" t="s">
        <v>172</v>
      </c>
      <c r="B54" s="22"/>
      <c r="C54" s="22" t="s">
        <v>173</v>
      </c>
      <c r="D54" s="22"/>
      <c r="E54" s="22" t="s">
        <v>174</v>
      </c>
      <c r="F54" s="22"/>
      <c r="G54" s="23" t="s">
        <v>170</v>
      </c>
      <c r="H54" s="22"/>
      <c r="I54" s="24" t="s">
        <v>36</v>
      </c>
      <c r="J54" s="22"/>
      <c r="K54" s="5">
        <v>0.10249999999999999</v>
      </c>
    </row>
    <row r="55" spans="1:11">
      <c r="A55" s="22" t="s">
        <v>172</v>
      </c>
      <c r="B55" s="22"/>
      <c r="C55" s="22" t="s">
        <v>175</v>
      </c>
      <c r="D55" s="22"/>
      <c r="E55" s="22" t="s">
        <v>176</v>
      </c>
      <c r="F55" s="22"/>
      <c r="G55" s="23" t="s">
        <v>170</v>
      </c>
      <c r="H55" s="22"/>
      <c r="I55" s="24" t="s">
        <v>36</v>
      </c>
      <c r="J55" s="22"/>
      <c r="K55" s="5">
        <v>0.10249999999999999</v>
      </c>
    </row>
    <row r="56" spans="1:11">
      <c r="A56" s="22" t="s">
        <v>144</v>
      </c>
      <c r="B56" s="22"/>
      <c r="C56" s="22" t="s">
        <v>177</v>
      </c>
      <c r="D56" s="22"/>
      <c r="E56" s="22" t="s">
        <v>178</v>
      </c>
      <c r="F56" s="22"/>
      <c r="G56" s="23" t="s">
        <v>170</v>
      </c>
      <c r="H56" s="22"/>
      <c r="I56" s="24" t="s">
        <v>36</v>
      </c>
      <c r="J56" s="22"/>
      <c r="K56" s="5">
        <v>0.10300000000000001</v>
      </c>
    </row>
    <row r="57" spans="1:11">
      <c r="A57" s="22" t="s">
        <v>144</v>
      </c>
      <c r="B57" s="22"/>
      <c r="C57" s="22" t="s">
        <v>179</v>
      </c>
      <c r="D57" s="22"/>
      <c r="E57" s="22" t="s">
        <v>180</v>
      </c>
      <c r="F57" s="22"/>
      <c r="G57" s="23" t="s">
        <v>170</v>
      </c>
      <c r="H57" s="22"/>
      <c r="I57" s="24" t="s">
        <v>36</v>
      </c>
      <c r="J57" s="22"/>
      <c r="K57" s="5">
        <v>0.10400000000000001</v>
      </c>
    </row>
    <row r="58" spans="1:11">
      <c r="A58" s="22" t="s">
        <v>144</v>
      </c>
      <c r="B58" s="22"/>
      <c r="C58" s="22" t="s">
        <v>181</v>
      </c>
      <c r="D58" s="22"/>
      <c r="E58" s="22" t="s">
        <v>182</v>
      </c>
      <c r="F58" s="22"/>
      <c r="G58" s="23" t="s">
        <v>170</v>
      </c>
      <c r="H58" s="22"/>
      <c r="I58" s="24" t="s">
        <v>36</v>
      </c>
      <c r="J58" s="22"/>
      <c r="K58" s="5">
        <v>0.1045</v>
      </c>
    </row>
    <row r="59" spans="1:11">
      <c r="A59" s="22" t="s">
        <v>37</v>
      </c>
      <c r="B59" s="22"/>
      <c r="C59" s="22" t="s">
        <v>183</v>
      </c>
      <c r="D59" s="22"/>
      <c r="E59" s="22" t="s">
        <v>184</v>
      </c>
      <c r="F59" s="22"/>
      <c r="G59" s="23" t="s">
        <v>185</v>
      </c>
      <c r="H59" s="22"/>
      <c r="I59" s="24" t="s">
        <v>36</v>
      </c>
      <c r="J59" s="22"/>
      <c r="K59" s="5">
        <v>0.10199999999999999</v>
      </c>
    </row>
    <row r="60" spans="1:11">
      <c r="A60" s="30" t="s">
        <v>71</v>
      </c>
      <c r="B60" s="30"/>
      <c r="C60" s="30" t="s">
        <v>186</v>
      </c>
      <c r="D60" s="30"/>
      <c r="E60" s="30" t="s">
        <v>187</v>
      </c>
      <c r="F60" s="30"/>
      <c r="G60" s="31" t="s">
        <v>188</v>
      </c>
      <c r="H60" s="30"/>
      <c r="I60" s="32" t="s">
        <v>36</v>
      </c>
      <c r="J60" s="30"/>
      <c r="K60" s="33">
        <v>9.8000000000000004E-2</v>
      </c>
    </row>
    <row r="61" spans="1:11">
      <c r="A61" s="25" t="s">
        <v>152</v>
      </c>
      <c r="B61" s="25"/>
      <c r="C61" s="25" t="s">
        <v>157</v>
      </c>
      <c r="D61" s="25"/>
      <c r="E61" s="25" t="s">
        <v>189</v>
      </c>
      <c r="F61" s="25"/>
      <c r="G61" s="26" t="s">
        <v>190</v>
      </c>
      <c r="H61" s="25"/>
      <c r="I61" s="27" t="s">
        <v>36</v>
      </c>
      <c r="J61" s="25"/>
      <c r="K61" s="28">
        <v>9.6999999999999989E-2</v>
      </c>
    </row>
    <row r="62" spans="1:11">
      <c r="A62" s="25" t="s">
        <v>152</v>
      </c>
      <c r="B62" s="25"/>
      <c r="C62" s="25" t="s">
        <v>191</v>
      </c>
      <c r="D62" s="25"/>
      <c r="E62" s="25" t="s">
        <v>192</v>
      </c>
      <c r="F62" s="25"/>
      <c r="G62" s="26" t="s">
        <v>190</v>
      </c>
      <c r="H62" s="25"/>
      <c r="I62" s="27" t="s">
        <v>36</v>
      </c>
      <c r="J62" s="25"/>
      <c r="K62" s="28">
        <v>9.6999999999999989E-2</v>
      </c>
    </row>
    <row r="63" spans="1:11">
      <c r="A63" s="25" t="s">
        <v>193</v>
      </c>
      <c r="B63" s="25"/>
      <c r="C63" s="25" t="s">
        <v>41</v>
      </c>
      <c r="D63" s="25"/>
      <c r="E63" s="25">
        <v>44075</v>
      </c>
      <c r="F63" s="25"/>
      <c r="G63" s="26" t="s">
        <v>194</v>
      </c>
      <c r="H63" s="25"/>
      <c r="I63" s="27" t="s">
        <v>36</v>
      </c>
      <c r="J63" s="25"/>
      <c r="K63" s="28">
        <v>0.10199999999999999</v>
      </c>
    </row>
    <row r="64" spans="1:11">
      <c r="A64" s="25" t="s">
        <v>115</v>
      </c>
      <c r="B64" s="25"/>
      <c r="C64" s="25" t="s">
        <v>195</v>
      </c>
      <c r="D64" s="25"/>
      <c r="E64" s="25">
        <v>9299</v>
      </c>
      <c r="F64" s="25"/>
      <c r="G64" s="26" t="s">
        <v>196</v>
      </c>
      <c r="H64" s="25"/>
      <c r="I64" s="27" t="s">
        <v>83</v>
      </c>
      <c r="J64" s="25"/>
      <c r="K64" s="28">
        <v>9.7500000000000003E-2</v>
      </c>
    </row>
    <row r="65" spans="1:11">
      <c r="A65" s="25" t="s">
        <v>197</v>
      </c>
      <c r="B65" s="25"/>
      <c r="C65" s="25" t="s">
        <v>198</v>
      </c>
      <c r="D65" s="25"/>
      <c r="E65" s="25" t="s">
        <v>199</v>
      </c>
      <c r="F65" s="25"/>
      <c r="G65" s="26" t="s">
        <v>200</v>
      </c>
      <c r="H65" s="25"/>
      <c r="I65" s="27" t="s">
        <v>36</v>
      </c>
      <c r="J65" s="25"/>
      <c r="K65" s="28">
        <v>0.1</v>
      </c>
    </row>
    <row r="66" spans="1:11">
      <c r="A66" s="25" t="s">
        <v>87</v>
      </c>
      <c r="B66" s="25"/>
      <c r="C66" s="25" t="s">
        <v>201</v>
      </c>
      <c r="D66" s="25"/>
      <c r="E66" s="25" t="s">
        <v>202</v>
      </c>
      <c r="F66" s="25"/>
      <c r="G66" s="26" t="s">
        <v>203</v>
      </c>
      <c r="H66" s="25"/>
      <c r="I66" s="27" t="s">
        <v>83</v>
      </c>
      <c r="J66" s="25"/>
      <c r="K66" s="28">
        <v>9.3000000000000013E-2</v>
      </c>
    </row>
    <row r="67" spans="1:11">
      <c r="A67" s="25" t="s">
        <v>204</v>
      </c>
      <c r="B67" s="25"/>
      <c r="C67" s="25" t="s">
        <v>186</v>
      </c>
      <c r="D67" s="25"/>
      <c r="E67" s="25" t="s">
        <v>205</v>
      </c>
      <c r="F67" s="25"/>
      <c r="G67" s="26" t="s">
        <v>206</v>
      </c>
      <c r="H67" s="25"/>
      <c r="I67" s="27" t="s">
        <v>36</v>
      </c>
      <c r="J67" s="25"/>
      <c r="K67" s="28">
        <v>9.8000000000000004E-2</v>
      </c>
    </row>
    <row r="68" spans="1:11">
      <c r="A68" s="25" t="s">
        <v>207</v>
      </c>
      <c r="B68" s="25"/>
      <c r="C68" s="25" t="s">
        <v>208</v>
      </c>
      <c r="D68" s="25"/>
      <c r="E68" s="25" t="s">
        <v>209</v>
      </c>
      <c r="F68" s="25"/>
      <c r="G68" s="26" t="s">
        <v>210</v>
      </c>
      <c r="H68" s="25"/>
      <c r="I68" s="27" t="s">
        <v>83</v>
      </c>
      <c r="J68" s="25"/>
      <c r="K68" s="28">
        <v>9.8400000000000001E-2</v>
      </c>
    </row>
    <row r="69" spans="1:11">
      <c r="A69" s="25" t="s">
        <v>40</v>
      </c>
      <c r="B69" s="25"/>
      <c r="C69" s="25" t="s">
        <v>84</v>
      </c>
      <c r="D69" s="25"/>
      <c r="E69" s="25" t="s">
        <v>211</v>
      </c>
      <c r="F69" s="25"/>
      <c r="G69" s="26" t="s">
        <v>212</v>
      </c>
      <c r="H69" s="25"/>
      <c r="I69" s="27" t="s">
        <v>36</v>
      </c>
      <c r="J69" s="25"/>
      <c r="K69" s="28">
        <v>0.10300000000000001</v>
      </c>
    </row>
    <row r="70" spans="1:11">
      <c r="A70" s="25" t="s">
        <v>37</v>
      </c>
      <c r="B70" s="25"/>
      <c r="C70" s="25" t="s">
        <v>213</v>
      </c>
      <c r="D70" s="25"/>
      <c r="E70" s="25" t="s">
        <v>214</v>
      </c>
      <c r="F70" s="25"/>
      <c r="G70" s="26" t="s">
        <v>215</v>
      </c>
      <c r="H70" s="25"/>
      <c r="I70" s="27" t="s">
        <v>36</v>
      </c>
      <c r="J70" s="25"/>
      <c r="K70" s="28">
        <v>0.10199999999999999</v>
      </c>
    </row>
    <row r="71" spans="1:11">
      <c r="A71" s="25" t="s">
        <v>60</v>
      </c>
      <c r="B71" s="25"/>
      <c r="C71" s="25" t="s">
        <v>68</v>
      </c>
      <c r="D71" s="25"/>
      <c r="E71" s="25" t="s">
        <v>216</v>
      </c>
      <c r="F71" s="25"/>
      <c r="G71" s="26" t="s">
        <v>217</v>
      </c>
      <c r="H71" s="25"/>
      <c r="I71" s="27" t="s">
        <v>36</v>
      </c>
      <c r="J71" s="25"/>
      <c r="K71" s="28">
        <v>0.09</v>
      </c>
    </row>
    <row r="72" spans="1:11">
      <c r="A72" s="25" t="s">
        <v>75</v>
      </c>
      <c r="B72" s="25"/>
      <c r="C72" s="25" t="s">
        <v>218</v>
      </c>
      <c r="D72" s="25"/>
      <c r="E72" s="25" t="s">
        <v>219</v>
      </c>
      <c r="F72" s="25"/>
      <c r="G72" s="26" t="s">
        <v>220</v>
      </c>
      <c r="H72" s="25"/>
      <c r="I72" s="27" t="s">
        <v>36</v>
      </c>
      <c r="J72" s="25"/>
      <c r="K72" s="28">
        <v>0.1</v>
      </c>
    </row>
    <row r="73" spans="1:11">
      <c r="A73" s="25" t="s">
        <v>129</v>
      </c>
      <c r="B73" s="25"/>
      <c r="C73" s="25" t="s">
        <v>130</v>
      </c>
      <c r="D73" s="25"/>
      <c r="E73" s="25" t="s">
        <v>221</v>
      </c>
      <c r="F73" s="25"/>
      <c r="G73" s="26" t="s">
        <v>222</v>
      </c>
      <c r="H73" s="25"/>
      <c r="I73" s="27" t="s">
        <v>83</v>
      </c>
      <c r="J73" s="25"/>
      <c r="K73" s="28">
        <v>9.7500000000000003E-2</v>
      </c>
    </row>
    <row r="74" spans="1:11">
      <c r="A74" s="25" t="s">
        <v>71</v>
      </c>
      <c r="B74" s="25"/>
      <c r="C74" s="25" t="s">
        <v>72</v>
      </c>
      <c r="D74" s="25"/>
      <c r="E74" s="25" t="s">
        <v>223</v>
      </c>
      <c r="F74" s="25"/>
      <c r="G74" s="26" t="s">
        <v>224</v>
      </c>
      <c r="H74" s="25"/>
      <c r="I74" s="27" t="s">
        <v>36</v>
      </c>
      <c r="J74" s="25"/>
      <c r="K74" s="28">
        <v>9.8000000000000004E-2</v>
      </c>
    </row>
    <row r="75" spans="1:11">
      <c r="A75" s="25" t="s">
        <v>115</v>
      </c>
      <c r="B75" s="25"/>
      <c r="C75" s="25" t="s">
        <v>116</v>
      </c>
      <c r="D75" s="25"/>
      <c r="E75" s="25">
        <v>9311</v>
      </c>
      <c r="F75" s="25"/>
      <c r="G75" s="26" t="s">
        <v>225</v>
      </c>
      <c r="H75" s="25"/>
      <c r="I75" s="27" t="s">
        <v>83</v>
      </c>
      <c r="J75" s="25"/>
      <c r="K75" s="28">
        <v>9.3599999999999989E-2</v>
      </c>
    </row>
    <row r="76" spans="1:11">
      <c r="A76" s="25" t="s">
        <v>57</v>
      </c>
      <c r="B76" s="25"/>
      <c r="C76" s="25" t="s">
        <v>53</v>
      </c>
      <c r="D76" s="25"/>
      <c r="E76" s="25" t="s">
        <v>226</v>
      </c>
      <c r="F76" s="25"/>
      <c r="G76" s="26" t="s">
        <v>227</v>
      </c>
      <c r="H76" s="25"/>
      <c r="I76" s="27" t="s">
        <v>36</v>
      </c>
      <c r="J76" s="25"/>
      <c r="K76" s="28">
        <v>9.8299999999999998E-2</v>
      </c>
    </row>
    <row r="77" spans="1:11">
      <c r="A77" s="25" t="s">
        <v>228</v>
      </c>
      <c r="B77" s="25"/>
      <c r="C77" s="25" t="s">
        <v>229</v>
      </c>
      <c r="D77" s="25"/>
      <c r="E77" s="25" t="s">
        <v>230</v>
      </c>
      <c r="F77" s="25"/>
      <c r="G77" s="26" t="s">
        <v>231</v>
      </c>
      <c r="H77" s="25"/>
      <c r="I77" s="27" t="s">
        <v>83</v>
      </c>
      <c r="J77" s="25"/>
      <c r="K77" s="28">
        <v>9.1499999999999998E-2</v>
      </c>
    </row>
    <row r="78" spans="1:11">
      <c r="A78" s="25" t="s">
        <v>32</v>
      </c>
      <c r="B78" s="25"/>
      <c r="C78" s="25" t="s">
        <v>33</v>
      </c>
      <c r="D78" s="25"/>
      <c r="E78" s="25" t="s">
        <v>232</v>
      </c>
      <c r="F78" s="25"/>
      <c r="G78" s="26" t="s">
        <v>233</v>
      </c>
      <c r="H78" s="25"/>
      <c r="I78" s="27" t="s">
        <v>36</v>
      </c>
      <c r="J78" s="25"/>
      <c r="K78" s="28">
        <v>0.10199999999999999</v>
      </c>
    </row>
    <row r="79" spans="1:11">
      <c r="A79" s="25" t="s">
        <v>48</v>
      </c>
      <c r="B79" s="25"/>
      <c r="C79" s="25" t="s">
        <v>234</v>
      </c>
      <c r="D79" s="25"/>
      <c r="E79" s="25" t="s">
        <v>235</v>
      </c>
      <c r="F79" s="25"/>
      <c r="G79" s="26" t="s">
        <v>233</v>
      </c>
      <c r="H79" s="25"/>
      <c r="I79" s="27" t="s">
        <v>36</v>
      </c>
      <c r="J79" s="25"/>
      <c r="K79" s="28">
        <v>0.10249999999999999</v>
      </c>
    </row>
    <row r="80" spans="1:11">
      <c r="A80" s="25" t="s">
        <v>37</v>
      </c>
      <c r="B80" s="25"/>
      <c r="C80" s="25" t="s">
        <v>33</v>
      </c>
      <c r="D80" s="25"/>
      <c r="E80" s="25" t="s">
        <v>236</v>
      </c>
      <c r="F80" s="25"/>
      <c r="G80" s="26" t="s">
        <v>237</v>
      </c>
      <c r="H80" s="25"/>
      <c r="I80" s="27" t="s">
        <v>36</v>
      </c>
      <c r="J80" s="25"/>
      <c r="K80" s="28">
        <v>0.10199999999999999</v>
      </c>
    </row>
    <row r="81" spans="1:11">
      <c r="A81" s="25" t="s">
        <v>119</v>
      </c>
      <c r="B81" s="25"/>
      <c r="C81" s="25" t="s">
        <v>198</v>
      </c>
      <c r="D81" s="25"/>
      <c r="E81" s="25">
        <v>40443</v>
      </c>
      <c r="F81" s="25"/>
      <c r="G81" s="26" t="s">
        <v>238</v>
      </c>
      <c r="H81" s="25"/>
      <c r="I81" s="27" t="s">
        <v>36</v>
      </c>
      <c r="J81" s="25"/>
      <c r="K81" s="28">
        <v>9.6500000000000002E-2</v>
      </c>
    </row>
    <row r="82" spans="1:11">
      <c r="A82" s="25" t="s">
        <v>91</v>
      </c>
      <c r="B82" s="25"/>
      <c r="C82" s="25" t="s">
        <v>133</v>
      </c>
      <c r="D82" s="25"/>
      <c r="E82" s="25" t="s">
        <v>239</v>
      </c>
      <c r="F82" s="25"/>
      <c r="G82" s="26" t="s">
        <v>240</v>
      </c>
      <c r="H82" s="25"/>
      <c r="I82" s="27" t="s">
        <v>36</v>
      </c>
      <c r="J82" s="25"/>
      <c r="K82" s="28">
        <v>0.10199999999999999</v>
      </c>
    </row>
    <row r="83" spans="1:11">
      <c r="A83" s="25" t="s">
        <v>156</v>
      </c>
      <c r="B83" s="25"/>
      <c r="C83" s="25" t="s">
        <v>241</v>
      </c>
      <c r="D83" s="25"/>
      <c r="E83" s="25" t="s">
        <v>242</v>
      </c>
      <c r="F83" s="25"/>
      <c r="G83" s="26" t="s">
        <v>243</v>
      </c>
      <c r="H83" s="25"/>
      <c r="I83" s="27" t="s">
        <v>36</v>
      </c>
      <c r="J83" s="25"/>
      <c r="K83" s="28">
        <v>0.1</v>
      </c>
    </row>
    <row r="84" spans="1:11">
      <c r="A84" s="25" t="s">
        <v>244</v>
      </c>
      <c r="B84" s="25"/>
      <c r="C84" s="25" t="s">
        <v>183</v>
      </c>
      <c r="D84" s="25"/>
      <c r="E84" s="25" t="s">
        <v>245</v>
      </c>
      <c r="F84" s="25"/>
      <c r="G84" s="26" t="s">
        <v>246</v>
      </c>
      <c r="H84" s="25"/>
      <c r="I84" s="27" t="s">
        <v>36</v>
      </c>
      <c r="J84" s="25"/>
      <c r="K84" s="28">
        <v>0.1</v>
      </c>
    </row>
    <row r="85" spans="1:11">
      <c r="A85" s="25" t="s">
        <v>48</v>
      </c>
      <c r="B85" s="25"/>
      <c r="C85" s="25" t="s">
        <v>49</v>
      </c>
      <c r="D85" s="25"/>
      <c r="E85" s="25" t="s">
        <v>247</v>
      </c>
      <c r="F85" s="25"/>
      <c r="G85" s="26" t="s">
        <v>248</v>
      </c>
      <c r="H85" s="25"/>
      <c r="I85" s="27" t="s">
        <v>36</v>
      </c>
      <c r="J85" s="25"/>
      <c r="K85" s="28">
        <v>0.10249999999999999</v>
      </c>
    </row>
    <row r="86" spans="1:11">
      <c r="A86" s="25" t="s">
        <v>71</v>
      </c>
      <c r="B86" s="25"/>
      <c r="C86" s="25" t="s">
        <v>112</v>
      </c>
      <c r="D86" s="25"/>
      <c r="E86" s="25" t="s">
        <v>249</v>
      </c>
      <c r="F86" s="25"/>
      <c r="G86" s="26" t="s">
        <v>250</v>
      </c>
      <c r="H86" s="25"/>
      <c r="I86" s="27" t="s">
        <v>36</v>
      </c>
      <c r="J86" s="25"/>
      <c r="K86" s="28">
        <v>9.5000000000000001E-2</v>
      </c>
    </row>
    <row r="87" spans="1:11">
      <c r="A87" s="25" t="s">
        <v>91</v>
      </c>
      <c r="B87" s="25"/>
      <c r="C87" s="25" t="s">
        <v>53</v>
      </c>
      <c r="D87" s="25"/>
      <c r="E87" s="25" t="s">
        <v>251</v>
      </c>
      <c r="F87" s="25"/>
      <c r="G87" s="26" t="s">
        <v>252</v>
      </c>
      <c r="H87" s="25"/>
      <c r="I87" s="27" t="s">
        <v>36</v>
      </c>
      <c r="J87" s="25"/>
      <c r="K87" s="28">
        <v>0.10199999999999999</v>
      </c>
    </row>
    <row r="88" spans="1:11">
      <c r="A88" s="25" t="s">
        <v>79</v>
      </c>
      <c r="B88" s="25"/>
      <c r="C88" s="25" t="s">
        <v>122</v>
      </c>
      <c r="D88" s="25"/>
      <c r="E88" s="25" t="s">
        <v>253</v>
      </c>
      <c r="F88" s="25"/>
      <c r="G88" s="26" t="s">
        <v>254</v>
      </c>
      <c r="H88" s="25"/>
      <c r="I88" s="27" t="s">
        <v>83</v>
      </c>
      <c r="J88" s="25"/>
      <c r="K88" s="28">
        <v>8.72E-2</v>
      </c>
    </row>
    <row r="89" spans="1:11">
      <c r="A89" s="25" t="s">
        <v>44</v>
      </c>
      <c r="B89" s="25"/>
      <c r="C89" s="25" t="s">
        <v>255</v>
      </c>
      <c r="D89" s="25"/>
      <c r="E89" s="25" t="s">
        <v>256</v>
      </c>
      <c r="F89" s="25"/>
      <c r="G89" s="26" t="s">
        <v>254</v>
      </c>
      <c r="H89" s="25"/>
      <c r="I89" s="27" t="s">
        <v>36</v>
      </c>
      <c r="J89" s="25"/>
      <c r="K89" s="28">
        <v>9.7500000000000003E-2</v>
      </c>
    </row>
    <row r="90" spans="1:11">
      <c r="A90" s="25" t="s">
        <v>115</v>
      </c>
      <c r="B90" s="25"/>
      <c r="C90" s="25" t="s">
        <v>195</v>
      </c>
      <c r="D90" s="25"/>
      <c r="E90" s="25">
        <v>9326</v>
      </c>
      <c r="F90" s="25"/>
      <c r="G90" s="26" t="s">
        <v>257</v>
      </c>
      <c r="H90" s="25"/>
      <c r="I90" s="27" t="s">
        <v>83</v>
      </c>
      <c r="J90" s="25"/>
      <c r="K90" s="28">
        <v>9.7500000000000003E-2</v>
      </c>
    </row>
    <row r="91" spans="1:11">
      <c r="A91" s="25" t="s">
        <v>197</v>
      </c>
      <c r="B91" s="25"/>
      <c r="C91" s="25" t="s">
        <v>258</v>
      </c>
      <c r="D91" s="25"/>
      <c r="E91" s="25" t="s">
        <v>259</v>
      </c>
      <c r="F91" s="25"/>
      <c r="G91" s="26" t="s">
        <v>260</v>
      </c>
      <c r="H91" s="25"/>
      <c r="I91" s="27" t="s">
        <v>36</v>
      </c>
      <c r="J91" s="25"/>
      <c r="K91" s="28">
        <v>9.9499999999999991E-2</v>
      </c>
    </row>
    <row r="92" spans="1:11">
      <c r="A92" s="25" t="s">
        <v>197</v>
      </c>
      <c r="B92" s="25"/>
      <c r="C92" s="25" t="s">
        <v>261</v>
      </c>
      <c r="D92" s="25"/>
      <c r="E92" s="25" t="s">
        <v>262</v>
      </c>
      <c r="F92" s="25"/>
      <c r="G92" s="26" t="s">
        <v>260</v>
      </c>
      <c r="H92" s="25"/>
      <c r="I92" s="27" t="s">
        <v>36</v>
      </c>
      <c r="J92" s="25"/>
      <c r="K92" s="28">
        <v>9.9499999999999991E-2</v>
      </c>
    </row>
    <row r="93" spans="1:11">
      <c r="A93" s="25" t="s">
        <v>263</v>
      </c>
      <c r="B93" s="25"/>
      <c r="C93" s="25" t="s">
        <v>264</v>
      </c>
      <c r="D93" s="25"/>
      <c r="E93" s="25" t="s">
        <v>265</v>
      </c>
      <c r="F93" s="25"/>
      <c r="G93" s="26" t="s">
        <v>260</v>
      </c>
      <c r="H93" s="25"/>
      <c r="I93" s="27" t="s">
        <v>36</v>
      </c>
      <c r="J93" s="25"/>
      <c r="K93" s="28">
        <v>0.1012</v>
      </c>
    </row>
    <row r="94" spans="1:11">
      <c r="A94" s="25" t="s">
        <v>75</v>
      </c>
      <c r="B94" s="25"/>
      <c r="C94" s="25" t="s">
        <v>266</v>
      </c>
      <c r="D94" s="25"/>
      <c r="E94" s="25" t="s">
        <v>267</v>
      </c>
      <c r="F94" s="25"/>
      <c r="G94" s="26" t="s">
        <v>268</v>
      </c>
      <c r="H94" s="25"/>
      <c r="I94" s="27" t="s">
        <v>36</v>
      </c>
      <c r="J94" s="25"/>
      <c r="K94" s="28">
        <v>9.5000000000000001E-2</v>
      </c>
    </row>
    <row r="95" spans="1:11">
      <c r="A95" s="25" t="s">
        <v>269</v>
      </c>
      <c r="B95" s="25"/>
      <c r="C95" s="25" t="s">
        <v>270</v>
      </c>
      <c r="D95" s="25"/>
      <c r="E95" s="25">
        <v>36989</v>
      </c>
      <c r="F95" s="25"/>
      <c r="G95" s="26" t="s">
        <v>268</v>
      </c>
      <c r="H95" s="25"/>
      <c r="I95" s="27" t="s">
        <v>36</v>
      </c>
      <c r="J95" s="25"/>
      <c r="K95" s="28">
        <v>0.10949999999999999</v>
      </c>
    </row>
    <row r="96" spans="1:11">
      <c r="A96" s="25" t="s">
        <v>79</v>
      </c>
      <c r="B96" s="25"/>
      <c r="C96" s="25" t="s">
        <v>80</v>
      </c>
      <c r="D96" s="25"/>
      <c r="E96" s="25" t="s">
        <v>271</v>
      </c>
      <c r="F96" s="25"/>
      <c r="G96" s="26" t="s">
        <v>272</v>
      </c>
      <c r="H96" s="25"/>
      <c r="I96" s="27" t="s">
        <v>83</v>
      </c>
      <c r="J96" s="25"/>
      <c r="K96" s="28">
        <v>8.72E-2</v>
      </c>
    </row>
    <row r="97" spans="1:11">
      <c r="A97" s="25" t="s">
        <v>44</v>
      </c>
      <c r="B97" s="25"/>
      <c r="C97" s="25" t="s">
        <v>112</v>
      </c>
      <c r="D97" s="25"/>
      <c r="E97" s="25" t="s">
        <v>273</v>
      </c>
      <c r="F97" s="25"/>
      <c r="G97" s="26" t="s">
        <v>272</v>
      </c>
      <c r="H97" s="25"/>
      <c r="I97" s="27" t="s">
        <v>36</v>
      </c>
      <c r="J97" s="25"/>
      <c r="K97" s="28">
        <v>9.8000000000000004E-2</v>
      </c>
    </row>
    <row r="98" spans="1:11">
      <c r="A98" s="34" t="s">
        <v>40</v>
      </c>
      <c r="B98" s="34"/>
      <c r="C98" s="34" t="s">
        <v>274</v>
      </c>
      <c r="D98" s="34"/>
      <c r="E98" s="34" t="s">
        <v>275</v>
      </c>
      <c r="F98" s="34"/>
      <c r="G98" s="35" t="s">
        <v>276</v>
      </c>
      <c r="H98" s="34"/>
      <c r="I98" s="36" t="s">
        <v>36</v>
      </c>
      <c r="J98" s="34"/>
      <c r="K98" s="37">
        <v>0.10150000000000001</v>
      </c>
    </row>
    <row r="99" spans="1:11">
      <c r="A99" s="25" t="s">
        <v>87</v>
      </c>
      <c r="B99" s="25"/>
      <c r="C99" s="25" t="s">
        <v>277</v>
      </c>
      <c r="D99" s="25"/>
      <c r="E99" s="25" t="s">
        <v>278</v>
      </c>
      <c r="F99" s="25"/>
      <c r="G99" s="26" t="s">
        <v>279</v>
      </c>
      <c r="H99" s="25"/>
      <c r="I99" s="27" t="s">
        <v>83</v>
      </c>
      <c r="J99" s="25"/>
      <c r="K99" s="28">
        <v>9.1999999999999998E-2</v>
      </c>
    </row>
    <row r="100" spans="1:11">
      <c r="A100" s="25" t="s">
        <v>52</v>
      </c>
      <c r="B100" s="25"/>
      <c r="C100" s="25" t="s">
        <v>53</v>
      </c>
      <c r="D100" s="25"/>
      <c r="E100" s="25" t="s">
        <v>280</v>
      </c>
      <c r="F100" s="25"/>
      <c r="G100" s="26" t="s">
        <v>281</v>
      </c>
      <c r="H100" s="25"/>
      <c r="I100" s="27" t="s">
        <v>36</v>
      </c>
      <c r="J100" s="25"/>
      <c r="K100" s="28">
        <v>9.7500000000000003E-2</v>
      </c>
    </row>
    <row r="101" spans="1:11">
      <c r="A101" s="25" t="s">
        <v>282</v>
      </c>
      <c r="B101" s="25"/>
      <c r="C101" s="25" t="s">
        <v>283</v>
      </c>
      <c r="D101" s="25"/>
      <c r="E101" s="25" t="s">
        <v>284</v>
      </c>
      <c r="F101" s="25"/>
      <c r="G101" s="26" t="s">
        <v>285</v>
      </c>
      <c r="H101" s="25"/>
      <c r="I101" s="27" t="s">
        <v>83</v>
      </c>
      <c r="J101" s="25"/>
      <c r="K101" s="28">
        <v>9.5500000000000002E-2</v>
      </c>
    </row>
    <row r="102" spans="1:11">
      <c r="A102" s="25" t="s">
        <v>127</v>
      </c>
      <c r="B102" s="25"/>
      <c r="C102" s="25" t="s">
        <v>116</v>
      </c>
      <c r="D102" s="25"/>
      <c r="E102" s="25" t="s">
        <v>286</v>
      </c>
      <c r="F102" s="25"/>
      <c r="G102" s="26" t="s">
        <v>287</v>
      </c>
      <c r="H102" s="25"/>
      <c r="I102" s="27" t="s">
        <v>83</v>
      </c>
      <c r="J102" s="25"/>
      <c r="K102" s="28">
        <v>9.4E-2</v>
      </c>
    </row>
    <row r="103" spans="1:11">
      <c r="A103" s="25" t="s">
        <v>288</v>
      </c>
      <c r="B103" s="25"/>
      <c r="C103" s="25" t="s">
        <v>289</v>
      </c>
      <c r="D103" s="25"/>
      <c r="E103" s="25" t="s">
        <v>290</v>
      </c>
      <c r="F103" s="25"/>
      <c r="G103" s="26" t="s">
        <v>287</v>
      </c>
      <c r="H103" s="25"/>
      <c r="I103" s="27" t="s">
        <v>36</v>
      </c>
      <c r="J103" s="25"/>
      <c r="K103" s="28">
        <v>9.9600000000000008E-2</v>
      </c>
    </row>
    <row r="104" spans="1:11">
      <c r="A104" s="25" t="s">
        <v>141</v>
      </c>
      <c r="B104" s="25"/>
      <c r="C104" s="25" t="s">
        <v>118</v>
      </c>
      <c r="D104" s="25"/>
      <c r="E104" s="25" t="s">
        <v>291</v>
      </c>
      <c r="F104" s="25"/>
      <c r="G104" s="26" t="s">
        <v>292</v>
      </c>
      <c r="H104" s="25"/>
      <c r="I104" s="27" t="s">
        <v>83</v>
      </c>
      <c r="J104" s="25"/>
      <c r="K104" s="28">
        <v>9.6999999999999989E-2</v>
      </c>
    </row>
    <row r="105" spans="1:11">
      <c r="A105" s="25" t="s">
        <v>119</v>
      </c>
      <c r="B105" s="25"/>
      <c r="C105" s="25" t="s">
        <v>120</v>
      </c>
      <c r="D105" s="25"/>
      <c r="E105" s="25">
        <v>41791</v>
      </c>
      <c r="F105" s="25"/>
      <c r="G105" s="26" t="s">
        <v>293</v>
      </c>
      <c r="H105" s="25"/>
      <c r="I105" s="27" t="s">
        <v>36</v>
      </c>
      <c r="J105" s="25"/>
      <c r="K105" s="28">
        <v>9.8000000000000004E-2</v>
      </c>
    </row>
    <row r="106" spans="1:11">
      <c r="A106" s="25" t="s">
        <v>294</v>
      </c>
      <c r="B106" s="25"/>
      <c r="C106" s="25" t="s">
        <v>295</v>
      </c>
      <c r="D106" s="25"/>
      <c r="E106" s="25" t="s">
        <v>296</v>
      </c>
      <c r="F106" s="25"/>
      <c r="G106" s="26" t="s">
        <v>297</v>
      </c>
      <c r="H106" s="25"/>
      <c r="I106" s="27" t="s">
        <v>83</v>
      </c>
      <c r="J106" s="25"/>
      <c r="K106" s="28">
        <v>9.6999999999999989E-2</v>
      </c>
    </row>
    <row r="107" spans="1:11">
      <c r="A107" s="25" t="s">
        <v>91</v>
      </c>
      <c r="B107" s="25"/>
      <c r="C107" s="25" t="s">
        <v>92</v>
      </c>
      <c r="D107" s="25"/>
      <c r="E107" s="25" t="s">
        <v>298</v>
      </c>
      <c r="F107" s="25"/>
      <c r="G107" s="26" t="s">
        <v>299</v>
      </c>
      <c r="H107" s="25"/>
      <c r="I107" s="27" t="s">
        <v>36</v>
      </c>
      <c r="J107" s="25"/>
      <c r="K107" s="28">
        <v>0.10400000000000001</v>
      </c>
    </row>
    <row r="108" spans="1:11">
      <c r="A108" s="25" t="s">
        <v>300</v>
      </c>
      <c r="B108" s="25"/>
      <c r="C108" s="25" t="s">
        <v>301</v>
      </c>
      <c r="D108" s="25"/>
      <c r="E108" s="25" t="s">
        <v>302</v>
      </c>
      <c r="F108" s="25"/>
      <c r="G108" s="26" t="s">
        <v>303</v>
      </c>
      <c r="H108" s="25"/>
      <c r="I108" s="27" t="s">
        <v>83</v>
      </c>
      <c r="J108" s="25"/>
      <c r="K108" s="28">
        <v>9.5500000000000002E-2</v>
      </c>
    </row>
    <row r="109" spans="1:11">
      <c r="A109" s="25" t="s">
        <v>115</v>
      </c>
      <c r="B109" s="25"/>
      <c r="C109" s="25" t="s">
        <v>116</v>
      </c>
      <c r="D109" s="25"/>
      <c r="E109" s="25">
        <v>9336</v>
      </c>
      <c r="F109" s="25"/>
      <c r="G109" s="26" t="s">
        <v>304</v>
      </c>
      <c r="H109" s="25"/>
      <c r="I109" s="27" t="s">
        <v>83</v>
      </c>
      <c r="J109" s="25"/>
      <c r="K109" s="28">
        <v>9.6199999999999994E-2</v>
      </c>
    </row>
    <row r="110" spans="1:11">
      <c r="A110" s="25" t="s">
        <v>197</v>
      </c>
      <c r="B110" s="25"/>
      <c r="C110" s="38" t="s">
        <v>305</v>
      </c>
      <c r="D110" s="25"/>
      <c r="E110" s="25" t="s">
        <v>306</v>
      </c>
      <c r="F110" s="25"/>
      <c r="G110" s="26" t="s">
        <v>307</v>
      </c>
      <c r="H110" s="25"/>
      <c r="I110" s="27" t="s">
        <v>36</v>
      </c>
      <c r="J110" s="25"/>
      <c r="K110" s="28">
        <v>9.9499999999999991E-2</v>
      </c>
    </row>
    <row r="111" spans="1:11">
      <c r="A111" s="25" t="s">
        <v>129</v>
      </c>
      <c r="B111" s="25"/>
      <c r="C111" s="25" t="s">
        <v>308</v>
      </c>
      <c r="D111" s="25"/>
      <c r="E111" s="25" t="s">
        <v>309</v>
      </c>
      <c r="F111" s="25"/>
      <c r="G111" s="26" t="s">
        <v>310</v>
      </c>
      <c r="H111" s="25"/>
      <c r="I111" s="27" t="s">
        <v>83</v>
      </c>
      <c r="J111" s="25"/>
      <c r="K111" s="28">
        <v>9.7500000000000003E-2</v>
      </c>
    </row>
    <row r="112" spans="1:11">
      <c r="A112" s="25" t="s">
        <v>300</v>
      </c>
      <c r="B112" s="25"/>
      <c r="C112" s="25" t="s">
        <v>311</v>
      </c>
      <c r="D112" s="25"/>
      <c r="E112" s="25" t="s">
        <v>312</v>
      </c>
      <c r="F112" s="25"/>
      <c r="G112" s="26" t="s">
        <v>313</v>
      </c>
      <c r="H112" s="25"/>
      <c r="I112" s="27" t="s">
        <v>83</v>
      </c>
      <c r="J112" s="25"/>
      <c r="K112" s="28">
        <v>9.4499999999999987E-2</v>
      </c>
    </row>
    <row r="113" spans="1:11">
      <c r="A113" s="25" t="s">
        <v>95</v>
      </c>
      <c r="B113" s="25"/>
      <c r="C113" s="25" t="s">
        <v>96</v>
      </c>
      <c r="D113" s="25"/>
      <c r="E113" s="25" t="s">
        <v>314</v>
      </c>
      <c r="F113" s="25"/>
      <c r="G113" s="26" t="s">
        <v>315</v>
      </c>
      <c r="H113" s="25"/>
      <c r="I113" s="27" t="s">
        <v>36</v>
      </c>
      <c r="J113" s="25"/>
      <c r="K113" s="28">
        <v>9.9000000000000005E-2</v>
      </c>
    </row>
    <row r="114" spans="1:11" ht="15">
      <c r="A114" s="25" t="s">
        <v>316</v>
      </c>
      <c r="B114" s="25"/>
      <c r="C114" s="25" t="s">
        <v>317</v>
      </c>
      <c r="D114" s="25"/>
      <c r="E114" s="39" t="s">
        <v>318</v>
      </c>
      <c r="F114" s="39"/>
      <c r="G114" s="40">
        <v>41866</v>
      </c>
      <c r="H114" s="25"/>
      <c r="I114" s="27" t="s">
        <v>36</v>
      </c>
      <c r="J114" s="25"/>
      <c r="K114" s="28">
        <v>9.5000000000000001E-2</v>
      </c>
    </row>
    <row r="115" spans="1:11">
      <c r="A115" s="25" t="s">
        <v>129</v>
      </c>
      <c r="B115" s="25"/>
      <c r="C115" s="25" t="s">
        <v>130</v>
      </c>
      <c r="D115" s="25"/>
      <c r="E115" s="25" t="s">
        <v>319</v>
      </c>
      <c r="F115" s="25"/>
      <c r="G115" s="26" t="s">
        <v>320</v>
      </c>
      <c r="H115" s="25"/>
      <c r="I115" s="27" t="s">
        <v>83</v>
      </c>
      <c r="J115" s="25"/>
      <c r="K115" s="28">
        <v>9.7500000000000003E-2</v>
      </c>
    </row>
    <row r="116" spans="1:11">
      <c r="A116" s="25" t="s">
        <v>321</v>
      </c>
      <c r="B116" s="25"/>
      <c r="C116" s="25" t="s">
        <v>322</v>
      </c>
      <c r="D116" s="25"/>
      <c r="E116" s="25" t="s">
        <v>323</v>
      </c>
      <c r="F116" s="25"/>
      <c r="G116" s="26" t="s">
        <v>324</v>
      </c>
      <c r="H116" s="25"/>
      <c r="I116" s="27" t="s">
        <v>36</v>
      </c>
      <c r="J116" s="25"/>
      <c r="K116" s="28">
        <v>9.6000000000000002E-2</v>
      </c>
    </row>
    <row r="117" spans="1:11">
      <c r="A117" s="25" t="s">
        <v>125</v>
      </c>
      <c r="B117" s="25"/>
      <c r="C117" s="25" t="s">
        <v>112</v>
      </c>
      <c r="D117" s="25"/>
      <c r="E117" s="25" t="s">
        <v>325</v>
      </c>
      <c r="F117" s="25"/>
      <c r="G117" s="26" t="s">
        <v>326</v>
      </c>
      <c r="H117" s="25"/>
      <c r="I117" s="27" t="s">
        <v>36</v>
      </c>
      <c r="J117" s="25"/>
      <c r="K117" s="28">
        <v>9.8000000000000004E-2</v>
      </c>
    </row>
    <row r="118" spans="1:11">
      <c r="A118" s="25" t="s">
        <v>48</v>
      </c>
      <c r="B118" s="25"/>
      <c r="C118" s="25" t="s">
        <v>327</v>
      </c>
      <c r="D118" s="25"/>
      <c r="E118" s="25" t="s">
        <v>328</v>
      </c>
      <c r="F118" s="25"/>
      <c r="G118" s="26" t="s">
        <v>329</v>
      </c>
      <c r="H118" s="25"/>
      <c r="I118" s="27" t="s">
        <v>36</v>
      </c>
      <c r="J118" s="25"/>
      <c r="K118" s="28">
        <v>0.10249999999999999</v>
      </c>
    </row>
    <row r="119" spans="1:11">
      <c r="A119" s="25" t="s">
        <v>263</v>
      </c>
      <c r="B119" s="25"/>
      <c r="C119" s="25" t="s">
        <v>330</v>
      </c>
      <c r="D119" s="25"/>
      <c r="E119" s="25" t="s">
        <v>331</v>
      </c>
      <c r="F119" s="25"/>
      <c r="G119" s="26" t="s">
        <v>332</v>
      </c>
      <c r="H119" s="25"/>
      <c r="I119" s="27" t="s">
        <v>36</v>
      </c>
      <c r="J119" s="25"/>
      <c r="K119" s="28">
        <v>9.8000000000000004E-2</v>
      </c>
    </row>
    <row r="120" spans="1:11">
      <c r="A120" s="25" t="s">
        <v>79</v>
      </c>
      <c r="B120" s="25"/>
      <c r="C120" s="25" t="s">
        <v>333</v>
      </c>
      <c r="D120" s="25"/>
      <c r="E120" s="25" t="s">
        <v>334</v>
      </c>
      <c r="F120" s="25"/>
      <c r="G120" s="26" t="s">
        <v>335</v>
      </c>
      <c r="H120" s="25"/>
      <c r="I120" s="27" t="s">
        <v>36</v>
      </c>
      <c r="J120" s="25"/>
      <c r="K120" s="28">
        <v>9.5600000000000004E-2</v>
      </c>
    </row>
    <row r="121" spans="1:11">
      <c r="A121" s="25" t="s">
        <v>91</v>
      </c>
      <c r="B121" s="25"/>
      <c r="C121" s="25" t="s">
        <v>133</v>
      </c>
      <c r="D121" s="25"/>
      <c r="E121" s="25" t="s">
        <v>336</v>
      </c>
      <c r="F121" s="25"/>
      <c r="G121" s="26" t="s">
        <v>335</v>
      </c>
      <c r="H121" s="25"/>
      <c r="I121" s="27" t="s">
        <v>36</v>
      </c>
      <c r="J121" s="25"/>
      <c r="K121" s="28">
        <v>0.10199999999999999</v>
      </c>
    </row>
    <row r="122" spans="1:11">
      <c r="A122" s="25" t="s">
        <v>91</v>
      </c>
      <c r="B122" s="25"/>
      <c r="C122" s="25" t="s">
        <v>102</v>
      </c>
      <c r="D122" s="25"/>
      <c r="E122" s="25" t="s">
        <v>337</v>
      </c>
      <c r="F122" s="25"/>
      <c r="G122" s="26" t="s">
        <v>338</v>
      </c>
      <c r="H122" s="25"/>
      <c r="I122" s="27" t="s">
        <v>36</v>
      </c>
      <c r="J122" s="25"/>
      <c r="K122" s="28">
        <v>0.10199999999999999</v>
      </c>
    </row>
    <row r="123" spans="1:11">
      <c r="A123" s="25" t="s">
        <v>244</v>
      </c>
      <c r="B123" s="25"/>
      <c r="C123" s="25" t="s">
        <v>339</v>
      </c>
      <c r="D123" s="25"/>
      <c r="E123" s="25" t="s">
        <v>340</v>
      </c>
      <c r="F123" s="25"/>
      <c r="G123" s="26" t="s">
        <v>341</v>
      </c>
      <c r="H123" s="25"/>
      <c r="I123" s="27" t="s">
        <v>36</v>
      </c>
      <c r="J123" s="25"/>
      <c r="K123" s="28">
        <v>9.6999999999999989E-2</v>
      </c>
    </row>
    <row r="124" spans="1:11">
      <c r="A124" s="25" t="s">
        <v>91</v>
      </c>
      <c r="B124" s="25"/>
      <c r="C124" s="25" t="s">
        <v>136</v>
      </c>
      <c r="D124" s="25"/>
      <c r="E124" s="25" t="s">
        <v>342</v>
      </c>
      <c r="F124" s="25"/>
      <c r="G124" s="26" t="s">
        <v>341</v>
      </c>
      <c r="H124" s="25"/>
      <c r="I124" s="27" t="s">
        <v>36</v>
      </c>
      <c r="J124" s="25"/>
      <c r="K124" s="28">
        <v>0.10199999999999999</v>
      </c>
    </row>
    <row r="125" spans="1:11">
      <c r="A125" s="25" t="s">
        <v>44</v>
      </c>
      <c r="B125" s="25"/>
      <c r="C125" s="25" t="s">
        <v>255</v>
      </c>
      <c r="D125" s="25"/>
      <c r="E125" s="25" t="s">
        <v>343</v>
      </c>
      <c r="F125" s="25"/>
      <c r="G125" s="26" t="s">
        <v>344</v>
      </c>
      <c r="H125" s="25"/>
      <c r="I125" s="27" t="s">
        <v>36</v>
      </c>
      <c r="J125" s="25"/>
      <c r="K125" s="28">
        <v>9.6799999999999997E-2</v>
      </c>
    </row>
    <row r="126" spans="1:11">
      <c r="A126" s="25" t="s">
        <v>79</v>
      </c>
      <c r="B126" s="25"/>
      <c r="C126" s="25" t="s">
        <v>80</v>
      </c>
      <c r="D126" s="25"/>
      <c r="E126" s="25" t="s">
        <v>345</v>
      </c>
      <c r="F126" s="25"/>
      <c r="G126" s="26" t="s">
        <v>346</v>
      </c>
      <c r="H126" s="25"/>
      <c r="I126" s="27" t="s">
        <v>83</v>
      </c>
      <c r="J126" s="25"/>
      <c r="K126" s="28">
        <v>9.2499999999999999E-2</v>
      </c>
    </row>
    <row r="127" spans="1:11">
      <c r="A127" s="25" t="s">
        <v>79</v>
      </c>
      <c r="B127" s="25"/>
      <c r="C127" s="25" t="s">
        <v>122</v>
      </c>
      <c r="D127" s="25"/>
      <c r="E127" s="25" t="s">
        <v>347</v>
      </c>
      <c r="F127" s="25"/>
      <c r="G127" s="26" t="s">
        <v>346</v>
      </c>
      <c r="H127" s="25"/>
      <c r="I127" s="27" t="s">
        <v>83</v>
      </c>
      <c r="J127" s="25"/>
      <c r="K127" s="28">
        <v>9.2499999999999999E-2</v>
      </c>
    </row>
    <row r="128" spans="1:11">
      <c r="A128" s="25" t="s">
        <v>348</v>
      </c>
      <c r="B128" s="25"/>
      <c r="C128" s="25" t="s">
        <v>349</v>
      </c>
      <c r="D128" s="25"/>
      <c r="E128" s="25" t="s">
        <v>350</v>
      </c>
      <c r="F128" s="25"/>
      <c r="G128" s="26" t="s">
        <v>351</v>
      </c>
      <c r="H128" s="25"/>
      <c r="I128" s="27" t="s">
        <v>36</v>
      </c>
      <c r="J128" s="25"/>
      <c r="K128" s="28">
        <v>0.1007</v>
      </c>
    </row>
    <row r="129" spans="1:11">
      <c r="A129" s="25" t="s">
        <v>91</v>
      </c>
      <c r="B129" s="25"/>
      <c r="C129" s="25" t="s">
        <v>53</v>
      </c>
      <c r="D129" s="25"/>
      <c r="E129" s="25" t="s">
        <v>352</v>
      </c>
      <c r="F129" s="25"/>
      <c r="G129" s="26" t="s">
        <v>353</v>
      </c>
      <c r="H129" s="25"/>
      <c r="I129" s="27" t="s">
        <v>36</v>
      </c>
      <c r="J129" s="25"/>
      <c r="K129" s="28">
        <v>0.10199999999999999</v>
      </c>
    </row>
    <row r="130" spans="1:11">
      <c r="A130" s="25" t="s">
        <v>228</v>
      </c>
      <c r="B130" s="25"/>
      <c r="C130" s="25" t="s">
        <v>354</v>
      </c>
      <c r="D130" s="25"/>
      <c r="E130" s="25" t="s">
        <v>355</v>
      </c>
      <c r="F130" s="25"/>
      <c r="G130" s="26" t="s">
        <v>356</v>
      </c>
      <c r="H130" s="25"/>
      <c r="I130" s="27" t="s">
        <v>83</v>
      </c>
      <c r="J130" s="25"/>
      <c r="K130" s="28">
        <v>9.1700000000000004E-2</v>
      </c>
    </row>
    <row r="131" spans="1:11">
      <c r="A131" s="34" t="s">
        <v>64</v>
      </c>
      <c r="B131" s="34"/>
      <c r="C131" s="34" t="s">
        <v>357</v>
      </c>
      <c r="D131" s="34"/>
      <c r="E131" s="34" t="s">
        <v>358</v>
      </c>
      <c r="F131" s="34"/>
      <c r="G131" s="35" t="s">
        <v>359</v>
      </c>
      <c r="H131" s="34"/>
      <c r="I131" s="36" t="s">
        <v>36</v>
      </c>
      <c r="J131" s="34"/>
      <c r="K131" s="37">
        <v>9.8299999999999998E-2</v>
      </c>
    </row>
    <row r="132" spans="1:11">
      <c r="A132" s="41" t="s">
        <v>95</v>
      </c>
      <c r="B132" s="41"/>
      <c r="C132" s="41" t="s">
        <v>112</v>
      </c>
      <c r="D132" s="41"/>
      <c r="E132" s="41" t="s">
        <v>360</v>
      </c>
      <c r="F132" s="41"/>
      <c r="G132" s="42">
        <v>42027</v>
      </c>
      <c r="H132" s="41"/>
      <c r="I132" s="43" t="s">
        <v>36</v>
      </c>
      <c r="J132" s="41"/>
      <c r="K132" s="44">
        <v>9.5000000000000001E-2</v>
      </c>
    </row>
    <row r="133" spans="1:11">
      <c r="A133" s="34" t="s">
        <v>64</v>
      </c>
      <c r="B133" s="34"/>
      <c r="C133" s="34" t="s">
        <v>65</v>
      </c>
      <c r="D133" s="34"/>
      <c r="E133" s="34" t="s">
        <v>361</v>
      </c>
      <c r="F133" s="34"/>
      <c r="G133" s="45">
        <v>42059</v>
      </c>
      <c r="H133" s="34"/>
      <c r="I133" s="36" t="s">
        <v>36</v>
      </c>
      <c r="J133" s="34"/>
      <c r="K133" s="37">
        <v>9.8299999999999998E-2</v>
      </c>
    </row>
    <row r="134" spans="1:11" s="46" customFormat="1" ht="15">
      <c r="A134" s="46" t="s">
        <v>362</v>
      </c>
    </row>
    <row r="135" spans="1:11" s="46" customFormat="1">
      <c r="A135" s="46" t="s">
        <v>363</v>
      </c>
    </row>
    <row r="137" spans="1:11" s="46" customFormat="1">
      <c r="A137" s="47" t="s">
        <v>364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18"/>
    </row>
    <row r="138" spans="1:11" s="46" customFormat="1">
      <c r="A138" s="49" t="s">
        <v>365</v>
      </c>
      <c r="B138" s="49"/>
      <c r="C138" s="49"/>
      <c r="D138" s="49"/>
      <c r="E138" s="49">
        <f>COUNT(K10:K133)</f>
        <v>124</v>
      </c>
      <c r="F138" s="49"/>
      <c r="G138" s="49"/>
      <c r="H138" s="49"/>
      <c r="I138" s="49"/>
      <c r="J138" s="49">
        <f>COUNT(J1:J128)</f>
        <v>0</v>
      </c>
    </row>
    <row r="139" spans="1:11" s="46" customFormat="1">
      <c r="A139" s="49" t="s">
        <v>366</v>
      </c>
      <c r="B139" s="49"/>
      <c r="C139" s="49"/>
      <c r="D139" s="49"/>
      <c r="E139" s="50"/>
      <c r="F139" s="50"/>
      <c r="G139" s="49"/>
      <c r="H139" s="49"/>
      <c r="I139" s="49"/>
      <c r="J139" s="50"/>
      <c r="K139" s="50">
        <f>AVERAGE(K10:K133)</f>
        <v>9.8822580645161334E-2</v>
      </c>
    </row>
    <row r="140" spans="1:11" s="46" customFormat="1">
      <c r="A140" s="49" t="s">
        <v>367</v>
      </c>
      <c r="B140" s="49"/>
      <c r="C140" s="49"/>
      <c r="D140" s="49"/>
      <c r="E140" s="51"/>
      <c r="F140" s="51"/>
      <c r="G140" s="49"/>
      <c r="H140" s="49"/>
      <c r="I140" s="49"/>
      <c r="J140" s="50"/>
      <c r="K140" s="51">
        <f>AVERAGEIF($I$10:$I$133,"D",K10:K133)</f>
        <v>9.5476470588235274E-2</v>
      </c>
    </row>
    <row r="141" spans="1:11" s="46" customFormat="1">
      <c r="A141" s="49" t="s">
        <v>368</v>
      </c>
      <c r="E141" s="51"/>
      <c r="F141" s="51"/>
      <c r="J141" s="52"/>
      <c r="K141" s="51">
        <f>AVERAGEIF($I$10:$I$133,"V",K10:K133)</f>
        <v>0.10008666666666668</v>
      </c>
    </row>
    <row r="142" spans="1:11" s="46" customFormat="1">
      <c r="A142" s="49" t="s">
        <v>369</v>
      </c>
      <c r="B142" s="49"/>
      <c r="C142" s="49"/>
      <c r="D142" s="49"/>
      <c r="E142" s="49"/>
      <c r="F142" s="49"/>
      <c r="G142" s="49"/>
      <c r="H142" s="49"/>
      <c r="I142" s="49"/>
      <c r="J142" s="50"/>
      <c r="K142" s="50">
        <f>MEDIAN(K10:K133)</f>
        <v>9.8299999999999998E-2</v>
      </c>
    </row>
    <row r="143" spans="1:11" s="46" customFormat="1">
      <c r="A143" s="49" t="s">
        <v>370</v>
      </c>
      <c r="B143" s="49"/>
      <c r="C143" s="49"/>
      <c r="D143" s="49"/>
      <c r="E143" s="49"/>
      <c r="F143" s="49"/>
      <c r="G143" s="49"/>
      <c r="H143" s="49"/>
      <c r="I143" s="49"/>
      <c r="J143" s="50"/>
      <c r="K143" s="50">
        <f>MIN(K10:K133)</f>
        <v>8.72E-2</v>
      </c>
    </row>
    <row r="144" spans="1:11" s="46" customFormat="1">
      <c r="A144" s="49" t="s">
        <v>371</v>
      </c>
      <c r="B144" s="49"/>
      <c r="C144" s="49"/>
      <c r="D144" s="49"/>
      <c r="E144" s="49"/>
      <c r="F144" s="49"/>
      <c r="G144" s="49"/>
      <c r="H144" s="49"/>
      <c r="I144" s="49"/>
      <c r="J144" s="50"/>
      <c r="K144" s="50">
        <f>MAX(K10:K133)</f>
        <v>0.10949999999999999</v>
      </c>
    </row>
    <row r="145" spans="1:11" s="46" customFormat="1"/>
    <row r="146" spans="1:11" s="46" customFormat="1">
      <c r="A146" s="53">
        <v>2012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46" customFormat="1">
      <c r="A147" s="49" t="s">
        <v>365</v>
      </c>
      <c r="E147" s="49">
        <f>COUNT(K10:K60)</f>
        <v>51</v>
      </c>
      <c r="F147" s="49"/>
      <c r="J147" s="49"/>
    </row>
    <row r="148" spans="1:11" s="46" customFormat="1">
      <c r="A148" s="49" t="s">
        <v>366</v>
      </c>
      <c r="J148" s="50"/>
      <c r="K148" s="50">
        <f>AVERAGE(K10:K60)</f>
        <v>0.10017450980392159</v>
      </c>
    </row>
    <row r="149" spans="1:11" s="46" customFormat="1">
      <c r="A149" s="49" t="s">
        <v>367</v>
      </c>
      <c r="B149" s="49"/>
      <c r="C149" s="49"/>
      <c r="D149" s="49"/>
      <c r="E149" s="49"/>
      <c r="F149" s="49"/>
      <c r="G149" s="49"/>
      <c r="H149" s="49"/>
      <c r="I149" s="49"/>
      <c r="J149" s="50"/>
      <c r="K149" s="51">
        <f>AVERAGEIF($I$10:$I$60,"D",K10:K60)</f>
        <v>9.7449999999999995E-2</v>
      </c>
    </row>
    <row r="150" spans="1:11" s="46" customFormat="1">
      <c r="A150" s="49" t="s">
        <v>372</v>
      </c>
      <c r="B150" s="49"/>
      <c r="C150" s="49"/>
      <c r="D150" s="49"/>
      <c r="E150" s="49"/>
      <c r="F150" s="49"/>
      <c r="G150" s="49"/>
      <c r="H150" s="49"/>
      <c r="I150" s="49"/>
      <c r="J150" s="50"/>
      <c r="K150" s="51">
        <f>AVERAGE(K22,K24,K32,K33,K35,K38,K42,K45,K52,K37)</f>
        <v>9.7520000000000009E-2</v>
      </c>
    </row>
    <row r="151" spans="1:11" s="46" customFormat="1">
      <c r="A151" s="49" t="s">
        <v>368</v>
      </c>
      <c r="J151" s="51"/>
      <c r="K151" s="51">
        <f>AVERAGEIF($I$10:$I$60,"V",K10:K60)</f>
        <v>0.10101282051282054</v>
      </c>
    </row>
    <row r="152" spans="1:11" s="46" customFormat="1"/>
    <row r="153" spans="1:11" s="46" customFormat="1"/>
    <row r="154" spans="1:11" s="46" customFormat="1">
      <c r="A154" s="53">
        <v>2013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46" customFormat="1">
      <c r="A155" s="49" t="s">
        <v>365</v>
      </c>
      <c r="E155" s="49">
        <f>COUNT(K61:K98)</f>
        <v>38</v>
      </c>
      <c r="F155" s="49"/>
      <c r="J155" s="49"/>
    </row>
    <row r="156" spans="1:11" s="46" customFormat="1">
      <c r="A156" s="49" t="s">
        <v>366</v>
      </c>
      <c r="J156" s="50"/>
      <c r="K156" s="50">
        <f>AVERAGE(K61:K98)</f>
        <v>9.8286842105263186E-2</v>
      </c>
    </row>
    <row r="157" spans="1:11" s="46" customFormat="1">
      <c r="A157" s="49" t="s">
        <v>367</v>
      </c>
      <c r="B157" s="49"/>
      <c r="C157" s="49"/>
      <c r="D157" s="49"/>
      <c r="E157" s="49"/>
      <c r="F157" s="49"/>
      <c r="G157" s="49"/>
      <c r="H157" s="49"/>
      <c r="I157" s="49"/>
      <c r="J157" s="50"/>
      <c r="K157" s="51">
        <f>AVERAGEIF($I$61:$I$98,"D",K61:K98)</f>
        <v>9.3711111111111134E-2</v>
      </c>
    </row>
    <row r="158" spans="1:11" s="46" customFormat="1">
      <c r="A158" s="49" t="s">
        <v>372</v>
      </c>
      <c r="B158" s="49"/>
      <c r="C158" s="49"/>
      <c r="D158" s="49"/>
      <c r="E158" s="49"/>
      <c r="F158" s="49"/>
      <c r="G158" s="49"/>
      <c r="H158" s="49"/>
      <c r="I158" s="49"/>
      <c r="J158" s="50"/>
      <c r="K158" s="50">
        <f>AVERAGE(K90,K77,K75,K73,K68,K66,K64)</f>
        <v>9.5571428571428571E-2</v>
      </c>
    </row>
    <row r="159" spans="1:11" s="46" customFormat="1">
      <c r="A159" s="49" t="s">
        <v>368</v>
      </c>
      <c r="J159" s="51"/>
      <c r="K159" s="51">
        <f>AVERAGEIF($I$61:$I$98,"V",K61:K98)</f>
        <v>9.9706896551724156E-2</v>
      </c>
    </row>
    <row r="160" spans="1:11" s="46" customFormat="1"/>
    <row r="161" spans="1:11" s="46" customFormat="1">
      <c r="A161" s="53">
        <v>2014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46" customFormat="1">
      <c r="A162" s="49" t="s">
        <v>365</v>
      </c>
      <c r="E162" s="49">
        <f>COUNT(K99:K133)</f>
        <v>35</v>
      </c>
      <c r="F162" s="49"/>
      <c r="J162" s="49"/>
    </row>
    <row r="163" spans="1:11" s="46" customFormat="1">
      <c r="A163" s="49" t="s">
        <v>366</v>
      </c>
      <c r="J163" s="50"/>
      <c r="K163" s="50">
        <f>AVERAGE(K99:K131)</f>
        <v>9.7481818181818156E-2</v>
      </c>
    </row>
    <row r="164" spans="1:11" s="46" customFormat="1">
      <c r="A164" s="49" t="s">
        <v>367</v>
      </c>
      <c r="B164" s="49"/>
      <c r="C164" s="49"/>
      <c r="D164" s="49"/>
      <c r="E164" s="49"/>
      <c r="F164" s="49"/>
      <c r="G164" s="49"/>
      <c r="H164" s="49"/>
      <c r="I164" s="49"/>
      <c r="J164" s="50"/>
      <c r="K164" s="51">
        <f>AVERAGEIF($I$99:$I$131,"D",K99:K131)</f>
        <v>9.4876923076923081E-2</v>
      </c>
    </row>
    <row r="165" spans="1:11" s="46" customFormat="1">
      <c r="A165" s="49" t="s">
        <v>372</v>
      </c>
      <c r="B165" s="49"/>
      <c r="C165" s="49"/>
      <c r="D165" s="49"/>
      <c r="E165" s="49"/>
      <c r="F165" s="49"/>
      <c r="G165" s="49"/>
      <c r="H165" s="49"/>
      <c r="I165" s="49"/>
      <c r="J165" s="50"/>
      <c r="K165" s="50">
        <f>AVERAGE(K130,K115,K112,K111,K99,K101,K102,K104,K106,K108:K109)</f>
        <v>9.5309090909090913E-2</v>
      </c>
    </row>
    <row r="166" spans="1:11" s="46" customFormat="1">
      <c r="A166" s="49" t="s">
        <v>368</v>
      </c>
      <c r="J166" s="51" t="e">
        <f>AVERAGEIF(H92:H128,"",J92:J128)</f>
        <v>#DIV/0!</v>
      </c>
      <c r="K166" s="51">
        <f>AVERAGEIF($I$99:$I$131,"V",K99:K131)</f>
        <v>9.9175000000000013E-2</v>
      </c>
    </row>
    <row r="167" spans="1:11" s="46" customFormat="1">
      <c r="A167" s="49"/>
      <c r="J167" s="51"/>
      <c r="K167" s="51"/>
    </row>
    <row r="168" spans="1:11" s="46" customFormat="1">
      <c r="A168" s="53">
        <v>2015</v>
      </c>
      <c r="B168" s="48"/>
      <c r="C168" s="48"/>
      <c r="D168" s="48"/>
      <c r="E168" s="48"/>
      <c r="F168" s="48"/>
      <c r="G168" s="48"/>
      <c r="H168" s="48"/>
      <c r="I168" s="48"/>
      <c r="J168" s="54"/>
      <c r="K168" s="54"/>
    </row>
    <row r="169" spans="1:11" s="46" customFormat="1">
      <c r="A169" s="49" t="s">
        <v>365</v>
      </c>
      <c r="E169" s="49">
        <v>2</v>
      </c>
      <c r="J169" s="51"/>
      <c r="K169" s="51"/>
    </row>
    <row r="170" spans="1:11" s="46" customFormat="1">
      <c r="A170" s="49" t="s">
        <v>366</v>
      </c>
      <c r="J170" s="51"/>
      <c r="K170" s="51">
        <f>AVERAGE(K132:K133)</f>
        <v>9.665E-2</v>
      </c>
    </row>
    <row r="171" spans="1:11" s="46" customFormat="1">
      <c r="A171" s="49" t="s">
        <v>367</v>
      </c>
      <c r="J171" s="51"/>
      <c r="K171" s="56" t="s">
        <v>56</v>
      </c>
    </row>
    <row r="172" spans="1:11" s="46" customFormat="1">
      <c r="A172" s="49" t="s">
        <v>372</v>
      </c>
      <c r="J172" s="51"/>
      <c r="K172" s="56" t="s">
        <v>56</v>
      </c>
    </row>
    <row r="173" spans="1:11" s="46" customFormat="1">
      <c r="A173" s="49" t="s">
        <v>368</v>
      </c>
      <c r="J173" s="51"/>
      <c r="K173" s="51">
        <f>AVERAGEIF($I$132:$I$133,"V",K132:K133)</f>
        <v>9.665E-2</v>
      </c>
    </row>
    <row r="174" spans="1:11" s="46" customFormat="1">
      <c r="A174" s="49"/>
      <c r="J174" s="51"/>
      <c r="K174" s="51"/>
    </row>
    <row r="175" spans="1:11" s="46" customFormat="1">
      <c r="A175" s="49" t="s">
        <v>373</v>
      </c>
    </row>
  </sheetData>
  <mergeCells count="1">
    <mergeCell ref="A3:K3"/>
  </mergeCells>
  <pageMargins left="0.7" right="0.7" top="0.75" bottom="0.75" header="0.3" footer="0.3"/>
  <pageSetup scale="90" fitToHeight="0" orientation="portrait" r:id="rId1"/>
  <headerFooter scaleWithDoc="0">
    <oddHeader>&amp;R&amp;"-,Bold"&amp;10Wal-Mart Stores East, LP and Sam's East, Inc.
Exhibit SWC-4
Kentucky Case No. 2014-00396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8"/>
  <sheetViews>
    <sheetView workbookViewId="0">
      <selection activeCell="F14" sqref="F14"/>
    </sheetView>
  </sheetViews>
  <sheetFormatPr defaultRowHeight="15"/>
  <cols>
    <col min="2" max="2" width="21.5703125" customWidth="1"/>
    <col min="3" max="3" width="0.7109375" customWidth="1"/>
    <col min="4" max="4" width="8.7109375" bestFit="1" customWidth="1"/>
    <col min="5" max="5" width="0.7109375" customWidth="1"/>
    <col min="6" max="6" width="8.7109375" bestFit="1" customWidth="1"/>
    <col min="7" max="7" width="0.7109375" customWidth="1"/>
    <col min="8" max="8" width="8.28515625" bestFit="1" customWidth="1"/>
    <col min="9" max="9" width="0.7109375" customWidth="1"/>
    <col min="10" max="10" width="8.7109375" bestFit="1" customWidth="1"/>
    <col min="11" max="11" width="0.7109375" customWidth="1"/>
    <col min="13" max="13" width="0.7109375" customWidth="1"/>
  </cols>
  <sheetData>
    <row r="4" spans="1:14" ht="15.75" customHeight="1">
      <c r="A4" s="67" t="s">
        <v>397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8" spans="1:14" s="1" customFormat="1" ht="12.75">
      <c r="D8" s="66" t="s">
        <v>20</v>
      </c>
      <c r="E8" s="66"/>
      <c r="F8" s="66"/>
      <c r="H8" s="66" t="s">
        <v>0</v>
      </c>
      <c r="I8" s="66"/>
      <c r="J8" s="66"/>
    </row>
    <row r="9" spans="1:14" s="16" customFormat="1" ht="12">
      <c r="D9" s="16" t="s">
        <v>17</v>
      </c>
      <c r="H9" s="16" t="s">
        <v>17</v>
      </c>
    </row>
    <row r="10" spans="1:14" s="16" customFormat="1" ht="12">
      <c r="B10" s="17" t="s">
        <v>1</v>
      </c>
      <c r="D10" s="17" t="s">
        <v>18</v>
      </c>
      <c r="F10" s="17" t="s">
        <v>2</v>
      </c>
      <c r="H10" s="17" t="s">
        <v>18</v>
      </c>
      <c r="J10" s="17" t="s">
        <v>2</v>
      </c>
    </row>
    <row r="11" spans="1:14" s="3" customFormat="1" ht="11.25">
      <c r="D11" s="3" t="s">
        <v>3</v>
      </c>
      <c r="H11" s="3" t="s">
        <v>3</v>
      </c>
    </row>
    <row r="12" spans="1:14" s="3" customFormat="1" ht="11.25">
      <c r="D12" s="3" t="s">
        <v>4</v>
      </c>
      <c r="F12" s="3" t="s">
        <v>5</v>
      </c>
      <c r="H12" s="3" t="s">
        <v>6</v>
      </c>
      <c r="J12" s="3" t="s">
        <v>7</v>
      </c>
    </row>
    <row r="13" spans="1:14" s="3" customFormat="1" ht="11.25">
      <c r="F13" s="3" t="s">
        <v>22</v>
      </c>
      <c r="J13" s="3" t="s">
        <v>399</v>
      </c>
    </row>
    <row r="15" spans="1:14" s="10" customFormat="1" ht="12">
      <c r="B15" s="10" t="s">
        <v>8</v>
      </c>
      <c r="D15" s="11">
        <v>4.5499999999999999E-2</v>
      </c>
      <c r="F15" s="12">
        <f>D15/$D$25</f>
        <v>0.57667934093789608</v>
      </c>
      <c r="H15" s="11">
        <v>4.2999999999999997E-2</v>
      </c>
      <c r="J15" s="12">
        <f>H15/$H$25</f>
        <v>0.56282722513089001</v>
      </c>
    </row>
    <row r="16" spans="1:14" s="10" customFormat="1" ht="12">
      <c r="B16" s="10" t="s">
        <v>10</v>
      </c>
      <c r="D16" s="11">
        <v>0.14680000000000001</v>
      </c>
      <c r="F16" s="12">
        <f t="shared" ref="F16:F23" si="0">D16/$D$25</f>
        <v>1.8605830164765529</v>
      </c>
      <c r="H16" s="11">
        <v>0.14430000000000001</v>
      </c>
      <c r="J16" s="12">
        <f t="shared" ref="J16:J23" si="1">H16/$H$25</f>
        <v>1.8887434554973825</v>
      </c>
    </row>
    <row r="17" spans="2:10" s="10" customFormat="1" ht="12">
      <c r="B17" s="10" t="s">
        <v>11</v>
      </c>
      <c r="D17" s="11">
        <v>0.156</v>
      </c>
      <c r="F17" s="12">
        <f t="shared" si="0"/>
        <v>1.9771863117870723</v>
      </c>
      <c r="H17" s="11">
        <v>0.15359999999999999</v>
      </c>
      <c r="J17" s="12">
        <f t="shared" si="1"/>
        <v>2.0104712041884816</v>
      </c>
    </row>
    <row r="18" spans="2:10" s="10" customFormat="1" ht="12">
      <c r="B18" s="10" t="s">
        <v>12</v>
      </c>
      <c r="D18" s="11">
        <v>0.1188</v>
      </c>
      <c r="F18" s="12">
        <f t="shared" si="0"/>
        <v>1.5057034220532319</v>
      </c>
      <c r="H18" s="11">
        <v>0.1164</v>
      </c>
      <c r="J18" s="12">
        <f t="shared" si="1"/>
        <v>1.5235602094240839</v>
      </c>
    </row>
    <row r="19" spans="2:10" s="10" customFormat="1" ht="12">
      <c r="B19" s="10" t="s">
        <v>13</v>
      </c>
      <c r="D19" s="11">
        <v>0.1084</v>
      </c>
      <c r="F19" s="12">
        <f t="shared" si="0"/>
        <v>1.373891001267427</v>
      </c>
      <c r="H19" s="11">
        <v>0.10589999999999999</v>
      </c>
      <c r="J19" s="12">
        <f t="shared" si="1"/>
        <v>1.3861256544502618</v>
      </c>
    </row>
    <row r="20" spans="2:10" s="10" customFormat="1" ht="12">
      <c r="B20" s="10" t="s">
        <v>25</v>
      </c>
      <c r="D20" s="11">
        <v>9.0999999999999998E-2</v>
      </c>
      <c r="F20" s="12">
        <f t="shared" si="0"/>
        <v>1.1533586818757922</v>
      </c>
      <c r="H20" s="11">
        <v>8.8499999999999995E-2</v>
      </c>
      <c r="J20" s="12">
        <f t="shared" si="1"/>
        <v>1.1583769633507854</v>
      </c>
    </row>
    <row r="21" spans="2:10" s="10" customFormat="1" ht="12">
      <c r="B21" s="10" t="s">
        <v>14</v>
      </c>
      <c r="D21" s="11">
        <v>0.14410000000000001</v>
      </c>
      <c r="F21" s="12">
        <f t="shared" si="0"/>
        <v>1.8263624841571611</v>
      </c>
      <c r="H21" s="11">
        <v>0.1416</v>
      </c>
      <c r="J21" s="12">
        <f t="shared" si="1"/>
        <v>1.8534031413612566</v>
      </c>
    </row>
    <row r="22" spans="2:10" s="10" customFormat="1" ht="12">
      <c r="B22" s="10" t="s">
        <v>15</v>
      </c>
      <c r="D22" s="11">
        <v>0.1139</v>
      </c>
      <c r="F22" s="12">
        <f t="shared" si="0"/>
        <v>1.4435994930291509</v>
      </c>
      <c r="H22" s="11">
        <v>0.1114</v>
      </c>
      <c r="J22" s="12">
        <f t="shared" si="1"/>
        <v>1.4581151832460735</v>
      </c>
    </row>
    <row r="23" spans="2:10" s="10" customFormat="1" ht="12">
      <c r="B23" s="10" t="s">
        <v>16</v>
      </c>
      <c r="D23" s="11">
        <v>0.17030000000000001</v>
      </c>
      <c r="F23" s="12">
        <f t="shared" si="0"/>
        <v>2.1584283903675541</v>
      </c>
      <c r="H23" s="11">
        <v>0.1678</v>
      </c>
      <c r="J23" s="12">
        <f t="shared" si="1"/>
        <v>2.1963350785340316</v>
      </c>
    </row>
    <row r="24" spans="2:10" s="10" customFormat="1" ht="12">
      <c r="D24" s="11"/>
      <c r="H24" s="11"/>
    </row>
    <row r="25" spans="2:10" s="10" customFormat="1" ht="12">
      <c r="B25" s="13" t="s">
        <v>398</v>
      </c>
      <c r="C25" s="13"/>
      <c r="D25" s="14">
        <v>7.8899999999999998E-2</v>
      </c>
      <c r="E25" s="13"/>
      <c r="F25" s="15">
        <f>D25/D25</f>
        <v>1</v>
      </c>
      <c r="G25" s="13"/>
      <c r="H25" s="14">
        <v>7.6399999999999996E-2</v>
      </c>
      <c r="I25" s="13"/>
      <c r="J25" s="15">
        <f>H25/H25</f>
        <v>1</v>
      </c>
    </row>
    <row r="26" spans="2:10" s="10" customFormat="1" ht="12"/>
    <row r="27" spans="2:10" s="10" customFormat="1" ht="12">
      <c r="B27" s="10" t="s">
        <v>9</v>
      </c>
    </row>
    <row r="28" spans="2:10" s="10" customFormat="1" ht="12">
      <c r="B28" s="10" t="s">
        <v>19</v>
      </c>
    </row>
    <row r="29" spans="2:10" s="10" customFormat="1" ht="12">
      <c r="B29" s="10" t="s">
        <v>396</v>
      </c>
    </row>
    <row r="30" spans="2:10" s="4" customFormat="1" ht="12.75"/>
    <row r="31" spans="2:10" s="4" customFormat="1" ht="12.75"/>
    <row r="32" spans="2:10" s="4" customFormat="1" ht="12.75"/>
    <row r="33" s="4" customFormat="1" ht="12.75"/>
    <row r="34" s="4" customFormat="1" ht="12.75"/>
    <row r="35" s="4" customFormat="1" ht="12.75"/>
    <row r="36" s="4" customFormat="1" ht="12.75"/>
    <row r="37" s="4" customFormat="1" ht="12.75"/>
    <row r="38" s="4" customFormat="1" ht="12.75"/>
  </sheetData>
  <mergeCells count="3">
    <mergeCell ref="D8:F8"/>
    <mergeCell ref="H8:J8"/>
    <mergeCell ref="A4:N6"/>
  </mergeCells>
  <pageMargins left="0.7" right="0.7" top="0.75" bottom="0.75" header="0.3" footer="0.3"/>
  <pageSetup orientation="portrait" r:id="rId1"/>
  <headerFooter scaleWithDoc="0">
    <oddHeader>&amp;R&amp;"-,Bold"&amp;10Wal-Mart Stores East, LP and Sam's East, Inc.
Exhibit SWC-5
Kentucky Case No. 2014-00396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SWC-2</vt:lpstr>
      <vt:lpstr>SWC-3</vt:lpstr>
      <vt:lpstr>SWC-4</vt:lpstr>
      <vt:lpstr>SWC-5</vt:lpstr>
      <vt:lpstr>'SWC-4'!Print_Titles</vt:lpstr>
    </vt:vector>
  </TitlesOfParts>
  <Company>Wal-Mart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s7chris</dc:creator>
  <cp:lastModifiedBy>s7chris</cp:lastModifiedBy>
  <cp:lastPrinted>2015-03-16T22:19:09Z</cp:lastPrinted>
  <dcterms:created xsi:type="dcterms:W3CDTF">2015-03-16T18:09:37Z</dcterms:created>
  <dcterms:modified xsi:type="dcterms:W3CDTF">2015-04-14T19:05:35Z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1850869284</vt:i4>
  </property>
  <property fmtid="{D5CDD505-2E9C-101B-9397-08002B2CF9AE}" pid="3" name="_NewReviewCycle">
    <vt:lpwstr/>
  </property>
  <property fmtid="{D5CDD505-2E9C-101B-9397-08002B2CF9AE}" pid="4" name="_EmailSubject">
    <vt:lpwstr>KPC Discovery Draft Responses</vt:lpwstr>
  </property>
  <property fmtid="{D5CDD505-2E9C-101B-9397-08002B2CF9AE}" pid="5" name="_AuthorEmail">
    <vt:lpwstr>Stephen.Chriss@walmart.com</vt:lpwstr>
  </property>
  <property fmtid="{D5CDD505-2E9C-101B-9397-08002B2CF9AE}" pid="6" name="_AuthorEmailDisplayName">
    <vt:lpwstr>Steve W. Chriss</vt:lpwstr>
  </property>
</Properties>
</file>