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2" yWindow="180" windowWidth="19380" windowHeight="8736" activeTab="0"/>
  </bookViews>
  <sheets>
    <sheet name="CC Summary" sheetId="1" r:id="rId1"/>
    <sheet name="CC" sheetId="2" r:id="rId2"/>
    <sheet name="Input" sheetId="3" r:id="rId3"/>
  </sheets>
  <externalReferences>
    <externalReference r:id="rId6"/>
  </externalReferences>
  <definedNames>
    <definedName name="tim">#REF!</definedName>
  </definedNames>
  <calcPr fullCalcOnLoad="1"/>
</workbook>
</file>

<file path=xl/sharedStrings.xml><?xml version="1.0" encoding="utf-8"?>
<sst xmlns="http://schemas.openxmlformats.org/spreadsheetml/2006/main" count="135" uniqueCount="102">
  <si>
    <t>KENTUCKY POWER COMPANY</t>
  </si>
  <si>
    <t xml:space="preserve"> </t>
  </si>
  <si>
    <t>1.</t>
  </si>
  <si>
    <t>a.</t>
  </si>
  <si>
    <t>b.</t>
  </si>
  <si>
    <t>(+)</t>
  </si>
  <si>
    <t>c.</t>
  </si>
  <si>
    <t>(-)</t>
  </si>
  <si>
    <t>d.</t>
  </si>
  <si>
    <t>e.</t>
  </si>
  <si>
    <t>2.</t>
  </si>
  <si>
    <t>(Over)/Under Recovery</t>
  </si>
  <si>
    <t>f.</t>
  </si>
  <si>
    <t>h.</t>
  </si>
  <si>
    <t>3.</t>
  </si>
  <si>
    <t>i.</t>
  </si>
  <si>
    <t>4.</t>
  </si>
  <si>
    <t>j.</t>
  </si>
  <si>
    <t>k.</t>
  </si>
  <si>
    <t>l.</t>
  </si>
  <si>
    <t>m.</t>
  </si>
  <si>
    <t>5.</t>
  </si>
  <si>
    <t>n.</t>
  </si>
  <si>
    <t>o.</t>
  </si>
  <si>
    <t>(/)</t>
  </si>
  <si>
    <t>p.</t>
  </si>
  <si>
    <t>q.</t>
  </si>
  <si>
    <t>Revenue Requirement Next Period</t>
  </si>
  <si>
    <t>g.</t>
  </si>
  <si>
    <t>I.G.S. Capacity Charge Factor</t>
  </si>
  <si>
    <t xml:space="preserve">I.G.S. 12 Month Billed kWh  </t>
  </si>
  <si>
    <t>Capacity Charge Annual Adjustment</t>
  </si>
  <si>
    <t>I.G.S. 12 Month Billed  Revenue</t>
  </si>
  <si>
    <t>Percent of Total</t>
  </si>
  <si>
    <t>Previous 12 Month Billed CC Revenue</t>
  </si>
  <si>
    <t xml:space="preserve">Settlement Revenue Requirement </t>
  </si>
  <si>
    <t>r.</t>
  </si>
  <si>
    <t>REVbilled</t>
  </si>
  <si>
    <t>REVdiff</t>
  </si>
  <si>
    <t>REVsettle</t>
  </si>
  <si>
    <t>REVauthorized</t>
  </si>
  <si>
    <t>REVIGS</t>
  </si>
  <si>
    <t>kWhIGS</t>
  </si>
  <si>
    <t>kWhAll Other</t>
  </si>
  <si>
    <t>REVAll Other</t>
  </si>
  <si>
    <t>All Other Class 12 Month Billed Revenue</t>
  </si>
  <si>
    <t>All Other Class (A.O.) Capacity Charge Factor</t>
  </si>
  <si>
    <t xml:space="preserve">A.O. 12 Month Billed kWh  </t>
  </si>
  <si>
    <t>REVTotal</t>
  </si>
  <si>
    <t xml:space="preserve">Net (Over) / Under Recovery From Previous Period </t>
  </si>
  <si>
    <t xml:space="preserve">Total Company Billed Revenue </t>
  </si>
  <si>
    <t>Summary</t>
  </si>
  <si>
    <t>=</t>
  </si>
  <si>
    <t>Submitted by:</t>
  </si>
  <si>
    <t>(Signature)</t>
  </si>
  <si>
    <t>Title:</t>
  </si>
  <si>
    <t>Date Submitted:</t>
  </si>
  <si>
    <t>Page 1 of 2</t>
  </si>
  <si>
    <t>I.G.S. Capacity Charge Factor $/kWh</t>
  </si>
  <si>
    <t>All Other Classes Capacity Charge Factor $/kWh</t>
  </si>
  <si>
    <t>Page 2 of 2</t>
  </si>
  <si>
    <t>Case Nos. 2004-00420 and 2014-00396</t>
  </si>
  <si>
    <t xml:space="preserve">Settlement Revenue Requirement                                                 </t>
  </si>
  <si>
    <t>I.G.S  Allocation</t>
  </si>
  <si>
    <t>6.</t>
  </si>
  <si>
    <t>All Other Clases Allocation</t>
  </si>
  <si>
    <r>
      <t xml:space="preserve">Line </t>
    </r>
    <r>
      <rPr>
        <b/>
        <u val="single"/>
        <sz val="12"/>
        <rFont val="Times New Roman"/>
        <family val="1"/>
      </rPr>
      <t>No.</t>
    </r>
  </si>
  <si>
    <t>Net (Over) / Under Recovery (Ln. a) - (Ln. b)</t>
  </si>
  <si>
    <t>Authorized Revenue Requirement (Ln. d) + (Ln e)</t>
  </si>
  <si>
    <t>I.G.S. Share of Authorized Revenue Requirement (Ln. f)*(Ln. g / Ln. i)</t>
  </si>
  <si>
    <t>I.G.S. Capacity Charge Factor ( Ln. m) /( Ln. n)</t>
  </si>
  <si>
    <t>A.O. Capacity Charge Factor  (Ln. p) / (Ln. q)</t>
  </si>
  <si>
    <t>A.O. Share of Authorized Revenue Requirement (Ln. f)*(Ln. h / Ln. i)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</si>
  <si>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</si>
  <si>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</si>
  <si>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</si>
  <si>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</si>
  <si>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</si>
  <si>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</si>
  <si>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</si>
  <si>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</si>
  <si>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</si>
  <si>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</si>
  <si>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</si>
  <si>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</si>
  <si>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IGS</t>
  </si>
  <si>
    <t>All Other</t>
  </si>
  <si>
    <t>Total</t>
  </si>
  <si>
    <t>Previous Twelve Month Billed Revenue</t>
  </si>
  <si>
    <t>Total Company Billed kWh</t>
  </si>
  <si>
    <t>Input</t>
  </si>
  <si>
    <t>Period Ending Date:</t>
  </si>
  <si>
    <t>Billing Period</t>
  </si>
  <si>
    <t>August 2016</t>
  </si>
  <si>
    <t>Director, Regulatory Services</t>
  </si>
  <si>
    <t>Date Submitted to Commission:</t>
  </si>
  <si>
    <t>12-Month Total</t>
  </si>
  <si>
    <t>IGS Billed Revenues</t>
  </si>
  <si>
    <t>IGS Metered kWh</t>
  </si>
  <si>
    <t>Effective Date for Billing:</t>
  </si>
  <si>
    <t>Capacity Charge Annual Update</t>
  </si>
  <si>
    <t>Twelve Months Ended June 30, 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</si>
</sst>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[$-409]mmmm\ d\,\ yyyy;@"/>
    <numFmt numFmtId="168" formatCode="#,##0.0000000_);\(#,##0.0000000\)"/>
    <numFmt numFmtId="169" formatCode="&quot;$&quot;#,##0.0000000_);\(&quot;$&quot;#,##0.0000000\)"/>
    <numFmt numFmtId="170" formatCode="&quot;$&quot;#,##0"/>
    <numFmt numFmtId="171" formatCode="#,##0.00000_);\(#,##0.00000\)"/>
    <numFmt numFmtId="172" formatCode="_(&quot;$&quot;* #,##0.000000_);_(&quot;$&quot;* \(#,##0.000000\);_(&quot;$&quot;* &quot;-&quot;??????_);_(@_)"/>
    <numFmt numFmtId="173" formatCode="&quot;$&quot;#,##0.000000_);\(&quot;$&quot;#,##0.000000\)"/>
    <numFmt numFmtId="174" formatCode="0.0%"/>
    <numFmt numFmtId="175" formatCode="0.000%"/>
    <numFmt numFmtId="176" formatCode="_(* #,##0.0_);_(* \(#,##0.0\);_(* &quot;-&quot;??_);_(@_)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#,##0"/>
    <numFmt numFmtId="183" formatCode="###0;###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6" fontId="5" fillId="0" borderId="0" xfId="62" applyNumberFormat="1" applyFont="1" applyBorder="1" applyAlignment="1">
      <alignment horizontal="right"/>
    </xf>
    <xf numFmtId="49" fontId="7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2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5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6" fontId="3" fillId="0" borderId="0" xfId="62" applyNumberFormat="1" applyFont="1" applyAlignment="1">
      <alignment/>
    </xf>
    <xf numFmtId="170" fontId="3" fillId="0" borderId="0" xfId="0" applyNumberFormat="1" applyFont="1" applyAlignment="1">
      <alignment/>
    </xf>
    <xf numFmtId="17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7" fontId="3" fillId="0" borderId="0" xfId="0" applyNumberFormat="1" applyFont="1" applyBorder="1" applyAlignment="1">
      <alignment horizontal="center" wrapText="1"/>
    </xf>
    <xf numFmtId="172" fontId="3" fillId="0" borderId="0" xfId="62" applyNumberFormat="1" applyFont="1" applyAlignment="1">
      <alignment/>
    </xf>
    <xf numFmtId="172" fontId="3" fillId="0" borderId="0" xfId="0" applyNumberFormat="1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7" fontId="2" fillId="0" borderId="0" xfId="59" applyNumberFormat="1" applyFont="1" applyBorder="1" applyAlignment="1">
      <alignment horizontal="center" wrapText="1"/>
      <protection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64" fontId="9" fillId="0" borderId="0" xfId="45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64" fontId="9" fillId="0" borderId="10" xfId="45" applyNumberFormat="1" applyFont="1" applyBorder="1" applyAlignment="1">
      <alignment horizontal="right"/>
    </xf>
    <xf numFmtId="165" fontId="9" fillId="0" borderId="0" xfId="42" applyNumberFormat="1" applyFont="1" applyBorder="1" applyAlignment="1">
      <alignment horizontal="right"/>
    </xf>
    <xf numFmtId="164" fontId="9" fillId="0" borderId="0" xfId="45" applyNumberFormat="1" applyFont="1" applyAlignment="1">
      <alignment horizontal="right"/>
    </xf>
    <xf numFmtId="0" fontId="12" fillId="0" borderId="0" xfId="0" applyFont="1" applyAlignment="1">
      <alignment horizontal="left"/>
    </xf>
    <xf numFmtId="165" fontId="9" fillId="0" borderId="0" xfId="42" applyNumberFormat="1" applyFont="1" applyAlignment="1">
      <alignment horizontal="right"/>
    </xf>
    <xf numFmtId="0" fontId="12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165" fontId="10" fillId="0" borderId="0" xfId="42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9" fillId="0" borderId="0" xfId="62" applyNumberFormat="1" applyFont="1" applyBorder="1" applyAlignment="1">
      <alignment/>
    </xf>
    <xf numFmtId="166" fontId="9" fillId="0" borderId="0" xfId="62" applyNumberFormat="1" applyFont="1" applyAlignment="1">
      <alignment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165" fontId="9" fillId="0" borderId="0" xfId="42" applyNumberFormat="1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73" fontId="10" fillId="0" borderId="0" xfId="0" applyNumberFormat="1" applyFont="1" applyFill="1" applyAlignment="1">
      <alignment horizontal="right"/>
    </xf>
    <xf numFmtId="173" fontId="10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3" fontId="9" fillId="0" borderId="10" xfId="62" applyNumberFormat="1" applyFont="1" applyFill="1" applyBorder="1" applyAlignment="1">
      <alignment horizontal="right"/>
    </xf>
    <xf numFmtId="3" fontId="9" fillId="0" borderId="10" xfId="62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45" applyFont="1" applyBorder="1" applyAlignment="1">
      <alignment/>
    </xf>
    <xf numFmtId="44" fontId="0" fillId="0" borderId="11" xfId="45" applyFont="1" applyBorder="1" applyAlignment="1">
      <alignment/>
    </xf>
    <xf numFmtId="44" fontId="0" fillId="0" borderId="12" xfId="45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17" fontId="0" fillId="0" borderId="0" xfId="0" applyNumberFormat="1" applyFont="1" applyAlignment="1" quotePrefix="1">
      <alignment horizontal="center"/>
    </xf>
    <xf numFmtId="0" fontId="0" fillId="33" borderId="12" xfId="0" applyFont="1" applyFill="1" applyBorder="1" applyAlignment="1">
      <alignment/>
    </xf>
    <xf numFmtId="44" fontId="0" fillId="33" borderId="0" xfId="45" applyFont="1" applyFill="1" applyBorder="1" applyAlignment="1">
      <alignment/>
    </xf>
    <xf numFmtId="44" fontId="0" fillId="33" borderId="12" xfId="45" applyFont="1" applyFill="1" applyBorder="1" applyAlignment="1">
      <alignment/>
    </xf>
    <xf numFmtId="44" fontId="0" fillId="33" borderId="11" xfId="45" applyFont="1" applyFill="1" applyBorder="1" applyAlignment="1">
      <alignment/>
    </xf>
    <xf numFmtId="4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44" fontId="0" fillId="0" borderId="0" xfId="45" applyFont="1" applyAlignment="1">
      <alignment/>
    </xf>
    <xf numFmtId="44" fontId="0" fillId="0" borderId="0" xfId="45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167" fontId="2" fillId="0" borderId="0" xfId="59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167" fontId="3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/>
    </xf>
    <xf numFmtId="167" fontId="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3" xfId="59"/>
    <cellStyle name="Note" xfId="60"/>
    <cellStyle name="Output" xfId="61"/>
    <cellStyle name="Percent" xfId="62"/>
    <cellStyle name="PSDec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Amy%20Elliott\ATR%20&amp;%20PPA\ATR%20Monthly%20Filings\ATR-filed%20in%20January%20for%20February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2" max="2" width="24.421875" style="0" customWidth="1"/>
    <col min="3" max="3" width="3.57421875" style="0" customWidth="1"/>
    <col min="4" max="4" width="6.140625" style="0" customWidth="1"/>
    <col min="5" max="5" width="12.57421875" style="0" customWidth="1"/>
    <col min="6" max="6" width="12.421875" style="0" customWidth="1"/>
    <col min="7" max="7" width="15.28125" style="0" customWidth="1"/>
    <col min="8" max="8" width="9.421875" style="0" bestFit="1" customWidth="1"/>
  </cols>
  <sheetData>
    <row r="1" spans="1:8" ht="15" customHeight="1">
      <c r="A1" s="114"/>
      <c r="B1" s="114"/>
      <c r="C1" s="114"/>
      <c r="D1" s="114"/>
      <c r="E1" s="114"/>
      <c r="F1" s="114"/>
      <c r="G1" s="1"/>
      <c r="H1" s="20" t="s">
        <v>57</v>
      </c>
    </row>
    <row r="2" spans="1:8" ht="15" customHeight="1">
      <c r="A2" s="38"/>
      <c r="B2" s="38"/>
      <c r="C2" s="38"/>
      <c r="D2" s="38"/>
      <c r="E2" s="38"/>
      <c r="F2" s="38"/>
      <c r="G2" s="1"/>
      <c r="H2" s="20"/>
    </row>
    <row r="3" spans="1:8" ht="15" customHeight="1">
      <c r="A3" s="1"/>
      <c r="B3" s="119" t="s">
        <v>0</v>
      </c>
      <c r="C3" s="119"/>
      <c r="D3" s="119"/>
      <c r="E3" s="119"/>
      <c r="F3" s="119"/>
      <c r="G3" s="119"/>
      <c r="H3" s="1"/>
    </row>
    <row r="4" spans="1:8" ht="15.75" customHeight="1">
      <c r="A4" s="1"/>
      <c r="B4" s="120" t="s">
        <v>100</v>
      </c>
      <c r="C4" s="120"/>
      <c r="D4" s="120"/>
      <c r="E4" s="120"/>
      <c r="F4" s="120"/>
      <c r="G4" s="120"/>
      <c r="H4" s="1"/>
    </row>
    <row r="5" spans="1:8" ht="18" customHeight="1">
      <c r="A5" s="1"/>
      <c r="B5" s="120" t="s">
        <v>61</v>
      </c>
      <c r="C5" s="120"/>
      <c r="D5" s="120"/>
      <c r="E5" s="120"/>
      <c r="F5" s="120"/>
      <c r="G5" s="120"/>
      <c r="H5" s="1"/>
    </row>
    <row r="6" spans="1:8" ht="17.25" customHeight="1">
      <c r="A6" s="1"/>
      <c r="B6" s="115" t="s">
        <v>101</v>
      </c>
      <c r="C6" s="115"/>
      <c r="D6" s="115"/>
      <c r="E6" s="115"/>
      <c r="F6" s="115"/>
      <c r="G6" s="115"/>
      <c r="H6" s="1"/>
    </row>
    <row r="7" spans="1:8" ht="12.75">
      <c r="A7" s="1"/>
      <c r="B7" s="1"/>
      <c r="C7" s="1"/>
      <c r="D7" s="1"/>
      <c r="E7" s="16"/>
      <c r="F7" s="1"/>
      <c r="G7" s="1"/>
      <c r="H7" s="1"/>
    </row>
    <row r="8" spans="1:8" ht="13.5">
      <c r="A8" s="1"/>
      <c r="B8" s="1"/>
      <c r="C8" s="1"/>
      <c r="D8" s="1"/>
      <c r="E8" s="17" t="s">
        <v>51</v>
      </c>
      <c r="F8" s="1"/>
      <c r="G8" s="1"/>
      <c r="H8" s="1"/>
    </row>
    <row r="9" spans="1:8" ht="12.75">
      <c r="A9" s="1"/>
      <c r="B9" s="1"/>
      <c r="C9" s="1"/>
      <c r="D9" s="1"/>
      <c r="E9" s="21"/>
      <c r="F9" s="1"/>
      <c r="G9" s="1"/>
      <c r="H9" s="1"/>
    </row>
    <row r="10" spans="1:8" ht="12.75">
      <c r="A10" s="1"/>
      <c r="B10" s="1" t="s">
        <v>1</v>
      </c>
      <c r="C10" s="22" t="s">
        <v>1</v>
      </c>
      <c r="D10" s="22"/>
      <c r="E10" s="109" t="s">
        <v>1</v>
      </c>
      <c r="F10" s="109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 t="s">
        <v>1</v>
      </c>
      <c r="D13" s="1"/>
      <c r="E13" s="23" t="s">
        <v>1</v>
      </c>
      <c r="F13" s="1"/>
      <c r="G13" s="23"/>
      <c r="H13" s="1"/>
    </row>
    <row r="14" spans="1:7" ht="12.75" customHeight="1">
      <c r="A14" s="1"/>
      <c r="B14" s="115" t="s">
        <v>58</v>
      </c>
      <c r="C14" s="24"/>
      <c r="D14" s="30" t="s">
        <v>52</v>
      </c>
      <c r="E14" s="33">
        <f>'CC'!G37</f>
        <v>1894015.6077326469</v>
      </c>
      <c r="F14" s="23" t="s">
        <v>52</v>
      </c>
      <c r="G14" s="1"/>
    </row>
    <row r="15" spans="1:7" ht="12.75">
      <c r="A15" s="1"/>
      <c r="B15" s="115"/>
      <c r="C15" s="24"/>
      <c r="D15" s="30"/>
      <c r="E15" s="34">
        <f>'CC'!G38</f>
        <v>2587805480</v>
      </c>
      <c r="F15" s="23"/>
      <c r="G15" s="31">
        <f>ROUND(E14/E15,6)</f>
        <v>0.000732</v>
      </c>
    </row>
    <row r="16" spans="1:7" ht="12.75">
      <c r="A16" s="1"/>
      <c r="B16" s="1"/>
      <c r="C16" s="1"/>
      <c r="D16" s="1"/>
      <c r="E16" s="35"/>
      <c r="F16" s="1"/>
      <c r="G16" s="1"/>
    </row>
    <row r="17" spans="1:7" ht="12.75">
      <c r="A17" s="1"/>
      <c r="B17" s="1"/>
      <c r="C17" s="1"/>
      <c r="D17" s="1"/>
      <c r="E17" s="35"/>
      <c r="F17" s="1"/>
      <c r="G17" s="1"/>
    </row>
    <row r="18" spans="1:7" ht="12.75" customHeight="1">
      <c r="A18" s="1"/>
      <c r="B18" s="115" t="s">
        <v>59</v>
      </c>
      <c r="C18" s="24"/>
      <c r="D18" s="24" t="s">
        <v>52</v>
      </c>
      <c r="E18" s="36">
        <f>'CC'!G43</f>
        <v>4905178.852267353</v>
      </c>
      <c r="F18" s="3" t="s">
        <v>52</v>
      </c>
      <c r="G18" s="25"/>
    </row>
    <row r="19" spans="1:7" ht="12.75" customHeight="1">
      <c r="A19" s="1"/>
      <c r="B19" s="115"/>
      <c r="C19" s="24"/>
      <c r="D19" s="24"/>
      <c r="E19" s="37">
        <f>'CC'!G44</f>
        <v>3310898447</v>
      </c>
      <c r="F19" s="3"/>
      <c r="G19" s="32">
        <f>ROUND(E18/E19,6)</f>
        <v>0.001482</v>
      </c>
    </row>
    <row r="20" spans="1:8" ht="12.75">
      <c r="A20" s="1"/>
      <c r="B20" s="1"/>
      <c r="C20" s="1"/>
      <c r="D20" s="1"/>
      <c r="E20" s="1"/>
      <c r="F20" s="26"/>
      <c r="G20" s="27"/>
      <c r="H20" s="28"/>
    </row>
    <row r="21" spans="1:8" ht="12.75">
      <c r="A21" s="1"/>
      <c r="B21" s="1"/>
      <c r="C21" s="1"/>
      <c r="D21" s="1"/>
      <c r="E21" s="1"/>
      <c r="F21" s="1"/>
      <c r="G21" s="2"/>
      <c r="H21" s="2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27" t="s">
        <v>99</v>
      </c>
      <c r="C26" s="127"/>
      <c r="D26" s="127"/>
      <c r="E26" s="116" t="str">
        <f>Input!C5</f>
        <v>August 2016</v>
      </c>
      <c r="F26" s="117"/>
      <c r="G26" s="117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27" t="s">
        <v>53</v>
      </c>
      <c r="C30" s="127"/>
      <c r="D30" s="127"/>
      <c r="E30" s="29"/>
      <c r="F30" s="29"/>
      <c r="G30" s="29"/>
      <c r="H30" s="1"/>
    </row>
    <row r="31" spans="1:8" ht="12.75">
      <c r="A31" s="1"/>
      <c r="B31" s="1"/>
      <c r="C31" s="1"/>
      <c r="D31" s="1"/>
      <c r="E31" s="1"/>
      <c r="F31" s="3" t="s">
        <v>54</v>
      </c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27" t="s">
        <v>55</v>
      </c>
      <c r="C34" s="127"/>
      <c r="D34" s="127"/>
      <c r="E34" s="118" t="s">
        <v>94</v>
      </c>
      <c r="F34" s="118"/>
      <c r="G34" s="118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27" t="s">
        <v>56</v>
      </c>
      <c r="C37" s="127"/>
      <c r="D37" s="127"/>
      <c r="E37" s="116">
        <f>Input!C6</f>
        <v>42570</v>
      </c>
      <c r="F37" s="117"/>
      <c r="G37" s="117"/>
      <c r="H37" s="1"/>
    </row>
    <row r="38" spans="1:8" ht="12.75">
      <c r="A38" s="1"/>
      <c r="B38" s="1"/>
      <c r="C38" s="1"/>
      <c r="D38" s="1"/>
      <c r="E38" s="3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</sheetData>
  <sheetProtection/>
  <mergeCells count="14">
    <mergeCell ref="B26:D26"/>
    <mergeCell ref="B30:D30"/>
    <mergeCell ref="B34:D34"/>
    <mergeCell ref="B37:D37"/>
    <mergeCell ref="B6:G6"/>
    <mergeCell ref="A1:F1"/>
    <mergeCell ref="B14:B15"/>
    <mergeCell ref="B18:B19"/>
    <mergeCell ref="E26:G26"/>
    <mergeCell ref="E34:G34"/>
    <mergeCell ref="E37:G37"/>
    <mergeCell ref="B3:G3"/>
    <mergeCell ref="B4:G4"/>
    <mergeCell ref="B5:G5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80" zoomScaleNormal="80" zoomScalePageLayoutView="0" workbookViewId="0" topLeftCell="B13">
      <selection activeCell="C56" sqref="C56"/>
    </sheetView>
  </sheetViews>
  <sheetFormatPr defaultColWidth="9.140625" defaultRowHeight="12.75"/>
  <cols>
    <col min="1" max="1" width="5.8515625" style="83" customWidth="1"/>
    <col min="2" max="2" width="6.140625" style="0" customWidth="1"/>
    <col min="3" max="3" width="73.00390625" style="0" customWidth="1"/>
    <col min="4" max="6" width="3.421875" style="0" customWidth="1"/>
    <col min="7" max="7" width="15.28125" style="0" customWidth="1"/>
    <col min="8" max="8" width="2.8515625" style="1" customWidth="1"/>
    <col min="9" max="9" width="18.421875" style="1" customWidth="1"/>
  </cols>
  <sheetData>
    <row r="1" spans="1:9" ht="13.5">
      <c r="A1" s="121" t="s">
        <v>0</v>
      </c>
      <c r="B1" s="121"/>
      <c r="C1" s="121"/>
      <c r="D1" s="121"/>
      <c r="E1" s="121"/>
      <c r="F1" s="121"/>
      <c r="G1" s="121"/>
      <c r="I1" s="20" t="s">
        <v>60</v>
      </c>
    </row>
    <row r="2" spans="1:9" ht="13.5">
      <c r="A2" s="122" t="s">
        <v>31</v>
      </c>
      <c r="B2" s="122"/>
      <c r="C2" s="122"/>
      <c r="D2" s="122"/>
      <c r="E2" s="122"/>
      <c r="F2" s="122"/>
      <c r="G2" s="122"/>
      <c r="H2" s="8"/>
      <c r="I2" s="8"/>
    </row>
    <row r="3" spans="1:9" ht="15" customHeight="1">
      <c r="A3" s="123" t="s">
        <v>61</v>
      </c>
      <c r="B3" s="123"/>
      <c r="C3" s="123"/>
      <c r="D3" s="123"/>
      <c r="E3" s="123"/>
      <c r="F3" s="123"/>
      <c r="G3" s="123"/>
      <c r="H3" s="8"/>
      <c r="I3" s="8"/>
    </row>
    <row r="4" spans="1:9" ht="13.5">
      <c r="A4" s="128" t="str">
        <f>'CC Summary'!B6</f>
        <v>Twelve Months Ended June 30, 2016</v>
      </c>
      <c r="B4" s="128"/>
      <c r="C4" s="128"/>
      <c r="D4" s="128"/>
      <c r="E4" s="128"/>
      <c r="F4" s="128"/>
      <c r="G4" s="128"/>
      <c r="H4" s="8"/>
      <c r="I4" s="8"/>
    </row>
    <row r="5" spans="1:9" ht="13.5">
      <c r="A5" s="121" t="s">
        <v>1</v>
      </c>
      <c r="B5" s="121"/>
      <c r="C5" s="121"/>
      <c r="D5" s="121"/>
      <c r="E5" s="121"/>
      <c r="F5" s="121"/>
      <c r="G5" s="121"/>
      <c r="H5" s="8"/>
      <c r="I5" s="8"/>
    </row>
    <row r="6" spans="1:9" ht="13.5">
      <c r="A6" s="125" t="s">
        <v>1</v>
      </c>
      <c r="B6" s="125"/>
      <c r="C6" s="125"/>
      <c r="D6" s="125"/>
      <c r="E6" s="125"/>
      <c r="F6" s="125"/>
      <c r="G6" s="125"/>
      <c r="H6" s="8"/>
      <c r="I6" s="8"/>
    </row>
    <row r="7" spans="1:9" ht="13.5">
      <c r="A7" s="17"/>
      <c r="B7" s="17"/>
      <c r="C7" s="17"/>
      <c r="D7" s="17"/>
      <c r="E7" s="17"/>
      <c r="F7" s="17"/>
      <c r="G7" s="17"/>
      <c r="H7" s="8"/>
      <c r="I7" s="8"/>
    </row>
    <row r="8" spans="1:9" ht="13.5">
      <c r="A8" s="77"/>
      <c r="B8" s="8"/>
      <c r="C8" s="7"/>
      <c r="D8" s="7"/>
      <c r="E8" s="7"/>
      <c r="F8" s="7"/>
      <c r="G8" s="9"/>
      <c r="H8" s="8"/>
      <c r="I8" s="8"/>
    </row>
    <row r="9" spans="1:15" ht="33" customHeight="1">
      <c r="A9" s="85" t="s">
        <v>66</v>
      </c>
      <c r="B9" s="84"/>
      <c r="C9" s="40"/>
      <c r="D9" s="48"/>
      <c r="E9" s="48"/>
      <c r="F9" s="48"/>
      <c r="G9" s="49" t="s">
        <v>1</v>
      </c>
      <c r="H9" s="40"/>
      <c r="I9" s="40"/>
      <c r="M9" s="4"/>
      <c r="N9" s="4"/>
      <c r="O9" s="4"/>
    </row>
    <row r="10" spans="1:15" ht="6" customHeight="1">
      <c r="A10" s="39"/>
      <c r="B10" s="39"/>
      <c r="C10" s="40"/>
      <c r="D10" s="48"/>
      <c r="E10" s="48"/>
      <c r="F10" s="48"/>
      <c r="G10" s="49"/>
      <c r="H10" s="40"/>
      <c r="I10" s="40"/>
      <c r="M10" s="4"/>
      <c r="N10" s="4"/>
      <c r="O10" s="4"/>
    </row>
    <row r="11" spans="1:15" ht="16.5" customHeight="1">
      <c r="A11" s="78" t="s">
        <v>2</v>
      </c>
      <c r="B11" s="124" t="s">
        <v>11</v>
      </c>
      <c r="C11" s="124"/>
      <c r="D11" s="44"/>
      <c r="E11" s="48"/>
      <c r="F11" s="48"/>
      <c r="G11" s="50"/>
      <c r="H11" s="40"/>
      <c r="I11" s="51"/>
      <c r="M11" s="11"/>
      <c r="N11" s="11"/>
      <c r="O11" s="4"/>
    </row>
    <row r="12" spans="1:15" ht="5.25" customHeight="1">
      <c r="A12" s="78"/>
      <c r="B12" s="41"/>
      <c r="C12" s="41"/>
      <c r="D12" s="44"/>
      <c r="E12" s="48"/>
      <c r="F12" s="48"/>
      <c r="G12" s="50"/>
      <c r="H12" s="40"/>
      <c r="I12" s="51"/>
      <c r="M12" s="11"/>
      <c r="N12" s="11"/>
      <c r="O12" s="4"/>
    </row>
    <row r="13" spans="1:15" ht="17.25" customHeight="1">
      <c r="A13" s="78"/>
      <c r="B13" s="42" t="s">
        <v>3</v>
      </c>
      <c r="C13" s="43" t="s">
        <v>62</v>
      </c>
      <c r="D13" s="44"/>
      <c r="E13" s="42"/>
      <c r="F13" s="42"/>
      <c r="G13" s="52">
        <f>6200000</f>
        <v>6200000</v>
      </c>
      <c r="H13" s="40"/>
      <c r="I13" s="53" t="s">
        <v>39</v>
      </c>
      <c r="M13" s="18"/>
      <c r="N13" s="18"/>
      <c r="O13" s="4"/>
    </row>
    <row r="14" spans="1:15" ht="17.25" customHeight="1">
      <c r="A14" s="78"/>
      <c r="B14" s="42" t="s">
        <v>4</v>
      </c>
      <c r="C14" s="43" t="s">
        <v>34</v>
      </c>
      <c r="D14" s="44"/>
      <c r="E14" s="42" t="s">
        <v>7</v>
      </c>
      <c r="F14" s="42"/>
      <c r="G14" s="55">
        <f>Input!C10</f>
        <v>5600805.54</v>
      </c>
      <c r="H14" s="40"/>
      <c r="I14" s="53" t="s">
        <v>37</v>
      </c>
      <c r="M14" s="19"/>
      <c r="N14" s="18"/>
      <c r="O14" s="4"/>
    </row>
    <row r="15" spans="1:15" ht="17.25" customHeight="1">
      <c r="A15" s="78"/>
      <c r="B15" s="42" t="s">
        <v>6</v>
      </c>
      <c r="C15" s="43" t="s">
        <v>67</v>
      </c>
      <c r="D15" s="44"/>
      <c r="E15" s="42"/>
      <c r="F15" s="42"/>
      <c r="G15" s="57">
        <f>G13-G14</f>
        <v>599194.46</v>
      </c>
      <c r="H15" s="40"/>
      <c r="I15" s="53" t="s">
        <v>38</v>
      </c>
      <c r="M15" s="19"/>
      <c r="N15" s="19"/>
      <c r="O15" s="4"/>
    </row>
    <row r="16" spans="1:15" ht="15" customHeight="1">
      <c r="A16" s="78"/>
      <c r="B16" s="42"/>
      <c r="C16" s="43"/>
      <c r="D16" s="44"/>
      <c r="E16" s="42"/>
      <c r="F16" s="42"/>
      <c r="G16" s="56"/>
      <c r="H16" s="40"/>
      <c r="I16" s="53"/>
      <c r="M16" s="10"/>
      <c r="N16" s="10"/>
      <c r="O16" s="4"/>
    </row>
    <row r="17" spans="1:15" ht="17.25" customHeight="1">
      <c r="A17" s="78" t="s">
        <v>10</v>
      </c>
      <c r="B17" s="41" t="s">
        <v>27</v>
      </c>
      <c r="C17" s="41"/>
      <c r="D17" s="44"/>
      <c r="E17" s="42"/>
      <c r="F17" s="42"/>
      <c r="G17" s="56"/>
      <c r="H17" s="40"/>
      <c r="I17" s="58"/>
      <c r="M17" s="10"/>
      <c r="N17" s="10"/>
      <c r="O17" s="4"/>
    </row>
    <row r="18" spans="1:15" ht="6" customHeight="1">
      <c r="A18" s="78"/>
      <c r="B18" s="42"/>
      <c r="C18" s="43"/>
      <c r="D18" s="44"/>
      <c r="E18" s="42"/>
      <c r="F18" s="42"/>
      <c r="G18" s="56"/>
      <c r="H18" s="40"/>
      <c r="I18" s="54"/>
      <c r="M18" s="10"/>
      <c r="N18" s="10"/>
      <c r="O18" s="4"/>
    </row>
    <row r="19" spans="1:15" ht="17.25" customHeight="1">
      <c r="A19" s="78"/>
      <c r="B19" s="42" t="s">
        <v>8</v>
      </c>
      <c r="C19" s="43" t="s">
        <v>35</v>
      </c>
      <c r="D19" s="44"/>
      <c r="E19" s="42"/>
      <c r="F19" s="42"/>
      <c r="G19" s="57">
        <v>6200000</v>
      </c>
      <c r="H19" s="40"/>
      <c r="I19" s="53" t="s">
        <v>39</v>
      </c>
      <c r="M19" s="18"/>
      <c r="N19" s="18"/>
      <c r="O19" s="4"/>
    </row>
    <row r="20" spans="1:15" ht="17.25" customHeight="1">
      <c r="A20" s="78"/>
      <c r="B20" s="42" t="s">
        <v>9</v>
      </c>
      <c r="C20" s="43" t="s">
        <v>49</v>
      </c>
      <c r="D20" s="44"/>
      <c r="E20" s="42" t="s">
        <v>5</v>
      </c>
      <c r="F20" s="42"/>
      <c r="G20" s="55">
        <f>G15</f>
        <v>599194.46</v>
      </c>
      <c r="H20" s="40"/>
      <c r="I20" s="53" t="s">
        <v>38</v>
      </c>
      <c r="M20" s="18"/>
      <c r="N20" s="18"/>
      <c r="O20" s="4"/>
    </row>
    <row r="21" spans="1:15" ht="17.25" customHeight="1">
      <c r="A21" s="78"/>
      <c r="B21" s="42" t="s">
        <v>12</v>
      </c>
      <c r="C21" s="40" t="s">
        <v>68</v>
      </c>
      <c r="D21" s="44"/>
      <c r="E21" s="42"/>
      <c r="F21" s="42"/>
      <c r="G21" s="57">
        <f>G19+G20</f>
        <v>6799194.46</v>
      </c>
      <c r="H21" s="40"/>
      <c r="I21" s="60" t="s">
        <v>40</v>
      </c>
      <c r="M21" s="18"/>
      <c r="N21" s="18"/>
      <c r="O21" s="4"/>
    </row>
    <row r="22" spans="1:15" ht="15" customHeight="1">
      <c r="A22" s="78"/>
      <c r="B22" s="42"/>
      <c r="C22" s="40"/>
      <c r="D22" s="44"/>
      <c r="E22" s="42"/>
      <c r="F22" s="42"/>
      <c r="G22" s="52"/>
      <c r="H22" s="40"/>
      <c r="I22" s="60"/>
      <c r="M22" s="4"/>
      <c r="N22" s="4"/>
      <c r="O22" s="4"/>
    </row>
    <row r="23" spans="1:9" ht="17.25" customHeight="1">
      <c r="A23" s="78" t="s">
        <v>14</v>
      </c>
      <c r="B23" s="41" t="s">
        <v>63</v>
      </c>
      <c r="C23" s="41"/>
      <c r="D23" s="44"/>
      <c r="E23" s="42"/>
      <c r="F23" s="42"/>
      <c r="G23" s="61"/>
      <c r="H23" s="40"/>
      <c r="I23" s="58"/>
    </row>
    <row r="24" spans="1:9" ht="6" customHeight="1">
      <c r="A24" s="78"/>
      <c r="B24" s="40"/>
      <c r="C24" s="40"/>
      <c r="D24" s="44"/>
      <c r="E24" s="42"/>
      <c r="F24" s="42"/>
      <c r="G24" s="62" t="s">
        <v>1</v>
      </c>
      <c r="H24" s="63" t="s">
        <v>1</v>
      </c>
      <c r="I24" s="60"/>
    </row>
    <row r="25" spans="1:9" ht="17.25" customHeight="1">
      <c r="A25" s="78"/>
      <c r="B25" s="42" t="s">
        <v>28</v>
      </c>
      <c r="C25" s="40" t="s">
        <v>32</v>
      </c>
      <c r="D25" s="44"/>
      <c r="E25" s="42"/>
      <c r="F25" s="42"/>
      <c r="G25" s="64">
        <f>Input!C12</f>
        <v>151954264.04999998</v>
      </c>
      <c r="H25" s="65" t="s">
        <v>1</v>
      </c>
      <c r="I25" s="60" t="s">
        <v>41</v>
      </c>
    </row>
    <row r="26" spans="1:9" ht="17.25" customHeight="1">
      <c r="A26" s="78"/>
      <c r="B26" s="42" t="s">
        <v>13</v>
      </c>
      <c r="C26" s="40" t="s">
        <v>50</v>
      </c>
      <c r="D26" s="44"/>
      <c r="E26" s="42" t="s">
        <v>24</v>
      </c>
      <c r="F26" s="42"/>
      <c r="G26" s="88">
        <f>Input!C13</f>
        <v>545490008.68</v>
      </c>
      <c r="H26" s="65"/>
      <c r="I26" s="60" t="s">
        <v>48</v>
      </c>
    </row>
    <row r="27" spans="1:9" ht="17.25" customHeight="1">
      <c r="A27" s="78"/>
      <c r="B27" s="42" t="s">
        <v>15</v>
      </c>
      <c r="C27" s="40" t="s">
        <v>33</v>
      </c>
      <c r="D27" s="44"/>
      <c r="E27" s="42"/>
      <c r="F27" s="42"/>
      <c r="G27" s="66">
        <f>G25/G26</f>
        <v>0.27856470628619834</v>
      </c>
      <c r="H27" s="66"/>
      <c r="I27" s="60"/>
    </row>
    <row r="28" spans="1:9" ht="15" customHeight="1">
      <c r="A28" s="78"/>
      <c r="B28" s="42"/>
      <c r="C28" s="40"/>
      <c r="D28" s="44"/>
      <c r="E28" s="42"/>
      <c r="F28" s="42"/>
      <c r="G28" s="66"/>
      <c r="H28" s="66"/>
      <c r="I28" s="60"/>
    </row>
    <row r="29" spans="1:9" ht="17.25" customHeight="1">
      <c r="A29" s="78" t="s">
        <v>16</v>
      </c>
      <c r="B29" s="41" t="s">
        <v>65</v>
      </c>
      <c r="C29" s="40"/>
      <c r="D29" s="44"/>
      <c r="E29" s="42"/>
      <c r="F29" s="42"/>
      <c r="G29" s="50"/>
      <c r="H29" s="66"/>
      <c r="I29" s="60"/>
    </row>
    <row r="30" spans="1:9" ht="6" customHeight="1">
      <c r="A30" s="78"/>
      <c r="B30" s="42"/>
      <c r="C30" s="40"/>
      <c r="D30" s="44"/>
      <c r="E30" s="42"/>
      <c r="F30" s="42"/>
      <c r="G30" s="50"/>
      <c r="H30" s="66"/>
      <c r="I30" s="60"/>
    </row>
    <row r="31" spans="1:9" ht="17.25" customHeight="1">
      <c r="A31" s="78"/>
      <c r="B31" s="42" t="s">
        <v>17</v>
      </c>
      <c r="C31" s="40" t="s">
        <v>45</v>
      </c>
      <c r="D31" s="44"/>
      <c r="E31" s="42"/>
      <c r="F31" s="42"/>
      <c r="G31" s="64">
        <f>Input!C14</f>
        <v>393535744.63</v>
      </c>
      <c r="H31" s="65" t="s">
        <v>1</v>
      </c>
      <c r="I31" s="60" t="s">
        <v>44</v>
      </c>
    </row>
    <row r="32" spans="1:9" ht="17.25" customHeight="1">
      <c r="A32" s="78"/>
      <c r="B32" s="42" t="s">
        <v>18</v>
      </c>
      <c r="C32" s="40" t="s">
        <v>50</v>
      </c>
      <c r="D32" s="44"/>
      <c r="E32" s="42" t="s">
        <v>24</v>
      </c>
      <c r="F32" s="42"/>
      <c r="G32" s="88">
        <f>G26</f>
        <v>545490008.68</v>
      </c>
      <c r="H32" s="48"/>
      <c r="I32" s="60" t="s">
        <v>48</v>
      </c>
    </row>
    <row r="33" spans="1:9" ht="17.25" customHeight="1">
      <c r="A33" s="78"/>
      <c r="B33" s="42" t="s">
        <v>19</v>
      </c>
      <c r="C33" s="40" t="s">
        <v>33</v>
      </c>
      <c r="D33" s="44"/>
      <c r="E33" s="42"/>
      <c r="F33" s="42"/>
      <c r="G33" s="66">
        <f>G31/G32</f>
        <v>0.7214352937138017</v>
      </c>
      <c r="H33" s="48"/>
      <c r="I33" s="60"/>
    </row>
    <row r="34" spans="1:9" ht="15" customHeight="1">
      <c r="A34" s="78"/>
      <c r="B34" s="42" t="s">
        <v>1</v>
      </c>
      <c r="C34" s="40"/>
      <c r="D34" s="44"/>
      <c r="E34" s="42"/>
      <c r="F34" s="42"/>
      <c r="G34" s="64"/>
      <c r="H34" s="40"/>
      <c r="I34" s="60"/>
    </row>
    <row r="35" spans="1:9" ht="17.25" customHeight="1">
      <c r="A35" s="78" t="s">
        <v>21</v>
      </c>
      <c r="B35" s="46" t="s">
        <v>29</v>
      </c>
      <c r="C35" s="46"/>
      <c r="D35" s="44"/>
      <c r="E35" s="42"/>
      <c r="F35" s="42"/>
      <c r="G35" s="59"/>
      <c r="H35" s="40"/>
      <c r="I35" s="60"/>
    </row>
    <row r="36" spans="1:9" ht="6" customHeight="1">
      <c r="A36" s="78"/>
      <c r="B36" s="42"/>
      <c r="C36" s="40"/>
      <c r="D36" s="44"/>
      <c r="E36" s="42"/>
      <c r="F36" s="42"/>
      <c r="G36" s="67"/>
      <c r="H36" s="40"/>
      <c r="I36" s="60"/>
    </row>
    <row r="37" spans="1:9" ht="17.25" customHeight="1">
      <c r="A37" s="78"/>
      <c r="B37" s="47" t="s">
        <v>20</v>
      </c>
      <c r="C37" s="43" t="s">
        <v>69</v>
      </c>
      <c r="D37" s="44"/>
      <c r="E37" s="42"/>
      <c r="F37" s="42"/>
      <c r="G37" s="68">
        <f>G21*(G25/G32)</f>
        <v>1894015.6077326469</v>
      </c>
      <c r="H37" s="40"/>
      <c r="I37" s="60"/>
    </row>
    <row r="38" spans="1:9" ht="17.25" customHeight="1">
      <c r="A38" s="45"/>
      <c r="B38" s="42" t="s">
        <v>22</v>
      </c>
      <c r="C38" s="40" t="s">
        <v>30</v>
      </c>
      <c r="D38" s="44"/>
      <c r="E38" s="42" t="s">
        <v>24</v>
      </c>
      <c r="F38" s="42"/>
      <c r="G38" s="86">
        <f>Input!C16</f>
        <v>2587805480</v>
      </c>
      <c r="H38" s="40"/>
      <c r="I38" s="60" t="s">
        <v>42</v>
      </c>
    </row>
    <row r="39" spans="1:9" ht="17.25" customHeight="1">
      <c r="A39" s="78"/>
      <c r="B39" s="45" t="s">
        <v>23</v>
      </c>
      <c r="C39" s="40" t="s">
        <v>70</v>
      </c>
      <c r="D39" s="44"/>
      <c r="E39" s="42"/>
      <c r="F39" s="42"/>
      <c r="G39" s="74">
        <f>ROUND(G37/G38,6)</f>
        <v>0.000732</v>
      </c>
      <c r="H39" s="40"/>
      <c r="I39" s="70"/>
    </row>
    <row r="40" spans="1:9" ht="15" customHeight="1">
      <c r="A40" s="78"/>
      <c r="B40" s="42"/>
      <c r="C40" s="40"/>
      <c r="D40" s="44"/>
      <c r="E40" s="42"/>
      <c r="F40" s="42"/>
      <c r="G40" s="69"/>
      <c r="H40" s="40"/>
      <c r="I40" s="60"/>
    </row>
    <row r="41" spans="1:9" ht="17.25" customHeight="1">
      <c r="A41" s="78" t="s">
        <v>64</v>
      </c>
      <c r="B41" s="46" t="s">
        <v>46</v>
      </c>
      <c r="C41" s="40"/>
      <c r="D41" s="44"/>
      <c r="E41" s="42"/>
      <c r="F41" s="42"/>
      <c r="G41" s="71"/>
      <c r="H41" s="40"/>
      <c r="I41" s="60"/>
    </row>
    <row r="42" spans="1:9" ht="6" customHeight="1">
      <c r="A42" s="78"/>
      <c r="B42" s="42"/>
      <c r="C42" s="40"/>
      <c r="D42" s="44"/>
      <c r="E42" s="42"/>
      <c r="F42" s="42"/>
      <c r="G42" s="67"/>
      <c r="H42" s="40"/>
      <c r="I42" s="60"/>
    </row>
    <row r="43" spans="1:9" ht="17.25" customHeight="1">
      <c r="A43" s="78"/>
      <c r="B43" s="47" t="s">
        <v>25</v>
      </c>
      <c r="C43" s="76" t="s">
        <v>72</v>
      </c>
      <c r="D43" s="44"/>
      <c r="E43" s="42"/>
      <c r="F43" s="42"/>
      <c r="G43" s="68">
        <f>G21*(G31/G32)</f>
        <v>4905178.852267353</v>
      </c>
      <c r="H43" s="40"/>
      <c r="I43" s="72"/>
    </row>
    <row r="44" spans="1:9" ht="17.25" customHeight="1">
      <c r="A44" s="78"/>
      <c r="B44" s="42" t="s">
        <v>26</v>
      </c>
      <c r="C44" s="40" t="s">
        <v>47</v>
      </c>
      <c r="D44" s="44"/>
      <c r="E44" s="42" t="s">
        <v>24</v>
      </c>
      <c r="F44" s="42"/>
      <c r="G44" s="87">
        <f>Input!C17</f>
        <v>3310898447</v>
      </c>
      <c r="H44" s="40"/>
      <c r="I44" s="60" t="s">
        <v>43</v>
      </c>
    </row>
    <row r="45" spans="1:9" ht="17.25" customHeight="1">
      <c r="A45" s="79"/>
      <c r="B45" s="45" t="s">
        <v>36</v>
      </c>
      <c r="C45" s="40" t="s">
        <v>71</v>
      </c>
      <c r="D45" s="73"/>
      <c r="E45" s="42"/>
      <c r="F45" s="42"/>
      <c r="G45" s="75">
        <f>ROUND(G43/G44,6)</f>
        <v>0.001482</v>
      </c>
      <c r="H45" s="40"/>
      <c r="I45" s="40"/>
    </row>
    <row r="46" spans="1:9" ht="17.25" customHeight="1">
      <c r="A46" s="79"/>
      <c r="B46" s="40"/>
      <c r="C46" s="40"/>
      <c r="D46" s="40"/>
      <c r="E46" s="42"/>
      <c r="F46" s="42"/>
      <c r="G46" s="50"/>
      <c r="H46" s="40"/>
      <c r="I46" s="40"/>
    </row>
    <row r="47" spans="1:9" ht="17.25" customHeight="1">
      <c r="A47" s="80"/>
      <c r="B47" s="12"/>
      <c r="C47" s="8"/>
      <c r="D47" s="8"/>
      <c r="E47" s="12"/>
      <c r="F47" s="12"/>
      <c r="G47" s="14"/>
      <c r="H47" s="8"/>
      <c r="I47" s="8"/>
    </row>
    <row r="48" spans="1:9" ht="13.5">
      <c r="A48" s="80"/>
      <c r="B48" s="8"/>
      <c r="C48" s="6"/>
      <c r="D48" s="6"/>
      <c r="E48" s="8"/>
      <c r="F48" s="8"/>
      <c r="G48" s="13"/>
      <c r="H48" s="8"/>
      <c r="I48" s="8"/>
    </row>
    <row r="49" spans="1:9" ht="13.5">
      <c r="A49" s="77" t="s">
        <v>1</v>
      </c>
      <c r="B49" s="8" t="s">
        <v>1</v>
      </c>
      <c r="I49" s="8"/>
    </row>
    <row r="50" spans="1:9" ht="13.5">
      <c r="A50" s="80"/>
      <c r="B50" s="5"/>
      <c r="I50" s="8"/>
    </row>
    <row r="51" spans="1:9" ht="13.5">
      <c r="A51" s="80"/>
      <c r="B51" s="15"/>
      <c r="I51" s="8"/>
    </row>
    <row r="52" spans="1:9" ht="13.5">
      <c r="A52" s="80"/>
      <c r="B52" s="5"/>
      <c r="I52" s="8"/>
    </row>
    <row r="53" spans="1:9" ht="13.5">
      <c r="A53" s="80"/>
      <c r="B53" s="13"/>
      <c r="I53" s="8"/>
    </row>
    <row r="54" spans="1:9" ht="13.5">
      <c r="A54" s="80"/>
      <c r="B54" s="13"/>
      <c r="I54" s="8"/>
    </row>
    <row r="55" spans="1:9" ht="13.5">
      <c r="A55" s="80"/>
      <c r="B55" s="5"/>
      <c r="I55" s="8"/>
    </row>
    <row r="56" spans="1:9" ht="13.5">
      <c r="A56" s="81"/>
      <c r="B56" s="13"/>
      <c r="I56" s="8"/>
    </row>
    <row r="57" spans="1:9" ht="13.5">
      <c r="A57" s="80"/>
      <c r="B57" s="5"/>
      <c r="I57" s="8"/>
    </row>
    <row r="58" spans="1:9" ht="13.5">
      <c r="A58" s="80"/>
      <c r="B58" s="5"/>
      <c r="I58" s="8"/>
    </row>
    <row r="59" spans="1:9" ht="13.5">
      <c r="A59" s="82"/>
      <c r="B59" s="5"/>
      <c r="I59" s="8"/>
    </row>
    <row r="60" spans="1:9" ht="13.5">
      <c r="A60" s="82"/>
      <c r="B60" s="5"/>
      <c r="I60" s="8"/>
    </row>
  </sheetData>
  <sheetProtection/>
  <mergeCells count="7">
    <mergeCell ref="A1:G1"/>
    <mergeCell ref="A2:G2"/>
    <mergeCell ref="A3:G3"/>
    <mergeCell ref="B11:C11"/>
    <mergeCell ref="A5:G5"/>
    <mergeCell ref="A6:G6"/>
    <mergeCell ref="A4:G4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6.00390625" style="0" customWidth="1"/>
    <col min="2" max="2" width="1.7109375" style="0" customWidth="1"/>
    <col min="3" max="3" width="26.8515625" style="0" customWidth="1"/>
    <col min="6" max="6" width="21.28125" style="0" customWidth="1"/>
    <col min="7" max="7" width="18.140625" style="0" customWidth="1"/>
    <col min="8" max="8" width="15.00390625" style="0" customWidth="1"/>
    <col min="9" max="9" width="18.421875" style="0" customWidth="1"/>
    <col min="11" max="11" width="10.00390625" style="0" bestFit="1" customWidth="1"/>
    <col min="12" max="12" width="11.00390625" style="0" bestFit="1" customWidth="1"/>
    <col min="15" max="15" width="11.8515625" style="0" customWidth="1"/>
    <col min="16" max="16" width="15.57421875" style="0" customWidth="1"/>
    <col min="17" max="17" width="14.28125" style="0" customWidth="1"/>
    <col min="18" max="18" width="15.00390625" style="0" customWidth="1"/>
  </cols>
  <sheetData>
    <row r="4" spans="1:3" ht="12.75">
      <c r="A4" s="89" t="s">
        <v>91</v>
      </c>
      <c r="C4" s="102">
        <v>42551</v>
      </c>
    </row>
    <row r="5" spans="1:3" ht="12.75">
      <c r="A5" s="89" t="s">
        <v>92</v>
      </c>
      <c r="C5" s="103" t="s">
        <v>93</v>
      </c>
    </row>
    <row r="6" spans="1:3" ht="12.75">
      <c r="A6" s="89" t="s">
        <v>95</v>
      </c>
      <c r="C6" s="102">
        <v>42570</v>
      </c>
    </row>
    <row r="7" spans="6:9" ht="12.75">
      <c r="F7" s="98"/>
      <c r="G7" s="99" t="s">
        <v>85</v>
      </c>
      <c r="H7" s="95" t="s">
        <v>86</v>
      </c>
      <c r="I7" s="100" t="s">
        <v>87</v>
      </c>
    </row>
    <row r="8" spans="1:9" ht="12.75">
      <c r="A8" s="126" t="s">
        <v>90</v>
      </c>
      <c r="B8" s="126"/>
      <c r="C8" s="126"/>
      <c r="F8" s="94" t="s">
        <v>73</v>
      </c>
      <c r="G8" s="91">
        <v>157334.53</v>
      </c>
      <c r="H8" s="93">
        <v>329762.41</v>
      </c>
      <c r="I8" s="92">
        <f>G8+H8</f>
        <v>487096.93999999994</v>
      </c>
    </row>
    <row r="9" spans="6:9" ht="12.75">
      <c r="F9" s="94" t="s">
        <v>74</v>
      </c>
      <c r="G9" s="91">
        <v>149121.76</v>
      </c>
      <c r="H9" s="93">
        <v>333279.5</v>
      </c>
      <c r="I9" s="92">
        <f aca="true" t="shared" si="0" ref="I9:I19">G9+H9</f>
        <v>482401.26</v>
      </c>
    </row>
    <row r="10" spans="1:9" ht="12.75">
      <c r="A10" s="89" t="s">
        <v>88</v>
      </c>
      <c r="C10" s="90">
        <f>I20</f>
        <v>5600805.54</v>
      </c>
      <c r="F10" s="94" t="s">
        <v>75</v>
      </c>
      <c r="G10" s="91">
        <v>197043.75</v>
      </c>
      <c r="H10" s="93">
        <v>317051.22</v>
      </c>
      <c r="I10" s="92">
        <f t="shared" si="0"/>
        <v>514094.97</v>
      </c>
    </row>
    <row r="11" spans="1:9" ht="12.75">
      <c r="A11" s="89"/>
      <c r="C11" s="90"/>
      <c r="F11" s="104" t="s">
        <v>76</v>
      </c>
      <c r="G11" s="105">
        <v>90084.11</v>
      </c>
      <c r="H11" s="106">
        <v>265892.32</v>
      </c>
      <c r="I11" s="107">
        <f t="shared" si="0"/>
        <v>355976.43</v>
      </c>
    </row>
    <row r="12" spans="1:9" ht="12.75">
      <c r="A12" t="s">
        <v>32</v>
      </c>
      <c r="C12" s="90">
        <f>F36</f>
        <v>151954264.04999998</v>
      </c>
      <c r="F12" s="94" t="s">
        <v>77</v>
      </c>
      <c r="G12" s="91">
        <v>187703.98</v>
      </c>
      <c r="H12" s="93">
        <v>260207.08</v>
      </c>
      <c r="I12" s="92">
        <f t="shared" si="0"/>
        <v>447911.06</v>
      </c>
    </row>
    <row r="13" spans="1:9" ht="12.75">
      <c r="A13" t="s">
        <v>50</v>
      </c>
      <c r="C13" s="90">
        <v>545490008.68</v>
      </c>
      <c r="F13" s="94" t="s">
        <v>78</v>
      </c>
      <c r="G13" s="91">
        <v>142859.18</v>
      </c>
      <c r="H13" s="93">
        <v>348439.8</v>
      </c>
      <c r="I13" s="92">
        <f t="shared" si="0"/>
        <v>491298.98</v>
      </c>
    </row>
    <row r="14" spans="1:9" ht="12.75">
      <c r="A14" t="s">
        <v>45</v>
      </c>
      <c r="C14" s="90">
        <f>C13-C12</f>
        <v>393535744.63</v>
      </c>
      <c r="F14" s="94" t="s">
        <v>79</v>
      </c>
      <c r="G14" s="91">
        <v>137670.29</v>
      </c>
      <c r="H14" s="93">
        <v>428602.76</v>
      </c>
      <c r="I14" s="92">
        <f t="shared" si="0"/>
        <v>566273.05</v>
      </c>
    </row>
    <row r="15" spans="3:9" ht="12.75">
      <c r="C15" s="90"/>
      <c r="F15" s="94" t="s">
        <v>80</v>
      </c>
      <c r="G15" s="91">
        <v>132819.44</v>
      </c>
      <c r="H15" s="93">
        <v>458629.57</v>
      </c>
      <c r="I15" s="92">
        <f t="shared" si="0"/>
        <v>591449.01</v>
      </c>
    </row>
    <row r="16" spans="1:9" ht="12.75">
      <c r="A16" t="s">
        <v>30</v>
      </c>
      <c r="C16" s="101">
        <f>G36</f>
        <v>2587805480</v>
      </c>
      <c r="F16" s="94" t="s">
        <v>81</v>
      </c>
      <c r="G16" s="91">
        <v>143079.84</v>
      </c>
      <c r="H16" s="93">
        <v>365066.89</v>
      </c>
      <c r="I16" s="92">
        <f t="shared" si="0"/>
        <v>508146.73</v>
      </c>
    </row>
    <row r="17" spans="1:9" ht="12.75">
      <c r="A17" t="s">
        <v>47</v>
      </c>
      <c r="C17" s="101">
        <f>C18-C16</f>
        <v>3310898447</v>
      </c>
      <c r="F17" s="94" t="s">
        <v>82</v>
      </c>
      <c r="G17" s="91">
        <v>71156.7</v>
      </c>
      <c r="H17" s="93">
        <v>284690.46</v>
      </c>
      <c r="I17" s="92">
        <f t="shared" si="0"/>
        <v>355847.16000000003</v>
      </c>
    </row>
    <row r="18" spans="1:9" ht="12.75">
      <c r="A18" s="89" t="s">
        <v>89</v>
      </c>
      <c r="C18" s="101">
        <v>5898703927</v>
      </c>
      <c r="F18" s="94" t="s">
        <v>83</v>
      </c>
      <c r="G18" s="91">
        <v>132448.05</v>
      </c>
      <c r="H18" s="93">
        <v>244915.45</v>
      </c>
      <c r="I18" s="92">
        <f t="shared" si="0"/>
        <v>377363.5</v>
      </c>
    </row>
    <row r="19" spans="6:9" ht="12.75">
      <c r="F19" s="94" t="s">
        <v>84</v>
      </c>
      <c r="G19" s="91">
        <v>138725.04</v>
      </c>
      <c r="H19" s="93">
        <v>284221.41</v>
      </c>
      <c r="I19" s="92">
        <f t="shared" si="0"/>
        <v>422946.44999999995</v>
      </c>
    </row>
    <row r="20" spans="6:9" ht="12.75">
      <c r="F20" s="95" t="s">
        <v>96</v>
      </c>
      <c r="G20" s="96">
        <f>SUM(G8:G19)</f>
        <v>1680046.6700000002</v>
      </c>
      <c r="H20" s="97">
        <f>SUM(H8:H19)</f>
        <v>3920758.87</v>
      </c>
      <c r="I20" s="97">
        <f>SUM(I8:I19)</f>
        <v>5600805.54</v>
      </c>
    </row>
    <row r="29" spans="3:9" ht="12.75">
      <c r="C29" s="108"/>
      <c r="F29" s="89" t="s">
        <v>97</v>
      </c>
      <c r="G29" s="89" t="s">
        <v>98</v>
      </c>
      <c r="I29" s="89"/>
    </row>
    <row r="30" spans="5:9" ht="12.75">
      <c r="E30">
        <v>356</v>
      </c>
      <c r="F30" s="110">
        <v>1332322.63</v>
      </c>
      <c r="G30" s="101">
        <v>16189920</v>
      </c>
      <c r="I30" s="112"/>
    </row>
    <row r="31" spans="5:9" ht="12.75">
      <c r="E31">
        <v>358</v>
      </c>
      <c r="F31" s="110">
        <v>26434975.33</v>
      </c>
      <c r="G31" s="101">
        <v>337481190</v>
      </c>
      <c r="I31" s="112"/>
    </row>
    <row r="32" spans="3:9" ht="12.75">
      <c r="C32" s="108"/>
      <c r="E32">
        <v>359</v>
      </c>
      <c r="F32" s="110">
        <v>18775773.52</v>
      </c>
      <c r="G32" s="101">
        <v>236718250</v>
      </c>
      <c r="I32" s="113"/>
    </row>
    <row r="33" spans="3:9" ht="12.75">
      <c r="C33" s="108"/>
      <c r="E33">
        <v>360</v>
      </c>
      <c r="F33" s="110">
        <v>2810297.16</v>
      </c>
      <c r="G33" s="101">
        <v>38929000</v>
      </c>
      <c r="I33" s="113"/>
    </row>
    <row r="34" spans="3:9" ht="12.75">
      <c r="C34" s="108"/>
      <c r="E34">
        <v>371</v>
      </c>
      <c r="F34" s="111">
        <v>87013226.32</v>
      </c>
      <c r="G34" s="101">
        <v>1659326000</v>
      </c>
      <c r="I34" s="113"/>
    </row>
    <row r="35" spans="3:9" ht="12.75">
      <c r="C35" s="108"/>
      <c r="E35">
        <v>372</v>
      </c>
      <c r="F35" s="111">
        <v>15587669.09</v>
      </c>
      <c r="G35" s="101">
        <v>299161120</v>
      </c>
      <c r="I35" s="113"/>
    </row>
    <row r="36" spans="3:9" ht="12.75">
      <c r="C36" s="108"/>
      <c r="E36" s="89" t="s">
        <v>87</v>
      </c>
      <c r="F36" s="110">
        <f>SUM(F30:F35)</f>
        <v>151954264.04999998</v>
      </c>
      <c r="G36" s="101">
        <f>SUM(G30:G35)</f>
        <v>2587805480</v>
      </c>
      <c r="I36" s="112"/>
    </row>
    <row r="37" ht="12.75">
      <c r="C37" s="108"/>
    </row>
    <row r="38" ht="12.75">
      <c r="C38" s="108"/>
    </row>
    <row r="39" ht="12.75">
      <c r="C39" s="108"/>
    </row>
  </sheetData>
  <sheetProtection/>
  <mergeCells count="1">
    <mergeCell ref="A8:C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2016-07-18T18:01:05Z</cp:lastPrinted>
  <dcterms:created xsi:type="dcterms:W3CDTF">2015-02-25T19:08:36Z</dcterms:created>
  <dcterms:modified xsi:type="dcterms:W3CDTF">2016-07-18T19:31:33Z</dcterms:modified>
  <cp:category/>
  <cp:version/>
  <cp:contentType/>
  <cp:contentStatus/>
</cp:coreProperties>
</file>