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60" windowHeight="9150" activeTab="0"/>
  </bookViews>
  <sheets>
    <sheet name="ICP Summary" sheetId="1" r:id="rId1"/>
    <sheet name="Direct ICP" sheetId="2" r:id="rId2"/>
    <sheet name="Affiliate ICP" sheetId="3" r:id="rId3"/>
    <sheet name="AEPSC ICP" sheetId="4" r:id="rId4"/>
  </sheets>
  <definedNames>
    <definedName name="Begin_Print1">#REF!</definedName>
    <definedName name="Begin_Print2">#REF!</definedName>
    <definedName name="End_of_Report">#REF!</definedName>
    <definedName name="End_Print1">#REF!</definedName>
    <definedName name="End_Print2">#REF!</definedName>
    <definedName name="NvsASD">"V2014-09-30"</definedName>
    <definedName name="NvsAutoDrillOk">"VN"</definedName>
    <definedName name="NvsElapsedTime">0.000289351854007691</definedName>
    <definedName name="NvsEndTime">41922.3242708333</definedName>
    <definedName name="NvsInstanceHook">"""nvsMacro"""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"V117"</definedName>
    <definedName name="NvsReqBUOnly">"VY"</definedName>
    <definedName name="NvsTransLed">"VN"</definedName>
    <definedName name="NvsTreeASD">"V2014-09-30"</definedName>
    <definedName name="NvsValTbl.ACCOUNT">"GL_ACCOUNT_TBL"</definedName>
    <definedName name="NvsValTbl.CURRENCY_CD">"CURRENCY_CD_TBL"</definedName>
    <definedName name="_xlnm.Print_Titles" localSheetId="3">'AEPSC ICP'!$1:$4</definedName>
    <definedName name="Reserved_Section">#REF!</definedName>
    <definedName name="search_directory_name">"R:\fcm90prd\nvision\rpts\Fin_Reports\"</definedName>
  </definedNames>
  <calcPr fullCalcOnLoad="1"/>
</workbook>
</file>

<file path=xl/sharedStrings.xml><?xml version="1.0" encoding="utf-8"?>
<sst xmlns="http://schemas.openxmlformats.org/spreadsheetml/2006/main" count="308" uniqueCount="132">
  <si>
    <t>Incentive Compensation</t>
  </si>
  <si>
    <t xml:space="preserve">Kentucky Power </t>
  </si>
  <si>
    <t>For Test Year Ended Setember 30, 2014</t>
  </si>
  <si>
    <t>KPCo Incentive Compensation</t>
  </si>
  <si>
    <t>Total Company</t>
  </si>
  <si>
    <t>AEPSC</t>
  </si>
  <si>
    <t>Generation</t>
  </si>
  <si>
    <t>T&amp;D</t>
  </si>
  <si>
    <t>Big Sandy</t>
  </si>
  <si>
    <t>Total</t>
  </si>
  <si>
    <t>Annualize Mitchell</t>
  </si>
  <si>
    <t>AG Proposed Adjustment</t>
  </si>
  <si>
    <t>75% Disallowance</t>
  </si>
  <si>
    <t>75% of Company Adjustment</t>
  </si>
  <si>
    <t>Mitchell Annualized</t>
  </si>
  <si>
    <t>Jurisdictional Factor</t>
  </si>
  <si>
    <t>Difference</t>
  </si>
  <si>
    <t>AGR Mitchell</t>
  </si>
  <si>
    <t>Account</t>
  </si>
  <si>
    <t>From Ben Loc</t>
  </si>
  <si>
    <t>5000000</t>
  </si>
  <si>
    <t>1006</t>
  </si>
  <si>
    <t>1022</t>
  </si>
  <si>
    <t>1060</t>
  </si>
  <si>
    <t>1140</t>
  </si>
  <si>
    <t>1176</t>
  </si>
  <si>
    <t>1241</t>
  </si>
  <si>
    <t>1257</t>
  </si>
  <si>
    <t>1267</t>
  </si>
  <si>
    <t>1311</t>
  </si>
  <si>
    <t>1469</t>
  </si>
  <si>
    <t>1581</t>
  </si>
  <si>
    <t>1850</t>
  </si>
  <si>
    <t>1860</t>
  </si>
  <si>
    <t>1862</t>
  </si>
  <si>
    <t>5000000 Total</t>
  </si>
  <si>
    <t>5010000</t>
  </si>
  <si>
    <t>1846</t>
  </si>
  <si>
    <t>5010000 Total</t>
  </si>
  <si>
    <t>5010027</t>
  </si>
  <si>
    <t>5020002</t>
  </si>
  <si>
    <t>1730</t>
  </si>
  <si>
    <t>5020002 Total</t>
  </si>
  <si>
    <t>5020003</t>
  </si>
  <si>
    <t>5020003 Total</t>
  </si>
  <si>
    <t>5020004</t>
  </si>
  <si>
    <t>5020004 Total</t>
  </si>
  <si>
    <t>5020007</t>
  </si>
  <si>
    <t>5020007 Total</t>
  </si>
  <si>
    <t>5060000</t>
  </si>
  <si>
    <t>5060000 Total</t>
  </si>
  <si>
    <t>5100000</t>
  </si>
  <si>
    <t>1552</t>
  </si>
  <si>
    <t>1736</t>
  </si>
  <si>
    <t>5100000 Total</t>
  </si>
  <si>
    <t>5110000</t>
  </si>
  <si>
    <t>5110000 Total</t>
  </si>
  <si>
    <t>5120000</t>
  </si>
  <si>
    <t>5120000 Total</t>
  </si>
  <si>
    <t>5130000</t>
  </si>
  <si>
    <t>5130000 Total</t>
  </si>
  <si>
    <t>5140000</t>
  </si>
  <si>
    <t>5140000 Total</t>
  </si>
  <si>
    <t>9200000</t>
  </si>
  <si>
    <t>1002</t>
  </si>
  <si>
    <t>1021</t>
  </si>
  <si>
    <t>1056</t>
  </si>
  <si>
    <t>1061</t>
  </si>
  <si>
    <t>1062</t>
  </si>
  <si>
    <t>1171</t>
  </si>
  <si>
    <t>1220</t>
  </si>
  <si>
    <t>1443</t>
  </si>
  <si>
    <t>1570</t>
  </si>
  <si>
    <t>1595</t>
  </si>
  <si>
    <t>1824</t>
  </si>
  <si>
    <t>1856</t>
  </si>
  <si>
    <t>9200000 Total</t>
  </si>
  <si>
    <t>9210001</t>
  </si>
  <si>
    <t>9210001 Total</t>
  </si>
  <si>
    <t>9230001</t>
  </si>
  <si>
    <t>9230001 Total</t>
  </si>
  <si>
    <t>9230003</t>
  </si>
  <si>
    <t>9230003 Total</t>
  </si>
  <si>
    <t>9250002</t>
  </si>
  <si>
    <t>9250002 Total</t>
  </si>
  <si>
    <t>9260001</t>
  </si>
  <si>
    <t>9260001 Total</t>
  </si>
  <si>
    <t>9280000</t>
  </si>
  <si>
    <t>9280000 Total</t>
  </si>
  <si>
    <t>9280002</t>
  </si>
  <si>
    <t>9280002 Total</t>
  </si>
  <si>
    <t>9302003</t>
  </si>
  <si>
    <t>9302003 Total</t>
  </si>
  <si>
    <t>9302458</t>
  </si>
  <si>
    <t>9302458 Total</t>
  </si>
  <si>
    <t>9350003</t>
  </si>
  <si>
    <t>9350003 Total</t>
  </si>
  <si>
    <t>9350013</t>
  </si>
  <si>
    <t>9350013 Total</t>
  </si>
  <si>
    <t>Grand Total</t>
  </si>
  <si>
    <t xml:space="preserve"> </t>
  </si>
  <si>
    <t>AEPSC Charge</t>
  </si>
  <si>
    <t>60/40 Split Between Big Sandy and Mitchell</t>
  </si>
  <si>
    <t>50% Share Billed to AGR</t>
  </si>
  <si>
    <t>9 Months Ended September 30, 2014</t>
  </si>
  <si>
    <t>9350012</t>
  </si>
  <si>
    <t>9350023</t>
  </si>
  <si>
    <t>Affiliate ICP Billed to Kentucky Power Company Billable for Mitchell</t>
  </si>
  <si>
    <t>AEPSC ICP Billed to Kentucky Power Company Billable to Mitchell Plant</t>
  </si>
  <si>
    <t>5020000</t>
  </si>
  <si>
    <t>5020005</t>
  </si>
  <si>
    <t>KPCo Incentive Compensation (a)</t>
  </si>
  <si>
    <t>AEPSC (b)</t>
  </si>
  <si>
    <t>(a) - Provided in AG 1-369</t>
  </si>
  <si>
    <t>(b) - Provided in Staff 2-112</t>
  </si>
  <si>
    <t>Per Books - 12 Months Ended September 30, 2014</t>
  </si>
  <si>
    <t>Big Sandy Removed from Base Case</t>
  </si>
  <si>
    <t>Section V Exhibit 2 Page 25 ADJ</t>
  </si>
  <si>
    <t>AG Proposed ICP Adjustment</t>
  </si>
  <si>
    <t>Calculation of ICP related to Big Sandy and Mitchell Company Proposed Adjustments</t>
  </si>
  <si>
    <t>KY Mitchell (c)</t>
  </si>
  <si>
    <t>Direct ICP Billed to Kentucky Power Company Billable for Mitchell</t>
  </si>
  <si>
    <t>Direct 
ICP Charge</t>
  </si>
  <si>
    <t>Affiliate 
ICP Charge</t>
  </si>
  <si>
    <t>Affiliate ICP (b)</t>
  </si>
  <si>
    <t>Affiliate ICP</t>
  </si>
  <si>
    <t>Company Calculation Using Ag's Proposed Method</t>
  </si>
  <si>
    <t>T&amp;D Per Books</t>
  </si>
  <si>
    <t>ICP in Cost of Service</t>
  </si>
  <si>
    <t>75% Disallowance Proposed by AG</t>
  </si>
  <si>
    <t>Revised AG Adjustment</t>
  </si>
  <si>
    <t>(c) -  See Page 2 - 6 for the ICP billings for direct, affilate and AEPSC charges.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</si>
</sst>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;[Red]0"/>
    <numFmt numFmtId="168" formatCode="&quot;ID: &quot;\ #,##0"/>
    <numFmt numFmtId="169" formatCode="0.0%"/>
    <numFmt numFmtId="170" formatCode="_(* #,##0.0000_);_(* \(#,##0.0000\);_(* &quot;-&quot;????_);_(@_)"/>
    <numFmt numFmtId="171" formatCode="_(&quot;$&quot;* #,##0.0_);_(&quot;$&quot;* \(#,##0.0\);_(&quot;$&quot;* &quot;-&quot;_);_(@_)"/>
    <numFmt numFmtId="172" formatCode="_(&quot;$&quot;* #,##0.00_);_(&quot;$&quot;* \(#,##0.00\);_(&quot;$&quot;* &quot;-&quot;_);_(@_)"/>
    <numFmt numFmtId="173" formatCode="#,##0.0_);[Red]\(#,##0.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MS Sans Serif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9">
      <alignment horizontal="center"/>
      <protection/>
    </xf>
    <xf numFmtId="0" fontId="3" fillId="0" borderId="9">
      <alignment horizontal="center"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33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0" fillId="0" borderId="11" xfId="0" applyBorder="1" applyAlignment="1">
      <alignment/>
    </xf>
    <xf numFmtId="43" fontId="0" fillId="0" borderId="0" xfId="42" applyFont="1" applyAlignment="1">
      <alignment/>
    </xf>
    <xf numFmtId="0" fontId="4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40" fillId="0" borderId="11" xfId="0" applyFont="1" applyBorder="1" applyAlignment="1">
      <alignment horizontal="center" wrapText="1"/>
    </xf>
    <xf numFmtId="40" fontId="0" fillId="0" borderId="0" xfId="0" applyNumberFormat="1" applyAlignment="1">
      <alignment/>
    </xf>
    <xf numFmtId="0" fontId="40" fillId="0" borderId="11" xfId="0" applyFont="1" applyBorder="1" applyAlignment="1">
      <alignment horizontal="center"/>
    </xf>
    <xf numFmtId="40" fontId="0" fillId="0" borderId="11" xfId="0" applyNumberFormat="1" applyBorder="1" applyAlignment="1">
      <alignment/>
    </xf>
    <xf numFmtId="40" fontId="40" fillId="0" borderId="0" xfId="0" applyNumberFormat="1" applyFont="1" applyAlignment="1">
      <alignment/>
    </xf>
    <xf numFmtId="0" fontId="37" fillId="0" borderId="0" xfId="57">
      <alignment/>
      <protection/>
    </xf>
    <xf numFmtId="10" fontId="0" fillId="0" borderId="0" xfId="64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42" fontId="0" fillId="0" borderId="0" xfId="46" applyNumberFormat="1" applyFont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44" fontId="0" fillId="0" borderId="0" xfId="46" applyFont="1" applyAlignment="1">
      <alignment/>
    </xf>
    <xf numFmtId="42" fontId="0" fillId="0" borderId="0" xfId="46" applyNumberFormat="1" applyFont="1" applyAlignment="1">
      <alignment/>
    </xf>
    <xf numFmtId="165" fontId="0" fillId="0" borderId="11" xfId="0" applyNumberFormat="1" applyBorder="1" applyAlignment="1">
      <alignment/>
    </xf>
    <xf numFmtId="42" fontId="0" fillId="0" borderId="12" xfId="46" applyNumberFormat="1" applyFont="1" applyBorder="1" applyAlignment="1">
      <alignment/>
    </xf>
    <xf numFmtId="40" fontId="37" fillId="0" borderId="0" xfId="57" applyNumberFormat="1">
      <alignment/>
      <protection/>
    </xf>
    <xf numFmtId="40" fontId="44" fillId="0" borderId="0" xfId="57" applyNumberFormat="1" applyFont="1">
      <alignment/>
      <protection/>
    </xf>
    <xf numFmtId="40" fontId="37" fillId="0" borderId="11" xfId="57" applyNumberFormat="1" applyBorder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PSChar" xfId="65"/>
    <cellStyle name="PSChar 2" xfId="66"/>
    <cellStyle name="PSDate" xfId="67"/>
    <cellStyle name="PSDate 2" xfId="68"/>
    <cellStyle name="PSDec" xfId="69"/>
    <cellStyle name="PSDec 2" xfId="70"/>
    <cellStyle name="PSHeading" xfId="71"/>
    <cellStyle name="PSHeading 2" xfId="72"/>
    <cellStyle name="PSInt" xfId="73"/>
    <cellStyle name="PSInt 2" xfId="74"/>
    <cellStyle name="PSSpacer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view="pageLayout" workbookViewId="0" topLeftCell="A19">
      <selection activeCell="I26" sqref="I26"/>
    </sheetView>
  </sheetViews>
  <sheetFormatPr defaultColWidth="9.140625" defaultRowHeight="15"/>
  <cols>
    <col min="3" max="3" width="10.7109375" style="0" customWidth="1"/>
    <col min="4" max="4" width="13.421875" style="0" bestFit="1" customWidth="1"/>
    <col min="5" max="5" width="11.57421875" style="0" bestFit="1" customWidth="1"/>
    <col min="6" max="6" width="12.57421875" style="0" bestFit="1" customWidth="1"/>
    <col min="7" max="7" width="11.57421875" style="0" bestFit="1" customWidth="1"/>
    <col min="8" max="8" width="13.7109375" style="0" bestFit="1" customWidth="1"/>
    <col min="9" max="9" width="12.421875" style="0" bestFit="1" customWidth="1"/>
    <col min="10" max="10" width="11.5742187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5" ht="15">
      <c r="A5" s="15" t="s">
        <v>115</v>
      </c>
    </row>
    <row r="6" spans="4:6" ht="15">
      <c r="D6" s="16" t="s">
        <v>4</v>
      </c>
      <c r="E6" s="16" t="s">
        <v>7</v>
      </c>
      <c r="F6" s="16" t="s">
        <v>6</v>
      </c>
    </row>
    <row r="7" spans="1:8" ht="15">
      <c r="A7" t="s">
        <v>111</v>
      </c>
      <c r="D7" s="17">
        <v>3579033</v>
      </c>
      <c r="E7" s="17">
        <v>1623529</v>
      </c>
      <c r="F7" s="17">
        <v>1955504</v>
      </c>
      <c r="H7" s="1"/>
    </row>
    <row r="8" spans="1:6" ht="15">
      <c r="A8" t="s">
        <v>124</v>
      </c>
      <c r="D8" s="2">
        <v>99763</v>
      </c>
      <c r="E8" s="2">
        <v>73092</v>
      </c>
      <c r="F8" s="2">
        <v>26671</v>
      </c>
    </row>
    <row r="9" spans="1:6" ht="15">
      <c r="A9" t="s">
        <v>112</v>
      </c>
      <c r="D9" s="18">
        <v>3510392</v>
      </c>
      <c r="E9" s="18">
        <v>1785181</v>
      </c>
      <c r="F9" s="18">
        <v>1725211</v>
      </c>
    </row>
    <row r="10" spans="4:6" ht="15">
      <c r="D10" s="17">
        <f>SUM(D7:D9)</f>
        <v>7189188</v>
      </c>
      <c r="E10" s="17">
        <f>SUM(E7:E9)</f>
        <v>3481802</v>
      </c>
      <c r="F10" s="17">
        <f>SUM(F7:F9)</f>
        <v>3707386</v>
      </c>
    </row>
    <row r="11" ht="15">
      <c r="A11" t="s">
        <v>113</v>
      </c>
    </row>
    <row r="12" ht="15">
      <c r="A12" t="s">
        <v>114</v>
      </c>
    </row>
    <row r="20" ht="15">
      <c r="A20" s="15" t="s">
        <v>119</v>
      </c>
    </row>
    <row r="21" spans="6:9" ht="15">
      <c r="F21" s="16" t="s">
        <v>6</v>
      </c>
      <c r="G21" s="16" t="s">
        <v>8</v>
      </c>
      <c r="H21" s="16" t="s">
        <v>120</v>
      </c>
      <c r="I21" s="16" t="s">
        <v>17</v>
      </c>
    </row>
    <row r="22" spans="1:9" ht="15">
      <c r="A22" t="s">
        <v>3</v>
      </c>
      <c r="F22" s="17">
        <f>F7</f>
        <v>1955504</v>
      </c>
      <c r="G22" s="17">
        <f>F22-H22-I22</f>
        <v>1271179</v>
      </c>
      <c r="H22" s="17">
        <f>ROUND('Direct ICP'!E30,0)</f>
        <v>684325</v>
      </c>
      <c r="I22" s="17"/>
    </row>
    <row r="23" spans="1:9" ht="15">
      <c r="A23" t="s">
        <v>125</v>
      </c>
      <c r="F23" s="7">
        <f>F8</f>
        <v>26671</v>
      </c>
      <c r="G23" s="2">
        <f>F23-H23-I23</f>
        <v>23537</v>
      </c>
      <c r="H23" s="7">
        <f>ROUND('Affiliate ICP'!E22,0)</f>
        <v>3134</v>
      </c>
      <c r="I23" s="7"/>
    </row>
    <row r="24" spans="1:9" ht="15">
      <c r="A24" t="s">
        <v>5</v>
      </c>
      <c r="F24" s="19">
        <f>F9</f>
        <v>1725211</v>
      </c>
      <c r="G24" s="18">
        <f>F24-H24-I24</f>
        <v>892521</v>
      </c>
      <c r="H24" s="18">
        <f>ROUND('AEPSC ICP'!E141,0)</f>
        <v>416345</v>
      </c>
      <c r="I24" s="19">
        <f>H24</f>
        <v>416345</v>
      </c>
    </row>
    <row r="25" spans="1:9" ht="15">
      <c r="A25" t="s">
        <v>9</v>
      </c>
      <c r="F25" s="17">
        <f>SUM(F22:F24)</f>
        <v>3707386</v>
      </c>
      <c r="G25" s="17">
        <f>SUM(G22:G24)</f>
        <v>2187237</v>
      </c>
      <c r="H25" s="17">
        <f>SUM(H22:H24)</f>
        <v>1103804</v>
      </c>
      <c r="I25" s="17">
        <f>SUM(I22:I24)</f>
        <v>416345</v>
      </c>
    </row>
    <row r="26" spans="1:9" ht="15">
      <c r="A26" t="s">
        <v>10</v>
      </c>
      <c r="F26" s="5"/>
      <c r="G26" s="5"/>
      <c r="H26" s="21">
        <f>ROUND((H25/9*12),0)</f>
        <v>1471739</v>
      </c>
      <c r="I26" s="5"/>
    </row>
    <row r="27" spans="6:9" ht="15">
      <c r="F27" s="5"/>
      <c r="G27" s="5"/>
      <c r="H27" s="21"/>
      <c r="I27" s="5"/>
    </row>
    <row r="28" spans="1:9" ht="15">
      <c r="A28" t="s">
        <v>131</v>
      </c>
      <c r="F28" s="5"/>
      <c r="G28" s="5"/>
      <c r="H28" s="21"/>
      <c r="I28" s="5"/>
    </row>
    <row r="29" spans="6:9" ht="15">
      <c r="F29" s="5"/>
      <c r="G29" s="5"/>
      <c r="H29" s="21"/>
      <c r="I29" s="5"/>
    </row>
    <row r="30" spans="6:9" ht="15">
      <c r="F30" s="5"/>
      <c r="G30" s="5"/>
      <c r="H30" s="21"/>
      <c r="I30" s="5"/>
    </row>
    <row r="31" spans="6:9" ht="15">
      <c r="F31" s="5"/>
      <c r="G31" s="5"/>
      <c r="H31" s="21"/>
      <c r="I31" s="5"/>
    </row>
    <row r="32" spans="6:9" ht="15">
      <c r="F32" s="5"/>
      <c r="G32" s="5"/>
      <c r="H32" s="21"/>
      <c r="I32" s="5"/>
    </row>
    <row r="33" ht="15">
      <c r="F33" s="3"/>
    </row>
    <row r="34" ht="15">
      <c r="F34" s="15" t="s">
        <v>126</v>
      </c>
    </row>
    <row r="35" spans="1:9" ht="15">
      <c r="A35" s="15" t="s">
        <v>11</v>
      </c>
      <c r="F35" t="s">
        <v>116</v>
      </c>
      <c r="I35" s="20">
        <v>0</v>
      </c>
    </row>
    <row r="36" spans="1:9" ht="15">
      <c r="A36" t="s">
        <v>4</v>
      </c>
      <c r="D36" s="3">
        <f>D10</f>
        <v>7189188</v>
      </c>
      <c r="F36" t="s">
        <v>14</v>
      </c>
      <c r="I36" s="3">
        <f>H26</f>
        <v>1471739</v>
      </c>
    </row>
    <row r="37" spans="1:9" ht="15">
      <c r="A37" t="s">
        <v>12</v>
      </c>
      <c r="D37">
        <f>0.75</f>
        <v>0.75</v>
      </c>
      <c r="F37" t="s">
        <v>127</v>
      </c>
      <c r="I37" s="3">
        <f>E10</f>
        <v>3481802</v>
      </c>
    </row>
    <row r="38" spans="4:9" ht="15">
      <c r="D38" s="3">
        <f>-D36*D37</f>
        <v>-5391891</v>
      </c>
      <c r="E38" s="1"/>
      <c r="F38" t="s">
        <v>117</v>
      </c>
      <c r="I38" s="22">
        <v>-983341</v>
      </c>
    </row>
    <row r="39" spans="1:9" ht="15">
      <c r="A39" t="s">
        <v>13</v>
      </c>
      <c r="D39" s="7">
        <v>737506</v>
      </c>
      <c r="F39" t="s">
        <v>128</v>
      </c>
      <c r="I39" s="21">
        <f>SUM(I36:I38)</f>
        <v>3970200</v>
      </c>
    </row>
    <row r="40" spans="4:9" ht="15">
      <c r="D40" s="3">
        <f>D38+D39</f>
        <v>-4654385</v>
      </c>
      <c r="F40" t="s">
        <v>129</v>
      </c>
      <c r="I40" s="3">
        <f>I39*-0.75</f>
        <v>-2977650</v>
      </c>
    </row>
    <row r="41" spans="1:10" ht="15">
      <c r="A41" t="s">
        <v>15</v>
      </c>
      <c r="D41" s="4">
        <v>0.99</v>
      </c>
      <c r="F41" t="s">
        <v>15</v>
      </c>
      <c r="I41" s="4">
        <v>0.99</v>
      </c>
      <c r="J41" s="6" t="s">
        <v>16</v>
      </c>
    </row>
    <row r="42" spans="1:10" ht="15.75" thickBot="1">
      <c r="A42" t="s">
        <v>118</v>
      </c>
      <c r="D42" s="17">
        <f>ROUND((D40*D41),0)</f>
        <v>-4607841</v>
      </c>
      <c r="F42" t="s">
        <v>130</v>
      </c>
      <c r="I42" s="17">
        <f>ROUND((I41*I40),0)</f>
        <v>-2947874</v>
      </c>
      <c r="J42" s="23">
        <f>I42-D42</f>
        <v>1659967</v>
      </c>
    </row>
    <row r="43" spans="6:9" ht="15.75" thickTop="1">
      <c r="F43" t="s">
        <v>100</v>
      </c>
      <c r="I43" s="1" t="s">
        <v>100</v>
      </c>
    </row>
    <row r="56" ht="15">
      <c r="B56" s="14"/>
    </row>
  </sheetData>
  <sheetProtection/>
  <printOptions/>
  <pageMargins left="0.45" right="0.45" top="0.5" bottom="0.5" header="0.3" footer="0.3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view="pageLayout" workbookViewId="0" topLeftCell="A1">
      <selection activeCell="I26" sqref="I26"/>
    </sheetView>
  </sheetViews>
  <sheetFormatPr defaultColWidth="9.140625" defaultRowHeight="15"/>
  <cols>
    <col min="2" max="2" width="12.28125" style="0" bestFit="1" customWidth="1"/>
    <col min="3" max="3" width="13.7109375" style="0" bestFit="1" customWidth="1"/>
    <col min="4" max="4" width="21.8515625" style="0" customWidth="1"/>
    <col min="5" max="5" width="21.140625" style="0" bestFit="1" customWidth="1"/>
  </cols>
  <sheetData>
    <row r="1" ht="15">
      <c r="A1" t="s">
        <v>121</v>
      </c>
    </row>
    <row r="2" ht="15">
      <c r="A2" t="s">
        <v>104</v>
      </c>
    </row>
    <row r="4" spans="1:5" ht="42" customHeight="1">
      <c r="A4" s="10" t="s">
        <v>18</v>
      </c>
      <c r="B4" s="10" t="s">
        <v>19</v>
      </c>
      <c r="C4" s="8" t="s">
        <v>122</v>
      </c>
      <c r="D4" s="8" t="s">
        <v>102</v>
      </c>
      <c r="E4" s="10" t="s">
        <v>103</v>
      </c>
    </row>
    <row r="5" spans="1:5" ht="15">
      <c r="A5" s="13" t="s">
        <v>20</v>
      </c>
      <c r="B5" s="13" t="s">
        <v>28</v>
      </c>
      <c r="C5" s="24">
        <v>16335.79</v>
      </c>
      <c r="D5" s="24"/>
      <c r="E5" s="24">
        <v>8167.895</v>
      </c>
    </row>
    <row r="6" spans="1:5" ht="15">
      <c r="A6" s="13" t="s">
        <v>39</v>
      </c>
      <c r="B6" s="13" t="s">
        <v>28</v>
      </c>
      <c r="C6" s="24">
        <v>50904.99999999999</v>
      </c>
      <c r="D6" s="24"/>
      <c r="E6" s="24">
        <v>25452.499999999996</v>
      </c>
    </row>
    <row r="7" spans="1:5" ht="15">
      <c r="A7" s="13" t="s">
        <v>109</v>
      </c>
      <c r="B7" s="13" t="s">
        <v>27</v>
      </c>
      <c r="C7" s="24">
        <v>52544.71000000001</v>
      </c>
      <c r="D7" s="24"/>
      <c r="E7" s="24">
        <v>26272.355000000003</v>
      </c>
    </row>
    <row r="8" spans="1:5" ht="15">
      <c r="A8" s="13" t="s">
        <v>109</v>
      </c>
      <c r="B8" s="13" t="s">
        <v>28</v>
      </c>
      <c r="C8" s="24">
        <v>75736.86999999998</v>
      </c>
      <c r="D8" s="24"/>
      <c r="E8" s="24">
        <v>37868.43499999999</v>
      </c>
    </row>
    <row r="9" spans="1:5" ht="15">
      <c r="A9" s="13" t="s">
        <v>109</v>
      </c>
      <c r="B9" s="13" t="s">
        <v>29</v>
      </c>
      <c r="C9" s="24">
        <v>22454.98</v>
      </c>
      <c r="D9" s="24"/>
      <c r="E9" s="24">
        <v>11227.49</v>
      </c>
    </row>
    <row r="10" spans="1:5" ht="15">
      <c r="A10" s="13" t="s">
        <v>40</v>
      </c>
      <c r="B10" s="13" t="s">
        <v>28</v>
      </c>
      <c r="C10" s="24">
        <v>48.55000000000001</v>
      </c>
      <c r="D10" s="24"/>
      <c r="E10" s="24">
        <v>24.275000000000006</v>
      </c>
    </row>
    <row r="11" spans="1:5" ht="15">
      <c r="A11" s="13" t="s">
        <v>43</v>
      </c>
      <c r="B11" s="13" t="s">
        <v>28</v>
      </c>
      <c r="C11" s="24">
        <v>86.01</v>
      </c>
      <c r="D11" s="24"/>
      <c r="E11" s="24">
        <v>43.005</v>
      </c>
    </row>
    <row r="12" spans="1:5" ht="15">
      <c r="A12" s="13" t="s">
        <v>45</v>
      </c>
      <c r="B12" s="13" t="s">
        <v>28</v>
      </c>
      <c r="C12" s="24">
        <v>36495.069999999985</v>
      </c>
      <c r="D12" s="24"/>
      <c r="E12" s="24">
        <v>18247.534999999993</v>
      </c>
    </row>
    <row r="13" spans="1:5" ht="15">
      <c r="A13" s="13" t="s">
        <v>110</v>
      </c>
      <c r="B13" s="13" t="s">
        <v>28</v>
      </c>
      <c r="C13" s="24">
        <v>15370.440000000002</v>
      </c>
      <c r="D13" s="24"/>
      <c r="E13" s="24">
        <v>7685.220000000001</v>
      </c>
    </row>
    <row r="14" spans="1:5" ht="15">
      <c r="A14" s="13" t="s">
        <v>49</v>
      </c>
      <c r="B14" s="13" t="s">
        <v>28</v>
      </c>
      <c r="C14" s="24">
        <v>272041.8499999998</v>
      </c>
      <c r="D14" s="24"/>
      <c r="E14" s="24">
        <v>136020.9249999999</v>
      </c>
    </row>
    <row r="15" spans="1:5" ht="15">
      <c r="A15" s="13" t="s">
        <v>49</v>
      </c>
      <c r="B15" s="13" t="s">
        <v>30</v>
      </c>
      <c r="C15" s="24">
        <v>221.54</v>
      </c>
      <c r="D15" s="24">
        <v>132.92399999999998</v>
      </c>
      <c r="E15" s="24">
        <v>66.46199999999999</v>
      </c>
    </row>
    <row r="16" spans="1:5" ht="15">
      <c r="A16" s="13" t="s">
        <v>51</v>
      </c>
      <c r="B16" s="13" t="s">
        <v>28</v>
      </c>
      <c r="C16" s="24">
        <v>198957.3299999999</v>
      </c>
      <c r="D16" s="24"/>
      <c r="E16" s="24">
        <v>99478.66499999995</v>
      </c>
    </row>
    <row r="17" spans="1:5" ht="15">
      <c r="A17" s="13" t="s">
        <v>51</v>
      </c>
      <c r="B17" s="13" t="s">
        <v>31</v>
      </c>
      <c r="C17" s="24">
        <v>-308.84</v>
      </c>
      <c r="D17" s="24">
        <v>-185.30399999999997</v>
      </c>
      <c r="E17" s="24">
        <v>-92.65199999999999</v>
      </c>
    </row>
    <row r="18" spans="1:5" ht="15">
      <c r="A18" s="13" t="s">
        <v>55</v>
      </c>
      <c r="B18" s="13" t="s">
        <v>27</v>
      </c>
      <c r="C18" s="24">
        <v>4998.150000000001</v>
      </c>
      <c r="D18" s="24"/>
      <c r="E18" s="24">
        <v>2499.0750000000003</v>
      </c>
    </row>
    <row r="19" spans="1:5" ht="15">
      <c r="A19" s="13" t="s">
        <v>55</v>
      </c>
      <c r="B19" s="13" t="s">
        <v>28</v>
      </c>
      <c r="C19" s="24">
        <v>9417.279999999997</v>
      </c>
      <c r="D19" s="24"/>
      <c r="E19" s="24">
        <v>4708.6399999999985</v>
      </c>
    </row>
    <row r="20" spans="1:5" ht="15">
      <c r="A20" s="13" t="s">
        <v>55</v>
      </c>
      <c r="B20" s="13" t="s">
        <v>29</v>
      </c>
      <c r="C20" s="24">
        <v>3699.08</v>
      </c>
      <c r="D20" s="24"/>
      <c r="E20" s="24">
        <v>1849.54</v>
      </c>
    </row>
    <row r="21" spans="1:5" ht="15">
      <c r="A21" s="13" t="s">
        <v>57</v>
      </c>
      <c r="B21" s="13" t="s">
        <v>27</v>
      </c>
      <c r="C21" s="24">
        <v>194274.6899999999</v>
      </c>
      <c r="D21" s="24"/>
      <c r="E21" s="24">
        <v>97137.34499999994</v>
      </c>
    </row>
    <row r="22" spans="1:5" ht="15">
      <c r="A22" s="13" t="s">
        <v>57</v>
      </c>
      <c r="B22" s="13" t="s">
        <v>28</v>
      </c>
      <c r="C22" s="24">
        <v>167880.69999999966</v>
      </c>
      <c r="D22" s="24"/>
      <c r="E22" s="24">
        <v>83940.34999999983</v>
      </c>
    </row>
    <row r="23" spans="1:5" ht="15">
      <c r="A23" s="13" t="s">
        <v>57</v>
      </c>
      <c r="B23" s="13" t="s">
        <v>29</v>
      </c>
      <c r="C23" s="24">
        <v>105145.33999999995</v>
      </c>
      <c r="D23" s="24"/>
      <c r="E23" s="24">
        <v>52572.66999999998</v>
      </c>
    </row>
    <row r="24" spans="1:5" ht="15">
      <c r="A24" s="13" t="s">
        <v>59</v>
      </c>
      <c r="B24" s="13" t="s">
        <v>27</v>
      </c>
      <c r="C24" s="24">
        <v>20191.07</v>
      </c>
      <c r="D24" s="24"/>
      <c r="E24" s="24">
        <v>10095.535</v>
      </c>
    </row>
    <row r="25" spans="1:5" ht="15">
      <c r="A25" s="13" t="s">
        <v>59</v>
      </c>
      <c r="B25" s="13" t="s">
        <v>28</v>
      </c>
      <c r="C25" s="24">
        <v>47527.56000000001</v>
      </c>
      <c r="D25" s="24"/>
      <c r="E25" s="24">
        <v>23763.780000000006</v>
      </c>
    </row>
    <row r="26" spans="1:5" ht="15">
      <c r="A26" s="13" t="s">
        <v>59</v>
      </c>
      <c r="B26" s="13" t="s">
        <v>29</v>
      </c>
      <c r="C26" s="24">
        <v>44476.27000000003</v>
      </c>
      <c r="D26" s="24"/>
      <c r="E26" s="24">
        <v>22238.135000000017</v>
      </c>
    </row>
    <row r="27" spans="1:5" ht="15">
      <c r="A27" s="13" t="s">
        <v>61</v>
      </c>
      <c r="B27" s="13" t="s">
        <v>27</v>
      </c>
      <c r="C27" s="24">
        <v>4079.2699999999986</v>
      </c>
      <c r="D27" s="24"/>
      <c r="E27" s="24">
        <v>2039.6349999999993</v>
      </c>
    </row>
    <row r="28" spans="1:5" ht="15">
      <c r="A28" s="13" t="s">
        <v>61</v>
      </c>
      <c r="B28" s="13" t="s">
        <v>28</v>
      </c>
      <c r="C28" s="24">
        <v>25251.00000000001</v>
      </c>
      <c r="D28" s="24"/>
      <c r="E28" s="24">
        <v>12625.500000000005</v>
      </c>
    </row>
    <row r="29" spans="1:5" ht="15">
      <c r="A29" s="13"/>
      <c r="B29" s="13" t="s">
        <v>29</v>
      </c>
      <c r="C29" s="26">
        <v>786.3399999999999</v>
      </c>
      <c r="D29" s="26"/>
      <c r="E29" s="26">
        <v>393.16999999999996</v>
      </c>
    </row>
    <row r="30" spans="1:5" ht="15">
      <c r="A30" s="13" t="s">
        <v>99</v>
      </c>
      <c r="B30" s="13"/>
      <c r="C30" s="25">
        <v>1368616.0499999993</v>
      </c>
      <c r="D30" s="25">
        <v>-52.379999999999995</v>
      </c>
      <c r="E30" s="25">
        <v>684325.4849999998</v>
      </c>
    </row>
  </sheetData>
  <sheetProtection/>
  <printOptions/>
  <pageMargins left="0.45" right="0.45" top="0.5" bottom="0.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Layout" workbookViewId="0" topLeftCell="A1">
      <selection activeCell="I26" sqref="I26"/>
    </sheetView>
  </sheetViews>
  <sheetFormatPr defaultColWidth="9.140625" defaultRowHeight="15"/>
  <cols>
    <col min="1" max="2" width="12.28125" style="0" bestFit="1" customWidth="1"/>
    <col min="3" max="3" width="12.7109375" style="0" bestFit="1" customWidth="1"/>
    <col min="4" max="4" width="22.7109375" style="0" customWidth="1"/>
    <col min="5" max="5" width="21.140625" style="0" bestFit="1" customWidth="1"/>
  </cols>
  <sheetData>
    <row r="1" ht="15">
      <c r="A1" t="s">
        <v>107</v>
      </c>
    </row>
    <row r="2" ht="15">
      <c r="A2" t="s">
        <v>104</v>
      </c>
    </row>
    <row r="4" spans="1:5" ht="30">
      <c r="A4" s="10" t="s">
        <v>18</v>
      </c>
      <c r="B4" s="10" t="s">
        <v>19</v>
      </c>
      <c r="C4" s="8" t="s">
        <v>123</v>
      </c>
      <c r="D4" s="8" t="s">
        <v>102</v>
      </c>
      <c r="E4" s="10" t="s">
        <v>103</v>
      </c>
    </row>
    <row r="5" spans="1:5" ht="15">
      <c r="A5" s="13" t="s">
        <v>20</v>
      </c>
      <c r="B5" s="13" t="s">
        <v>22</v>
      </c>
      <c r="C5" s="24">
        <v>14.61</v>
      </c>
      <c r="D5" s="24">
        <v>8.766</v>
      </c>
      <c r="E5" s="24">
        <v>4.383</v>
      </c>
    </row>
    <row r="6" spans="1:5" ht="15">
      <c r="A6" s="13" t="s">
        <v>39</v>
      </c>
      <c r="B6" s="13" t="s">
        <v>28</v>
      </c>
      <c r="C6" s="24">
        <v>1005.77</v>
      </c>
      <c r="D6" s="24"/>
      <c r="E6" s="24">
        <v>502.885</v>
      </c>
    </row>
    <row r="7" spans="1:5" ht="15">
      <c r="A7" s="13" t="s">
        <v>49</v>
      </c>
      <c r="B7" s="13" t="s">
        <v>28</v>
      </c>
      <c r="C7" s="24">
        <v>4135.620000000001</v>
      </c>
      <c r="D7" s="24"/>
      <c r="E7" s="24">
        <v>2067.8100000000004</v>
      </c>
    </row>
    <row r="8" spans="1:5" ht="15">
      <c r="A8" s="13" t="s">
        <v>49</v>
      </c>
      <c r="B8" s="13" t="s">
        <v>30</v>
      </c>
      <c r="C8" s="24">
        <v>378.46</v>
      </c>
      <c r="D8" s="24">
        <v>227.07600000000005</v>
      </c>
      <c r="E8" s="24">
        <v>113.53800000000003</v>
      </c>
    </row>
    <row r="9" spans="1:5" ht="15">
      <c r="A9" s="13" t="s">
        <v>51</v>
      </c>
      <c r="B9" s="13" t="s">
        <v>24</v>
      </c>
      <c r="C9" s="24">
        <v>-0.69</v>
      </c>
      <c r="D9" s="24">
        <v>-0.414</v>
      </c>
      <c r="E9" s="24">
        <v>-0.207</v>
      </c>
    </row>
    <row r="10" spans="1:5" ht="15">
      <c r="A10" s="13" t="s">
        <v>51</v>
      </c>
      <c r="B10" s="13" t="s">
        <v>31</v>
      </c>
      <c r="C10" s="24">
        <v>-377.27</v>
      </c>
      <c r="D10" s="24">
        <v>-226.362</v>
      </c>
      <c r="E10" s="24">
        <v>-113.181</v>
      </c>
    </row>
    <row r="11" spans="1:5" ht="15">
      <c r="A11" s="13" t="s">
        <v>57</v>
      </c>
      <c r="B11" s="13" t="s">
        <v>27</v>
      </c>
      <c r="C11" s="24">
        <v>42.81</v>
      </c>
      <c r="D11" s="24"/>
      <c r="E11" s="24">
        <v>21.405</v>
      </c>
    </row>
    <row r="12" spans="1:5" ht="15">
      <c r="A12" s="13" t="s">
        <v>57</v>
      </c>
      <c r="B12" s="13" t="s">
        <v>29</v>
      </c>
      <c r="C12" s="24">
        <v>2.7</v>
      </c>
      <c r="D12" s="24"/>
      <c r="E12" s="24">
        <v>1.35</v>
      </c>
    </row>
    <row r="13" spans="1:5" ht="15">
      <c r="A13" s="13" t="s">
        <v>63</v>
      </c>
      <c r="B13" s="13" t="s">
        <v>23</v>
      </c>
      <c r="C13" s="24">
        <v>657.2799999999997</v>
      </c>
      <c r="D13" s="24">
        <v>394.3679999999999</v>
      </c>
      <c r="E13" s="24">
        <v>197.18399999999994</v>
      </c>
    </row>
    <row r="14" spans="1:5" ht="15">
      <c r="A14" s="13" t="s">
        <v>63</v>
      </c>
      <c r="B14" s="13" t="s">
        <v>68</v>
      </c>
      <c r="C14" s="24">
        <v>476.52</v>
      </c>
      <c r="D14" s="24">
        <v>285.912</v>
      </c>
      <c r="E14" s="24">
        <v>142.956</v>
      </c>
    </row>
    <row r="15" spans="1:5" ht="15">
      <c r="A15" s="13" t="s">
        <v>63</v>
      </c>
      <c r="B15" s="13" t="s">
        <v>25</v>
      </c>
      <c r="C15" s="24">
        <v>8.84</v>
      </c>
      <c r="D15" s="24">
        <v>5.303999999999999</v>
      </c>
      <c r="E15" s="24">
        <v>2.6519999999999997</v>
      </c>
    </row>
    <row r="16" spans="1:5" ht="15">
      <c r="A16" s="13" t="s">
        <v>63</v>
      </c>
      <c r="B16" s="13" t="s">
        <v>28</v>
      </c>
      <c r="C16" s="24">
        <v>156.49</v>
      </c>
      <c r="D16" s="24"/>
      <c r="E16" s="24">
        <v>78.245</v>
      </c>
    </row>
    <row r="17" spans="1:5" ht="15">
      <c r="A17" s="13" t="s">
        <v>77</v>
      </c>
      <c r="B17" s="13" t="s">
        <v>23</v>
      </c>
      <c r="C17" s="24">
        <v>14.490000000000002</v>
      </c>
      <c r="D17" s="24">
        <v>8.693999999999999</v>
      </c>
      <c r="E17" s="24">
        <v>4.3469999999999995</v>
      </c>
    </row>
    <row r="18" spans="1:5" ht="15">
      <c r="A18" s="13" t="s">
        <v>79</v>
      </c>
      <c r="B18" s="13" t="s">
        <v>23</v>
      </c>
      <c r="C18" s="24">
        <v>3.7199999999999998</v>
      </c>
      <c r="D18" s="24">
        <v>2.232</v>
      </c>
      <c r="E18" s="24">
        <v>1.116</v>
      </c>
    </row>
    <row r="19" spans="1:5" ht="15">
      <c r="A19" s="13" t="s">
        <v>105</v>
      </c>
      <c r="B19" s="13" t="s">
        <v>28</v>
      </c>
      <c r="C19" s="24">
        <v>79.98</v>
      </c>
      <c r="D19" s="24"/>
      <c r="E19" s="24">
        <v>39.99</v>
      </c>
    </row>
    <row r="20" spans="1:5" ht="15">
      <c r="A20" s="13" t="s">
        <v>97</v>
      </c>
      <c r="B20" s="13" t="s">
        <v>28</v>
      </c>
      <c r="C20" s="24">
        <v>106.08000000000001</v>
      </c>
      <c r="D20" s="24"/>
      <c r="E20" s="24">
        <v>53.040000000000006</v>
      </c>
    </row>
    <row r="21" spans="1:5" ht="15">
      <c r="A21" s="13" t="s">
        <v>106</v>
      </c>
      <c r="B21" s="13" t="s">
        <v>28</v>
      </c>
      <c r="C21" s="26">
        <v>32.99</v>
      </c>
      <c r="D21" s="26"/>
      <c r="E21" s="26">
        <v>16.495</v>
      </c>
    </row>
    <row r="22" spans="1:5" ht="15">
      <c r="A22" s="13" t="s">
        <v>99</v>
      </c>
      <c r="B22" s="13"/>
      <c r="C22" s="25">
        <f>SUM(C5:C21)</f>
        <v>6738.400000000001</v>
      </c>
      <c r="D22" s="25">
        <v>705.5759999999999</v>
      </c>
      <c r="E22" s="25">
        <v>3134.0080000000003</v>
      </c>
    </row>
  </sheetData>
  <sheetProtection/>
  <printOptions/>
  <pageMargins left="0.45" right="0.45" top="0.5" bottom="0.5" header="0.3" footer="0.3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1"/>
  <sheetViews>
    <sheetView view="pageLayout" workbookViewId="0" topLeftCell="A7">
      <selection activeCell="I26" sqref="I26"/>
    </sheetView>
  </sheetViews>
  <sheetFormatPr defaultColWidth="9.140625" defaultRowHeight="15"/>
  <cols>
    <col min="1" max="1" width="12.7109375" style="0" bestFit="1" customWidth="1"/>
    <col min="2" max="2" width="12.28125" style="0" bestFit="1" customWidth="1"/>
    <col min="3" max="3" width="12.7109375" style="0" bestFit="1" customWidth="1"/>
    <col min="4" max="4" width="21.00390625" style="0" bestFit="1" customWidth="1"/>
    <col min="5" max="5" width="27.8515625" style="0" bestFit="1" customWidth="1"/>
  </cols>
  <sheetData>
    <row r="1" ht="15">
      <c r="A1" t="s">
        <v>108</v>
      </c>
    </row>
    <row r="2" ht="15">
      <c r="A2" t="s">
        <v>104</v>
      </c>
    </row>
    <row r="4" spans="1:5" ht="45">
      <c r="A4" s="10" t="s">
        <v>18</v>
      </c>
      <c r="B4" s="10" t="s">
        <v>19</v>
      </c>
      <c r="C4" s="10" t="s">
        <v>101</v>
      </c>
      <c r="D4" s="8" t="s">
        <v>102</v>
      </c>
      <c r="E4" s="10" t="s">
        <v>103</v>
      </c>
    </row>
    <row r="5" spans="1:5" ht="15">
      <c r="A5" t="s">
        <v>20</v>
      </c>
      <c r="B5" t="s">
        <v>21</v>
      </c>
      <c r="C5" s="9">
        <v>87016.86522062324</v>
      </c>
      <c r="D5" s="9">
        <v>52210.119132373955</v>
      </c>
      <c r="E5" s="9">
        <v>26105.059566186977</v>
      </c>
    </row>
    <row r="6" spans="2:5" ht="15">
      <c r="B6" t="s">
        <v>22</v>
      </c>
      <c r="C6" s="9">
        <v>6722.541736630909</v>
      </c>
      <c r="D6" s="9">
        <v>4033.5250419785452</v>
      </c>
      <c r="E6" s="9">
        <v>2016.7625209892726</v>
      </c>
    </row>
    <row r="7" spans="2:5" ht="15">
      <c r="B7" t="s">
        <v>23</v>
      </c>
      <c r="C7" s="9">
        <v>49.19930793083408</v>
      </c>
      <c r="D7" s="9">
        <v>29.51958475850045</v>
      </c>
      <c r="E7" s="9">
        <v>14.759792379250225</v>
      </c>
    </row>
    <row r="8" spans="2:5" ht="15">
      <c r="B8" t="s">
        <v>24</v>
      </c>
      <c r="C8" s="9">
        <v>8512.275044770444</v>
      </c>
      <c r="D8" s="9">
        <v>5107.365026862265</v>
      </c>
      <c r="E8" s="9">
        <v>2553.6825134311325</v>
      </c>
    </row>
    <row r="9" spans="2:5" ht="15">
      <c r="B9" t="s">
        <v>25</v>
      </c>
      <c r="C9" s="9">
        <v>21723.24812102659</v>
      </c>
      <c r="D9" s="9">
        <v>13033.948872615952</v>
      </c>
      <c r="E9" s="9">
        <v>6516.974436307976</v>
      </c>
    </row>
    <row r="10" spans="2:5" ht="15">
      <c r="B10" t="s">
        <v>26</v>
      </c>
      <c r="C10" s="9">
        <v>54.38878703183257</v>
      </c>
      <c r="D10" s="9">
        <v>32.63327221909954</v>
      </c>
      <c r="E10" s="9">
        <v>16.31663610954977</v>
      </c>
    </row>
    <row r="11" spans="2:5" ht="15">
      <c r="B11" t="s">
        <v>27</v>
      </c>
      <c r="C11" s="9">
        <v>704.528740843502</v>
      </c>
      <c r="D11" s="9"/>
      <c r="E11" s="9">
        <v>352.264370421751</v>
      </c>
    </row>
    <row r="12" spans="2:5" ht="15">
      <c r="B12" t="s">
        <v>28</v>
      </c>
      <c r="C12" s="9">
        <v>96746.80331214555</v>
      </c>
      <c r="D12" s="9"/>
      <c r="E12" s="9">
        <v>48373.401656072776</v>
      </c>
    </row>
    <row r="13" spans="2:5" ht="15">
      <c r="B13" t="s">
        <v>29</v>
      </c>
      <c r="C13" s="9">
        <v>60.655726246030724</v>
      </c>
      <c r="D13" s="9"/>
      <c r="E13" s="9">
        <v>30.327863123015362</v>
      </c>
    </row>
    <row r="14" spans="2:5" ht="15">
      <c r="B14" t="s">
        <v>30</v>
      </c>
      <c r="C14" s="9">
        <v>138731.0274349722</v>
      </c>
      <c r="D14" s="9">
        <v>83238.61646098332</v>
      </c>
      <c r="E14" s="9">
        <v>41619.30823049166</v>
      </c>
    </row>
    <row r="15" spans="2:5" ht="15">
      <c r="B15" t="s">
        <v>31</v>
      </c>
      <c r="C15" s="9">
        <v>395.76606141333957</v>
      </c>
      <c r="D15" s="9">
        <v>237.4596368480037</v>
      </c>
      <c r="E15" s="9">
        <v>118.72981842400185</v>
      </c>
    </row>
    <row r="16" spans="2:5" ht="15">
      <c r="B16" t="s">
        <v>32</v>
      </c>
      <c r="C16" s="9">
        <v>32.94700198293942</v>
      </c>
      <c r="D16" s="9">
        <v>19.768201189763648</v>
      </c>
      <c r="E16" s="9">
        <v>9.884100594881824</v>
      </c>
    </row>
    <row r="17" spans="2:5" ht="15">
      <c r="B17" t="s">
        <v>33</v>
      </c>
      <c r="C17" s="9">
        <v>2399.9590789476842</v>
      </c>
      <c r="D17" s="9">
        <v>1439.9754473686105</v>
      </c>
      <c r="E17" s="9">
        <v>719.9877236843053</v>
      </c>
    </row>
    <row r="18" spans="2:5" ht="15">
      <c r="B18" t="s">
        <v>34</v>
      </c>
      <c r="C18" s="9">
        <v>6649.269786353266</v>
      </c>
      <c r="D18" s="9">
        <v>3989.5618718119595</v>
      </c>
      <c r="E18" s="9">
        <v>1994.7809359059797</v>
      </c>
    </row>
    <row r="19" spans="1:5" ht="15">
      <c r="A19" t="s">
        <v>35</v>
      </c>
      <c r="C19" s="9">
        <v>369799.4753609184</v>
      </c>
      <c r="D19" s="9">
        <v>163372.49254900997</v>
      </c>
      <c r="E19" s="9">
        <v>130442.24016412252</v>
      </c>
    </row>
    <row r="20" spans="1:5" ht="15">
      <c r="A20" t="s">
        <v>36</v>
      </c>
      <c r="B20" t="s">
        <v>21</v>
      </c>
      <c r="C20" s="9">
        <v>761.3924557003986</v>
      </c>
      <c r="D20" s="9">
        <v>456.83547342023917</v>
      </c>
      <c r="E20" s="9">
        <v>228.41773671011958</v>
      </c>
    </row>
    <row r="21" spans="2:5" ht="15">
      <c r="B21" t="s">
        <v>23</v>
      </c>
      <c r="C21" s="9">
        <v>8.0769321219152</v>
      </c>
      <c r="D21" s="9">
        <v>4.84615927314912</v>
      </c>
      <c r="E21" s="9">
        <v>2.42307963657456</v>
      </c>
    </row>
    <row r="22" spans="2:5" ht="15">
      <c r="B22" t="s">
        <v>27</v>
      </c>
      <c r="C22" s="9">
        <v>-466.1148567745712</v>
      </c>
      <c r="D22" s="9"/>
      <c r="E22" s="9">
        <v>-233.0574283872856</v>
      </c>
    </row>
    <row r="23" spans="2:5" ht="15">
      <c r="B23" t="s">
        <v>28</v>
      </c>
      <c r="C23" s="9">
        <v>2026.6538082251766</v>
      </c>
      <c r="D23" s="9"/>
      <c r="E23" s="9">
        <v>1013.3269041125883</v>
      </c>
    </row>
    <row r="24" spans="2:5" ht="15">
      <c r="B24" t="s">
        <v>29</v>
      </c>
      <c r="C24" s="9">
        <v>-466.1148567745712</v>
      </c>
      <c r="D24" s="9"/>
      <c r="E24" s="9">
        <v>-233.0574283872856</v>
      </c>
    </row>
    <row r="25" spans="2:5" ht="15">
      <c r="B25" t="s">
        <v>30</v>
      </c>
      <c r="C25" s="9">
        <v>982.1470423259323</v>
      </c>
      <c r="D25" s="9">
        <v>589.2882253955593</v>
      </c>
      <c r="E25" s="9">
        <v>294.64411269777963</v>
      </c>
    </row>
    <row r="26" spans="2:5" ht="15">
      <c r="B26" t="s">
        <v>37</v>
      </c>
      <c r="C26" s="9">
        <v>118.83811620218705</v>
      </c>
      <c r="D26" s="9">
        <v>71.30286972131222</v>
      </c>
      <c r="E26" s="9">
        <v>35.65143486065611</v>
      </c>
    </row>
    <row r="27" spans="1:5" ht="15">
      <c r="A27" t="s">
        <v>38</v>
      </c>
      <c r="C27" s="9">
        <v>2964.8786410264674</v>
      </c>
      <c r="D27" s="9">
        <v>1122.2727278102598</v>
      </c>
      <c r="E27" s="9">
        <v>1108.348411243147</v>
      </c>
    </row>
    <row r="28" spans="1:5" ht="15">
      <c r="A28" t="s">
        <v>39</v>
      </c>
      <c r="B28" t="s">
        <v>28</v>
      </c>
      <c r="C28" s="9">
        <v>1154.1212792086383</v>
      </c>
      <c r="D28" s="9"/>
      <c r="E28" s="9">
        <v>577.0606396043191</v>
      </c>
    </row>
    <row r="29" spans="3:5" ht="15">
      <c r="C29" s="9">
        <v>1154.1212792086383</v>
      </c>
      <c r="D29" s="9"/>
      <c r="E29" s="9">
        <v>577.0606396043191</v>
      </c>
    </row>
    <row r="30" spans="1:5" ht="15">
      <c r="A30" t="s">
        <v>40</v>
      </c>
      <c r="B30" t="s">
        <v>28</v>
      </c>
      <c r="C30" s="9">
        <v>767.6580081715838</v>
      </c>
      <c r="D30" s="9"/>
      <c r="E30" s="9">
        <v>383.8290040857919</v>
      </c>
    </row>
    <row r="31" spans="2:5" ht="15">
      <c r="B31" t="s">
        <v>41</v>
      </c>
      <c r="C31" s="9">
        <v>1332.9222465343157</v>
      </c>
      <c r="D31" s="9">
        <v>799.7533479205895</v>
      </c>
      <c r="E31" s="9">
        <v>399.87667396029474</v>
      </c>
    </row>
    <row r="32" spans="1:5" ht="15">
      <c r="A32" t="s">
        <v>42</v>
      </c>
      <c r="C32" s="9">
        <v>2100.5802547058993</v>
      </c>
      <c r="D32" s="9">
        <v>799.7533479205895</v>
      </c>
      <c r="E32" s="9">
        <v>783.7056780460866</v>
      </c>
    </row>
    <row r="33" spans="1:5" ht="15">
      <c r="A33" t="s">
        <v>43</v>
      </c>
      <c r="B33" t="s">
        <v>28</v>
      </c>
      <c r="C33" s="9">
        <v>246.18973204555107</v>
      </c>
      <c r="D33" s="9"/>
      <c r="E33" s="9">
        <v>123.09486602277553</v>
      </c>
    </row>
    <row r="34" spans="1:5" ht="15">
      <c r="A34" t="s">
        <v>44</v>
      </c>
      <c r="C34" s="9">
        <v>246.18973204555107</v>
      </c>
      <c r="D34" s="9"/>
      <c r="E34" s="9">
        <v>123.09486602277553</v>
      </c>
    </row>
    <row r="35" spans="1:5" ht="15">
      <c r="A35" t="s">
        <v>45</v>
      </c>
      <c r="B35" t="s">
        <v>28</v>
      </c>
      <c r="C35" s="9">
        <v>2087.814674243661</v>
      </c>
      <c r="D35" s="9"/>
      <c r="E35" s="9">
        <v>1043.9073371218306</v>
      </c>
    </row>
    <row r="36" spans="1:5" ht="15">
      <c r="A36" t="s">
        <v>46</v>
      </c>
      <c r="C36" s="9">
        <v>2087.814674243661</v>
      </c>
      <c r="D36" s="9"/>
      <c r="E36" s="9">
        <v>1043.9073371218306</v>
      </c>
    </row>
    <row r="37" spans="1:5" ht="15">
      <c r="A37" t="s">
        <v>47</v>
      </c>
      <c r="B37" t="s">
        <v>28</v>
      </c>
      <c r="C37" s="9">
        <v>914.0472693049369</v>
      </c>
      <c r="D37" s="9"/>
      <c r="E37" s="9">
        <v>457.02363465246844</v>
      </c>
    </row>
    <row r="38" spans="1:5" ht="15">
      <c r="A38" t="s">
        <v>48</v>
      </c>
      <c r="C38" s="9">
        <v>914.0472693049369</v>
      </c>
      <c r="D38" s="9"/>
      <c r="E38" s="9">
        <v>457.02363465246844</v>
      </c>
    </row>
    <row r="39" spans="1:5" ht="15">
      <c r="A39" t="s">
        <v>49</v>
      </c>
      <c r="B39" t="s">
        <v>21</v>
      </c>
      <c r="C39" s="9">
        <v>1763.9502085288032</v>
      </c>
      <c r="D39" s="9">
        <v>1058.370125117282</v>
      </c>
      <c r="E39" s="9">
        <v>529.185062558641</v>
      </c>
    </row>
    <row r="40" spans="2:5" ht="15">
      <c r="B40" t="s">
        <v>22</v>
      </c>
      <c r="C40" s="9">
        <v>1566.7652378741172</v>
      </c>
      <c r="D40" s="9">
        <v>940.0591427244703</v>
      </c>
      <c r="E40" s="9">
        <v>470.0295713622352</v>
      </c>
    </row>
    <row r="41" spans="2:5" ht="15">
      <c r="B41" t="s">
        <v>23</v>
      </c>
      <c r="C41" s="9">
        <v>51.809009309288456</v>
      </c>
      <c r="D41" s="9">
        <v>31.08540558557307</v>
      </c>
      <c r="E41" s="9">
        <v>15.542702792786535</v>
      </c>
    </row>
    <row r="42" spans="2:5" ht="15">
      <c r="B42" t="s">
        <v>26</v>
      </c>
      <c r="C42" s="9">
        <v>180.7964421052117</v>
      </c>
      <c r="D42" s="9">
        <v>108.47786526312701</v>
      </c>
      <c r="E42" s="9">
        <v>54.23893263156351</v>
      </c>
    </row>
    <row r="43" spans="2:5" ht="15">
      <c r="B43" t="s">
        <v>28</v>
      </c>
      <c r="C43" s="9">
        <v>8793.072292829476</v>
      </c>
      <c r="D43" s="9"/>
      <c r="E43" s="9">
        <v>4396.536146414738</v>
      </c>
    </row>
    <row r="44" spans="2:5" ht="15">
      <c r="B44" t="s">
        <v>30</v>
      </c>
      <c r="C44" s="9">
        <v>-4626.433193199366</v>
      </c>
      <c r="D44" s="9">
        <v>-2775.8599159196347</v>
      </c>
      <c r="E44" s="9">
        <v>-1387.9299579598173</v>
      </c>
    </row>
    <row r="45" spans="2:5" ht="15">
      <c r="B45" t="s">
        <v>33</v>
      </c>
      <c r="C45" s="9">
        <v>12.174705095555732</v>
      </c>
      <c r="D45" s="9">
        <v>7.304823057333438</v>
      </c>
      <c r="E45" s="9">
        <v>3.652411528666719</v>
      </c>
    </row>
    <row r="46" spans="1:5" ht="15">
      <c r="A46" t="s">
        <v>50</v>
      </c>
      <c r="C46" s="9">
        <v>7742.134702543087</v>
      </c>
      <c r="D46" s="9">
        <v>-630.5625541718488</v>
      </c>
      <c r="E46" s="9">
        <v>4081.2548693288136</v>
      </c>
    </row>
    <row r="47" spans="1:5" ht="15">
      <c r="A47" t="s">
        <v>51</v>
      </c>
      <c r="B47" t="s">
        <v>21</v>
      </c>
      <c r="C47" s="9">
        <v>2067.4217607658957</v>
      </c>
      <c r="D47" s="9">
        <v>1240.453056459537</v>
      </c>
      <c r="E47" s="9">
        <v>620.2265282297685</v>
      </c>
    </row>
    <row r="48" spans="2:5" ht="15">
      <c r="B48" t="s">
        <v>22</v>
      </c>
      <c r="C48" s="9">
        <v>432.32817732051666</v>
      </c>
      <c r="D48" s="9">
        <v>259.39690639231003</v>
      </c>
      <c r="E48" s="9">
        <v>129.69845319615501</v>
      </c>
    </row>
    <row r="49" spans="2:5" ht="15">
      <c r="B49" t="s">
        <v>23</v>
      </c>
      <c r="C49" s="9">
        <v>80.97236026357932</v>
      </c>
      <c r="D49" s="9">
        <v>48.583416158147585</v>
      </c>
      <c r="E49" s="9">
        <v>24.291708079073793</v>
      </c>
    </row>
    <row r="50" spans="2:5" ht="15">
      <c r="B50" t="s">
        <v>24</v>
      </c>
      <c r="C50" s="9">
        <v>1.468809022670049</v>
      </c>
      <c r="D50" s="9">
        <v>0.8812854136020294</v>
      </c>
      <c r="E50" s="9">
        <v>0.4406427068010147</v>
      </c>
    </row>
    <row r="51" spans="2:5" ht="15">
      <c r="B51" t="s">
        <v>25</v>
      </c>
      <c r="C51" s="9">
        <v>3350.1169957328907</v>
      </c>
      <c r="D51" s="9">
        <v>2010.0701974397343</v>
      </c>
      <c r="E51" s="9">
        <v>1005.0350987198672</v>
      </c>
    </row>
    <row r="52" spans="2:5" ht="15">
      <c r="B52" t="s">
        <v>28</v>
      </c>
      <c r="C52" s="9">
        <v>12516.582992059635</v>
      </c>
      <c r="D52" s="9"/>
      <c r="E52" s="9">
        <v>6258.291496029818</v>
      </c>
    </row>
    <row r="53" spans="2:5" ht="15">
      <c r="B53" t="s">
        <v>29</v>
      </c>
      <c r="C53" s="9">
        <v>85.71845422338832</v>
      </c>
      <c r="D53" s="9"/>
      <c r="E53" s="9">
        <v>42.85922711169416</v>
      </c>
    </row>
    <row r="54" spans="2:5" ht="15">
      <c r="B54" t="s">
        <v>30</v>
      </c>
      <c r="C54" s="9">
        <v>6023.042506264428</v>
      </c>
      <c r="D54" s="9">
        <v>3613.8255037586564</v>
      </c>
      <c r="E54" s="9">
        <v>1806.9127518793282</v>
      </c>
    </row>
    <row r="55" spans="2:5" ht="15">
      <c r="B55" t="s">
        <v>52</v>
      </c>
      <c r="C55" s="9">
        <v>1437.652377295384</v>
      </c>
      <c r="D55" s="9">
        <v>862.5914263772303</v>
      </c>
      <c r="E55" s="9">
        <v>431.29571318861514</v>
      </c>
    </row>
    <row r="56" spans="2:5" ht="15">
      <c r="B56" t="s">
        <v>31</v>
      </c>
      <c r="C56" s="9">
        <v>-1050.5086289704407</v>
      </c>
      <c r="D56" s="9">
        <v>-630.3051773822643</v>
      </c>
      <c r="E56" s="9">
        <v>-315.15258869113217</v>
      </c>
    </row>
    <row r="57" spans="2:5" ht="15">
      <c r="B57" t="s">
        <v>53</v>
      </c>
      <c r="C57" s="9">
        <v>73.0904958525369</v>
      </c>
      <c r="D57" s="9">
        <v>43.85429751152214</v>
      </c>
      <c r="E57" s="9">
        <v>21.92714875576107</v>
      </c>
    </row>
    <row r="58" spans="2:5" ht="15">
      <c r="B58" t="s">
        <v>37</v>
      </c>
      <c r="C58" s="9">
        <v>1476.6755949056192</v>
      </c>
      <c r="D58" s="9">
        <v>886.0053569433715</v>
      </c>
      <c r="E58" s="9">
        <v>443.0026784716857</v>
      </c>
    </row>
    <row r="59" spans="2:5" ht="15">
      <c r="B59" t="s">
        <v>32</v>
      </c>
      <c r="C59" s="9">
        <v>4.457112238370312</v>
      </c>
      <c r="D59" s="9">
        <v>2.6742673430221875</v>
      </c>
      <c r="E59" s="9">
        <v>1.3371336715110937</v>
      </c>
    </row>
    <row r="60" spans="2:5" ht="15">
      <c r="B60" t="s">
        <v>33</v>
      </c>
      <c r="C60" s="9">
        <v>702.4967956319193</v>
      </c>
      <c r="D60" s="9">
        <v>421.49807737915154</v>
      </c>
      <c r="E60" s="9">
        <v>210.74903868957577</v>
      </c>
    </row>
    <row r="61" spans="2:5" ht="15">
      <c r="B61" t="s">
        <v>34</v>
      </c>
      <c r="C61" s="9">
        <v>13.147289308450258</v>
      </c>
      <c r="D61" s="9">
        <v>7.888373585070155</v>
      </c>
      <c r="E61" s="9">
        <v>3.9441867925350773</v>
      </c>
    </row>
    <row r="62" spans="1:5" ht="15">
      <c r="A62" t="s">
        <v>54</v>
      </c>
      <c r="C62" s="9">
        <v>27214.663091914845</v>
      </c>
      <c r="D62" s="9">
        <v>8767.416987379092</v>
      </c>
      <c r="E62" s="9">
        <v>10684.859216831059</v>
      </c>
    </row>
    <row r="63" spans="1:5" ht="15">
      <c r="A63" t="s">
        <v>55</v>
      </c>
      <c r="B63" t="s">
        <v>27</v>
      </c>
      <c r="C63" s="9">
        <v>18270.2179205254</v>
      </c>
      <c r="D63" s="9"/>
      <c r="E63" s="9">
        <v>9135.1089602627</v>
      </c>
    </row>
    <row r="64" spans="2:5" ht="15">
      <c r="B64" t="s">
        <v>28</v>
      </c>
      <c r="C64" s="9">
        <v>27991.576561843307</v>
      </c>
      <c r="D64" s="9"/>
      <c r="E64" s="9">
        <v>13995.788280921653</v>
      </c>
    </row>
    <row r="65" spans="2:5" ht="15">
      <c r="B65" t="s">
        <v>29</v>
      </c>
      <c r="C65" s="9">
        <v>2430.384392108372</v>
      </c>
      <c r="D65" s="9"/>
      <c r="E65" s="9">
        <v>1215.192196054186</v>
      </c>
    </row>
    <row r="66" spans="2:5" ht="15">
      <c r="B66" t="s">
        <v>30</v>
      </c>
      <c r="C66" s="9">
        <v>25.25086928018749</v>
      </c>
      <c r="D66" s="9">
        <v>15.150521568112493</v>
      </c>
      <c r="E66" s="9">
        <v>7.575260784056247</v>
      </c>
    </row>
    <row r="67" spans="1:5" ht="15">
      <c r="A67" t="s">
        <v>56</v>
      </c>
      <c r="C67" s="9">
        <v>48717.42974375727</v>
      </c>
      <c r="D67" s="9">
        <v>15.150521568112493</v>
      </c>
      <c r="E67" s="9">
        <v>24353.664698022596</v>
      </c>
    </row>
    <row r="68" spans="1:5" ht="15">
      <c r="A68" t="s">
        <v>57</v>
      </c>
      <c r="B68" t="s">
        <v>27</v>
      </c>
      <c r="C68" s="9">
        <v>17627.822262607406</v>
      </c>
      <c r="D68" s="9"/>
      <c r="E68" s="9">
        <v>8813.911131303703</v>
      </c>
    </row>
    <row r="69" spans="2:5" ht="15">
      <c r="B69" t="s">
        <v>28</v>
      </c>
      <c r="C69" s="9">
        <v>58743.82330180347</v>
      </c>
      <c r="D69" s="9"/>
      <c r="E69" s="9">
        <v>29371.911650901737</v>
      </c>
    </row>
    <row r="70" spans="2:5" ht="15">
      <c r="B70" t="s">
        <v>29</v>
      </c>
      <c r="C70" s="9">
        <v>19967.872403715362</v>
      </c>
      <c r="D70" s="9"/>
      <c r="E70" s="9">
        <v>9983.936201857681</v>
      </c>
    </row>
    <row r="71" spans="1:5" ht="15">
      <c r="A71" t="s">
        <v>58</v>
      </c>
      <c r="C71" s="9">
        <v>96339.51796812624</v>
      </c>
      <c r="D71" s="9"/>
      <c r="E71" s="9">
        <v>48169.75898406312</v>
      </c>
    </row>
    <row r="72" spans="1:5" ht="15">
      <c r="A72" t="s">
        <v>59</v>
      </c>
      <c r="B72" t="s">
        <v>27</v>
      </c>
      <c r="C72" s="9">
        <v>36645.78098676827</v>
      </c>
      <c r="D72" s="9"/>
      <c r="E72" s="9">
        <v>18322.890493384137</v>
      </c>
    </row>
    <row r="73" spans="2:5" ht="15">
      <c r="B73" t="s">
        <v>28</v>
      </c>
      <c r="C73" s="9">
        <v>50.98650685974761</v>
      </c>
      <c r="D73" s="9"/>
      <c r="E73" s="9">
        <v>25.493253429873803</v>
      </c>
    </row>
    <row r="74" spans="2:5" ht="15">
      <c r="B74" t="s">
        <v>29</v>
      </c>
      <c r="C74" s="9">
        <v>4797.501766469026</v>
      </c>
      <c r="D74" s="9"/>
      <c r="E74" s="9">
        <v>2398.750883234513</v>
      </c>
    </row>
    <row r="75" spans="1:5" ht="15">
      <c r="A75" t="s">
        <v>60</v>
      </c>
      <c r="C75" s="9">
        <v>41494.26926009705</v>
      </c>
      <c r="D75" s="9"/>
      <c r="E75" s="9">
        <v>20747.134630048524</v>
      </c>
    </row>
    <row r="76" spans="1:5" ht="15">
      <c r="A76" t="s">
        <v>61</v>
      </c>
      <c r="B76" t="s">
        <v>27</v>
      </c>
      <c r="C76" s="9">
        <v>467.1094417759021</v>
      </c>
      <c r="D76" s="9"/>
      <c r="E76" s="9">
        <v>233.55472088795105</v>
      </c>
    </row>
    <row r="77" spans="2:5" ht="15">
      <c r="B77" t="s">
        <v>28</v>
      </c>
      <c r="C77" s="9">
        <v>1946.8775673259336</v>
      </c>
      <c r="D77" s="9"/>
      <c r="E77" s="9">
        <v>973.4387836629668</v>
      </c>
    </row>
    <row r="78" spans="2:5" ht="15">
      <c r="B78" t="s">
        <v>29</v>
      </c>
      <c r="C78" s="9">
        <v>1685.535582401463</v>
      </c>
      <c r="D78" s="9"/>
      <c r="E78" s="9">
        <v>842.7677912007315</v>
      </c>
    </row>
    <row r="79" spans="1:5" ht="15">
      <c r="A79" t="s">
        <v>62</v>
      </c>
      <c r="C79" s="9">
        <v>4099.522591503299</v>
      </c>
      <c r="D79" s="9"/>
      <c r="E79" s="9">
        <v>2049.7612957516494</v>
      </c>
    </row>
    <row r="80" spans="1:5" ht="15">
      <c r="A80" t="s">
        <v>63</v>
      </c>
      <c r="B80" t="s">
        <v>64</v>
      </c>
      <c r="C80" s="9">
        <v>3387.7558276640716</v>
      </c>
      <c r="D80" s="9">
        <v>2032.6534965984429</v>
      </c>
      <c r="E80" s="9">
        <v>1016.3267482992214</v>
      </c>
    </row>
    <row r="81" spans="2:5" ht="15">
      <c r="B81" t="s">
        <v>21</v>
      </c>
      <c r="C81" s="9">
        <v>26465.538002597983</v>
      </c>
      <c r="D81" s="9">
        <v>15879.322801558792</v>
      </c>
      <c r="E81" s="9">
        <v>7939.661400779396</v>
      </c>
    </row>
    <row r="82" spans="2:5" ht="15">
      <c r="B82" t="s">
        <v>65</v>
      </c>
      <c r="C82" s="9">
        <v>2222.8721711448065</v>
      </c>
      <c r="D82" s="9">
        <v>1333.7233026868837</v>
      </c>
      <c r="E82" s="9">
        <v>666.8616513434418</v>
      </c>
    </row>
    <row r="83" spans="2:5" ht="15">
      <c r="B83" t="s">
        <v>22</v>
      </c>
      <c r="C83" s="9">
        <v>163.7720688863267</v>
      </c>
      <c r="D83" s="9">
        <v>98.26324133179602</v>
      </c>
      <c r="E83" s="9">
        <v>49.13162066589801</v>
      </c>
    </row>
    <row r="84" spans="2:5" ht="15">
      <c r="B84" t="s">
        <v>66</v>
      </c>
      <c r="C84" s="9">
        <v>91.006542963001</v>
      </c>
      <c r="D84" s="9">
        <v>54.60392577780058</v>
      </c>
      <c r="E84" s="9">
        <v>27.30196288890029</v>
      </c>
    </row>
    <row r="85" spans="2:5" ht="15">
      <c r="B85" t="s">
        <v>23</v>
      </c>
      <c r="C85" s="9">
        <v>253307.1791663511</v>
      </c>
      <c r="D85" s="9">
        <v>151984.30749981067</v>
      </c>
      <c r="E85" s="9">
        <v>75992.15374990534</v>
      </c>
    </row>
    <row r="86" spans="2:5" ht="15">
      <c r="B86" t="s">
        <v>67</v>
      </c>
      <c r="C86" s="9">
        <v>15680.983130593986</v>
      </c>
      <c r="D86" s="9">
        <v>9408.589878356393</v>
      </c>
      <c r="E86" s="9">
        <v>4704.294939178197</v>
      </c>
    </row>
    <row r="87" spans="2:5" ht="15">
      <c r="B87" t="s">
        <v>68</v>
      </c>
      <c r="C87" s="9">
        <v>27937.311437423836</v>
      </c>
      <c r="D87" s="9">
        <v>16762.386862454307</v>
      </c>
      <c r="E87" s="9">
        <v>8381.193431227153</v>
      </c>
    </row>
    <row r="88" spans="2:5" ht="15">
      <c r="B88" t="s">
        <v>24</v>
      </c>
      <c r="C88" s="9">
        <v>523.7701444580723</v>
      </c>
      <c r="D88" s="9">
        <v>314.2620866748434</v>
      </c>
      <c r="E88" s="9">
        <v>157.1310433374217</v>
      </c>
    </row>
    <row r="89" spans="2:5" ht="15">
      <c r="B89" t="s">
        <v>69</v>
      </c>
      <c r="C89" s="9">
        <v>3583.5433848128014</v>
      </c>
      <c r="D89" s="9">
        <v>2150.126030887681</v>
      </c>
      <c r="E89" s="9">
        <v>1075.0630154438404</v>
      </c>
    </row>
    <row r="90" spans="2:5" ht="15">
      <c r="B90" t="s">
        <v>25</v>
      </c>
      <c r="C90" s="9">
        <v>10799.413792018186</v>
      </c>
      <c r="D90" s="9">
        <v>6479.648275210911</v>
      </c>
      <c r="E90" s="9">
        <v>3239.8241376054557</v>
      </c>
    </row>
    <row r="91" spans="2:5" ht="15">
      <c r="B91" t="s">
        <v>70</v>
      </c>
      <c r="C91" s="9">
        <v>1690.230665571219</v>
      </c>
      <c r="D91" s="9">
        <v>1014.1383993427315</v>
      </c>
      <c r="E91" s="9">
        <v>507.06919967136577</v>
      </c>
    </row>
    <row r="92" spans="2:5" ht="15">
      <c r="B92" t="s">
        <v>26</v>
      </c>
      <c r="C92" s="9">
        <v>50748.77782037336</v>
      </c>
      <c r="D92" s="9">
        <v>30449.266692224013</v>
      </c>
      <c r="E92" s="9">
        <v>15224.633346112007</v>
      </c>
    </row>
    <row r="93" spans="2:5" ht="15">
      <c r="B93" t="s">
        <v>27</v>
      </c>
      <c r="C93" s="9">
        <v>-75.54314977416107</v>
      </c>
      <c r="D93" s="9"/>
      <c r="E93" s="9">
        <v>-37.77157488708053</v>
      </c>
    </row>
    <row r="94" spans="2:5" ht="15">
      <c r="B94" t="s">
        <v>28</v>
      </c>
      <c r="C94" s="9">
        <v>39534.27307561073</v>
      </c>
      <c r="D94" s="9"/>
      <c r="E94" s="9">
        <v>19767.136537805363</v>
      </c>
    </row>
    <row r="95" spans="2:5" ht="15">
      <c r="B95" t="s">
        <v>71</v>
      </c>
      <c r="C95" s="9">
        <v>2477.762335360743</v>
      </c>
      <c r="D95" s="9">
        <v>1486.6574012164456</v>
      </c>
      <c r="E95" s="9">
        <v>743.3287006082228</v>
      </c>
    </row>
    <row r="96" spans="2:5" ht="15">
      <c r="B96" t="s">
        <v>30</v>
      </c>
      <c r="C96" s="9">
        <v>43391.63325338723</v>
      </c>
      <c r="D96" s="9">
        <v>26034.979952032332</v>
      </c>
      <c r="E96" s="9">
        <v>13017.489976016166</v>
      </c>
    </row>
    <row r="97" spans="2:5" ht="15">
      <c r="B97" t="s">
        <v>52</v>
      </c>
      <c r="C97" s="9">
        <v>182.4608841179774</v>
      </c>
      <c r="D97" s="9">
        <v>109.47653047078644</v>
      </c>
      <c r="E97" s="9">
        <v>54.73826523539322</v>
      </c>
    </row>
    <row r="98" spans="2:5" ht="15">
      <c r="B98" t="s">
        <v>72</v>
      </c>
      <c r="C98" s="9">
        <v>85.59371918950461</v>
      </c>
      <c r="D98" s="9">
        <v>51.35623151370277</v>
      </c>
      <c r="E98" s="9">
        <v>25.678115756851383</v>
      </c>
    </row>
    <row r="99" spans="2:5" ht="15">
      <c r="B99" t="s">
        <v>73</v>
      </c>
      <c r="C99" s="9">
        <v>14280.580599055938</v>
      </c>
      <c r="D99" s="9">
        <v>8568.348359433563</v>
      </c>
      <c r="E99" s="9">
        <v>4284.1741797167815</v>
      </c>
    </row>
    <row r="100" spans="2:5" ht="15">
      <c r="B100" t="s">
        <v>74</v>
      </c>
      <c r="C100" s="9">
        <v>25.333730110693132</v>
      </c>
      <c r="D100" s="9">
        <v>15.200238066415878</v>
      </c>
      <c r="E100" s="9">
        <v>7.600119033207939</v>
      </c>
    </row>
    <row r="101" spans="2:5" ht="15">
      <c r="B101" t="s">
        <v>37</v>
      </c>
      <c r="C101" s="9">
        <v>21165.42448667704</v>
      </c>
      <c r="D101" s="9">
        <v>12699.254692006227</v>
      </c>
      <c r="E101" s="9">
        <v>6349.627346003113</v>
      </c>
    </row>
    <row r="102" spans="2:5" ht="15">
      <c r="B102" t="s">
        <v>32</v>
      </c>
      <c r="C102" s="9">
        <v>1758.492887067026</v>
      </c>
      <c r="D102" s="9">
        <v>1055.0957322402155</v>
      </c>
      <c r="E102" s="9">
        <v>527.5478661201078</v>
      </c>
    </row>
    <row r="103" spans="2:5" ht="15">
      <c r="B103" t="s">
        <v>75</v>
      </c>
      <c r="C103" s="9">
        <v>3574.3660083534933</v>
      </c>
      <c r="D103" s="9">
        <v>2144.619605012096</v>
      </c>
      <c r="E103" s="9">
        <v>1072.309802506048</v>
      </c>
    </row>
    <row r="104" spans="2:5" ht="15">
      <c r="B104" t="s">
        <v>34</v>
      </c>
      <c r="C104" s="9">
        <v>24.5018769141029</v>
      </c>
      <c r="D104" s="9">
        <v>14.70112614846174</v>
      </c>
      <c r="E104" s="9">
        <v>7.35056307423087</v>
      </c>
    </row>
    <row r="105" spans="1:5" ht="15">
      <c r="A105" t="s">
        <v>76</v>
      </c>
      <c r="C105" s="9">
        <v>523027.033860929</v>
      </c>
      <c r="D105" s="9">
        <v>290140.9823610556</v>
      </c>
      <c r="E105" s="9">
        <v>164799.8561434461</v>
      </c>
    </row>
    <row r="106" spans="1:5" ht="15">
      <c r="A106" t="s">
        <v>77</v>
      </c>
      <c r="B106" t="s">
        <v>23</v>
      </c>
      <c r="C106" s="9">
        <v>4.94</v>
      </c>
      <c r="D106" s="9">
        <v>2.964</v>
      </c>
      <c r="E106" s="9">
        <v>1.482</v>
      </c>
    </row>
    <row r="107" spans="1:5" ht="15">
      <c r="A107" t="s">
        <v>78</v>
      </c>
      <c r="C107" s="9">
        <v>4.94</v>
      </c>
      <c r="D107" s="9">
        <v>2.964</v>
      </c>
      <c r="E107" s="9">
        <v>1.482</v>
      </c>
    </row>
    <row r="108" spans="1:5" ht="15">
      <c r="A108" t="s">
        <v>79</v>
      </c>
      <c r="B108" t="s">
        <v>21</v>
      </c>
      <c r="C108" s="9">
        <v>1249.1240301396042</v>
      </c>
      <c r="D108" s="9">
        <v>749.4744180837625</v>
      </c>
      <c r="E108" s="9">
        <v>374.7372090418813</v>
      </c>
    </row>
    <row r="109" spans="2:5" ht="15">
      <c r="B109" t="s">
        <v>23</v>
      </c>
      <c r="C109" s="9">
        <v>2416.619478518227</v>
      </c>
      <c r="D109" s="9">
        <v>1449.9716871109363</v>
      </c>
      <c r="E109" s="9">
        <v>724.9858435554681</v>
      </c>
    </row>
    <row r="110" spans="2:5" ht="15">
      <c r="B110" t="s">
        <v>68</v>
      </c>
      <c r="C110" s="9">
        <v>111.87135070259588</v>
      </c>
      <c r="D110" s="9">
        <v>67.12281042155752</v>
      </c>
      <c r="E110" s="9">
        <v>33.56140521077876</v>
      </c>
    </row>
    <row r="111" spans="2:5" ht="15">
      <c r="B111" t="s">
        <v>69</v>
      </c>
      <c r="C111" s="9">
        <v>0.6652294626117464</v>
      </c>
      <c r="D111" s="9">
        <v>0.3991376775670478</v>
      </c>
      <c r="E111" s="9">
        <v>0.1995688387835239</v>
      </c>
    </row>
    <row r="112" spans="2:5" ht="15">
      <c r="B112" t="s">
        <v>25</v>
      </c>
      <c r="C112" s="9">
        <v>71.21815231633686</v>
      </c>
      <c r="D112" s="9">
        <v>42.73089138980211</v>
      </c>
      <c r="E112" s="9">
        <v>21.365445694901055</v>
      </c>
    </row>
    <row r="113" spans="2:5" ht="15">
      <c r="B113" t="s">
        <v>30</v>
      </c>
      <c r="C113" s="9">
        <v>179.94709448389273</v>
      </c>
      <c r="D113" s="9">
        <v>107.96825669033564</v>
      </c>
      <c r="E113" s="9">
        <v>53.98412834516782</v>
      </c>
    </row>
    <row r="114" spans="2:5" ht="15">
      <c r="B114" t="s">
        <v>73</v>
      </c>
      <c r="C114" s="9">
        <v>77.6980287711659</v>
      </c>
      <c r="D114" s="9">
        <v>46.61881726269953</v>
      </c>
      <c r="E114" s="9">
        <v>23.309408631349765</v>
      </c>
    </row>
    <row r="115" spans="2:5" ht="15">
      <c r="B115" t="s">
        <v>32</v>
      </c>
      <c r="C115" s="9">
        <v>190.7807376904108</v>
      </c>
      <c r="D115" s="9">
        <v>114.4684426142465</v>
      </c>
      <c r="E115" s="9">
        <v>57.23422130712325</v>
      </c>
    </row>
    <row r="116" spans="2:5" ht="15">
      <c r="B116" t="s">
        <v>75</v>
      </c>
      <c r="C116" s="9">
        <v>1480.4412549944298</v>
      </c>
      <c r="D116" s="9">
        <v>888.264752996658</v>
      </c>
      <c r="E116" s="9">
        <v>444.132376498329</v>
      </c>
    </row>
    <row r="117" spans="1:5" ht="15">
      <c r="A117" t="s">
        <v>80</v>
      </c>
      <c r="C117" s="9">
        <v>5778.365357079276</v>
      </c>
      <c r="D117" s="9">
        <v>3467.0192142475653</v>
      </c>
      <c r="E117" s="9">
        <v>1733.5096071237826</v>
      </c>
    </row>
    <row r="118" spans="1:5" ht="15">
      <c r="A118" t="s">
        <v>81</v>
      </c>
      <c r="B118" t="s">
        <v>30</v>
      </c>
      <c r="C118" s="9">
        <v>595.6130504469047</v>
      </c>
      <c r="D118" s="9">
        <v>357.36783026814277</v>
      </c>
      <c r="E118" s="9">
        <v>178.68391513407138</v>
      </c>
    </row>
    <row r="119" spans="1:5" ht="15">
      <c r="A119" t="s">
        <v>82</v>
      </c>
      <c r="C119" s="9">
        <v>595.6130504469047</v>
      </c>
      <c r="D119" s="9">
        <v>357.36783026814277</v>
      </c>
      <c r="E119" s="9">
        <v>178.68391513407138</v>
      </c>
    </row>
    <row r="120" spans="1:5" ht="15">
      <c r="A120" t="s">
        <v>83</v>
      </c>
      <c r="B120" t="s">
        <v>23</v>
      </c>
      <c r="C120" s="9">
        <v>244.0236575232263</v>
      </c>
      <c r="D120" s="9">
        <v>146.4141945139358</v>
      </c>
      <c r="E120" s="9">
        <v>73.2070972569679</v>
      </c>
    </row>
    <row r="121" spans="1:5" ht="15">
      <c r="A121" t="s">
        <v>84</v>
      </c>
      <c r="C121" s="9">
        <v>244.0236575232263</v>
      </c>
      <c r="D121" s="9">
        <v>146.4141945139358</v>
      </c>
      <c r="E121" s="9">
        <v>73.2070972569679</v>
      </c>
    </row>
    <row r="122" spans="1:5" ht="15">
      <c r="A122" t="s">
        <v>85</v>
      </c>
      <c r="B122" t="s">
        <v>23</v>
      </c>
      <c r="C122" s="9">
        <v>1432.7249893952035</v>
      </c>
      <c r="D122" s="9">
        <v>859.6349936371221</v>
      </c>
      <c r="E122" s="9">
        <v>429.81749681856104</v>
      </c>
    </row>
    <row r="123" spans="2:5" ht="15">
      <c r="B123" t="s">
        <v>68</v>
      </c>
      <c r="C123" s="9">
        <v>280.11411106548655</v>
      </c>
      <c r="D123" s="9">
        <v>168.06846663929193</v>
      </c>
      <c r="E123" s="9">
        <v>84.03423331964596</v>
      </c>
    </row>
    <row r="124" spans="1:5" ht="15">
      <c r="A124" t="s">
        <v>86</v>
      </c>
      <c r="C124" s="9">
        <v>1712.8391004606901</v>
      </c>
      <c r="D124" s="9">
        <v>1027.703460276414</v>
      </c>
      <c r="E124" s="9">
        <v>513.851730138207</v>
      </c>
    </row>
    <row r="125" spans="1:5" ht="15">
      <c r="A125" t="s">
        <v>87</v>
      </c>
      <c r="B125" t="s">
        <v>26</v>
      </c>
      <c r="C125" s="9">
        <v>2293.5430200587734</v>
      </c>
      <c r="D125" s="9">
        <v>1376.125812035264</v>
      </c>
      <c r="E125" s="9">
        <v>688.062906017632</v>
      </c>
    </row>
    <row r="126" spans="1:5" ht="15">
      <c r="A126" t="s">
        <v>88</v>
      </c>
      <c r="C126" s="9">
        <v>2293.5430200587734</v>
      </c>
      <c r="D126" s="9">
        <v>1376.125812035264</v>
      </c>
      <c r="E126" s="9">
        <v>688.062906017632</v>
      </c>
    </row>
    <row r="127" spans="1:5" ht="15">
      <c r="A127" t="s">
        <v>89</v>
      </c>
      <c r="B127" t="s">
        <v>26</v>
      </c>
      <c r="C127" s="9">
        <v>3041.3628996057782</v>
      </c>
      <c r="D127" s="9">
        <v>1824.8177397634672</v>
      </c>
      <c r="E127" s="9">
        <v>912.4088698817336</v>
      </c>
    </row>
    <row r="128" spans="2:5" ht="15">
      <c r="B128" t="s">
        <v>37</v>
      </c>
      <c r="C128" s="9">
        <v>4171.389285024317</v>
      </c>
      <c r="D128" s="9">
        <v>2502.8335710145902</v>
      </c>
      <c r="E128" s="9">
        <v>1251.4167855072951</v>
      </c>
    </row>
    <row r="129" spans="1:5" ht="15">
      <c r="A129" t="s">
        <v>90</v>
      </c>
      <c r="C129" s="9">
        <v>7212.752184630095</v>
      </c>
      <c r="D129" s="9">
        <v>4327.651310778057</v>
      </c>
      <c r="E129" s="9">
        <v>2163.8256553890287</v>
      </c>
    </row>
    <row r="130" spans="1:5" ht="15">
      <c r="A130" t="s">
        <v>91</v>
      </c>
      <c r="B130" t="s">
        <v>23</v>
      </c>
      <c r="C130" s="9">
        <v>385.20402290801974</v>
      </c>
      <c r="D130" s="9">
        <v>231.12241374481187</v>
      </c>
      <c r="E130" s="9">
        <v>115.56120687240593</v>
      </c>
    </row>
    <row r="131" spans="2:5" ht="15">
      <c r="B131" t="s">
        <v>28</v>
      </c>
      <c r="C131" s="9">
        <v>2131.0845640652274</v>
      </c>
      <c r="D131" s="9"/>
      <c r="E131" s="9">
        <v>1065.5422820326137</v>
      </c>
    </row>
    <row r="132" spans="1:5" ht="15">
      <c r="A132" t="s">
        <v>92</v>
      </c>
      <c r="C132" s="9">
        <v>2516.288586973247</v>
      </c>
      <c r="D132" s="9">
        <v>231.12241374481187</v>
      </c>
      <c r="E132" s="9">
        <v>1181.1034889050197</v>
      </c>
    </row>
    <row r="133" spans="1:5" ht="15">
      <c r="A133" t="s">
        <v>93</v>
      </c>
      <c r="B133" t="s">
        <v>30</v>
      </c>
      <c r="C133" s="9">
        <v>-0.01</v>
      </c>
      <c r="D133" s="9">
        <v>-0.006</v>
      </c>
      <c r="E133" s="9">
        <v>-0.003</v>
      </c>
    </row>
    <row r="134" spans="1:5" ht="15">
      <c r="A134" t="s">
        <v>94</v>
      </c>
      <c r="C134" s="9">
        <v>-0.01</v>
      </c>
      <c r="D134" s="9">
        <v>-0.006</v>
      </c>
      <c r="E134" s="9">
        <v>-0.003</v>
      </c>
    </row>
    <row r="135" spans="1:5" ht="15">
      <c r="A135" t="s">
        <v>95</v>
      </c>
      <c r="B135" t="s">
        <v>30</v>
      </c>
      <c r="C135" s="9">
        <v>114.96933074561994</v>
      </c>
      <c r="D135" s="9">
        <v>68.98159844737197</v>
      </c>
      <c r="E135" s="9">
        <v>34.49079922368598</v>
      </c>
    </row>
    <row r="136" spans="1:5" ht="15">
      <c r="A136" t="s">
        <v>96</v>
      </c>
      <c r="C136" s="9">
        <v>114.96933074561994</v>
      </c>
      <c r="D136" s="9">
        <v>68.98159844737197</v>
      </c>
      <c r="E136" s="9">
        <v>34.49079922368598</v>
      </c>
    </row>
    <row r="137" spans="1:5" ht="15">
      <c r="A137" t="s">
        <v>97</v>
      </c>
      <c r="B137" t="s">
        <v>64</v>
      </c>
      <c r="C137" s="9">
        <v>66.6025444989263</v>
      </c>
      <c r="D137" s="9">
        <v>39.96152669935579</v>
      </c>
      <c r="E137" s="9">
        <v>19.980763349677893</v>
      </c>
    </row>
    <row r="138" spans="2:5" ht="15">
      <c r="B138" t="s">
        <v>23</v>
      </c>
      <c r="C138" s="9">
        <v>205.7506590711227</v>
      </c>
      <c r="D138" s="9">
        <v>123.45039544267358</v>
      </c>
      <c r="E138" s="9">
        <v>61.72519772133679</v>
      </c>
    </row>
    <row r="139" spans="2:5" ht="15">
      <c r="B139" t="s">
        <v>28</v>
      </c>
      <c r="C139" s="9">
        <v>547.6211641263723</v>
      </c>
      <c r="D139" s="9"/>
      <c r="E139" s="9">
        <v>273.81058206318613</v>
      </c>
    </row>
    <row r="140" spans="1:5" ht="15">
      <c r="A140" t="s">
        <v>98</v>
      </c>
      <c r="C140" s="11">
        <v>819.9743676964213</v>
      </c>
      <c r="D140" s="11">
        <v>163.41192214202937</v>
      </c>
      <c r="E140" s="11">
        <v>355.5165431342008</v>
      </c>
    </row>
    <row r="141" spans="1:5" ht="15">
      <c r="A141" t="s">
        <v>99</v>
      </c>
      <c r="C141" s="12">
        <v>1149194.9770859382</v>
      </c>
      <c r="D141" s="12">
        <v>474756.26169702545</v>
      </c>
      <c r="E141" s="12">
        <v>416345.40131062747</v>
      </c>
    </row>
  </sheetData>
  <sheetProtection/>
  <printOptions/>
  <pageMargins left="0.45" right="0.45" top="0.5" bottom="0.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JMY</dc:creator>
  <cp:keywords/>
  <dc:description/>
  <cp:lastModifiedBy>AEP</cp:lastModifiedBy>
  <cp:lastPrinted>2015-04-22T19:27:19Z</cp:lastPrinted>
  <dcterms:created xsi:type="dcterms:W3CDTF">2015-03-27T17:40:59Z</dcterms:created>
  <dcterms:modified xsi:type="dcterms:W3CDTF">2015-04-22T19:28:08Z</dcterms:modified>
  <cp:category/>
  <cp:version/>
  <cp:contentType/>
  <cp:contentStatus/>
</cp:coreProperties>
</file>