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4a_b_d" sheetId="1" r:id="rId1"/>
  </sheets>
  <calcPr calcId="145621" calcMode="manual"/>
</workbook>
</file>

<file path=xl/calcChain.xml><?xml version="1.0" encoding="utf-8"?>
<calcChain xmlns="http://schemas.openxmlformats.org/spreadsheetml/2006/main">
  <c r="R54" i="1" l="1"/>
  <c r="S54" i="1" s="1"/>
  <c r="R53" i="1"/>
  <c r="S53" i="1" s="1"/>
  <c r="R52" i="1"/>
  <c r="R51" i="1"/>
  <c r="R50" i="1"/>
  <c r="S50" i="1" s="1"/>
  <c r="R49" i="1"/>
  <c r="S49" i="1" s="1"/>
  <c r="R48" i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S16" i="1" s="1"/>
  <c r="R15" i="1"/>
  <c r="R14" i="1"/>
  <c r="R13" i="1"/>
  <c r="R12" i="1"/>
  <c r="R11" i="1"/>
  <c r="R10" i="1"/>
  <c r="R9" i="1"/>
  <c r="R8" i="1"/>
  <c r="R7" i="1"/>
  <c r="R6" i="1"/>
  <c r="R5" i="1"/>
  <c r="R4" i="1"/>
  <c r="T8" i="1" l="1"/>
  <c r="S8" i="1"/>
  <c r="S24" i="1"/>
  <c r="T24" i="1"/>
  <c r="S32" i="1"/>
  <c r="T32" i="1"/>
  <c r="T9" i="1"/>
  <c r="S9" i="1"/>
  <c r="T17" i="1"/>
  <c r="S17" i="1"/>
  <c r="T25" i="1"/>
  <c r="S25" i="1"/>
  <c r="T10" i="1"/>
  <c r="S10" i="1"/>
  <c r="T18" i="1"/>
  <c r="S18" i="1"/>
  <c r="T26" i="1"/>
  <c r="S26" i="1"/>
  <c r="T11" i="1"/>
  <c r="S11" i="1"/>
  <c r="T19" i="1"/>
  <c r="S19" i="1"/>
  <c r="T27" i="1"/>
  <c r="S27" i="1"/>
  <c r="T51" i="1"/>
  <c r="S51" i="1"/>
  <c r="T4" i="1"/>
  <c r="R55" i="1"/>
  <c r="S4" i="1"/>
  <c r="T12" i="1"/>
  <c r="S12" i="1"/>
  <c r="S20" i="1"/>
  <c r="T20" i="1"/>
  <c r="S28" i="1"/>
  <c r="T28" i="1"/>
  <c r="S52" i="1"/>
  <c r="T52" i="1"/>
  <c r="T5" i="1"/>
  <c r="S5" i="1"/>
  <c r="T13" i="1"/>
  <c r="S13" i="1"/>
  <c r="T21" i="1"/>
  <c r="S21" i="1"/>
  <c r="T29" i="1"/>
  <c r="S29" i="1"/>
  <c r="T6" i="1"/>
  <c r="S6" i="1"/>
  <c r="T14" i="1"/>
  <c r="S14" i="1"/>
  <c r="T22" i="1"/>
  <c r="S22" i="1"/>
  <c r="T30" i="1"/>
  <c r="S30" i="1"/>
  <c r="T7" i="1"/>
  <c r="S7" i="1"/>
  <c r="T15" i="1"/>
  <c r="S15" i="1"/>
  <c r="T23" i="1"/>
  <c r="S23" i="1"/>
  <c r="T31" i="1"/>
  <c r="S31" i="1"/>
  <c r="E47" i="1"/>
  <c r="D47" i="1"/>
  <c r="E41" i="1"/>
  <c r="D41" i="1" s="1"/>
  <c r="M55" i="1" l="1"/>
  <c r="K35" i="1" l="1"/>
  <c r="K34" i="1"/>
  <c r="K54" i="1"/>
  <c r="J54" i="1" s="1"/>
  <c r="K53" i="1"/>
  <c r="K51" i="1"/>
  <c r="J51" i="1" s="1"/>
  <c r="K50" i="1"/>
  <c r="K49" i="1"/>
  <c r="J49" i="1" s="1"/>
  <c r="K45" i="1"/>
  <c r="K44" i="1"/>
  <c r="K43" i="1"/>
  <c r="J43" i="1" s="1"/>
  <c r="K42" i="1"/>
  <c r="K40" i="1"/>
  <c r="K39" i="1"/>
  <c r="K37" i="1"/>
  <c r="K36" i="1"/>
  <c r="K32" i="1"/>
  <c r="K31" i="1"/>
  <c r="J31" i="1" s="1"/>
  <c r="K29" i="1"/>
  <c r="K28" i="1"/>
  <c r="K27" i="1"/>
  <c r="J27" i="1" s="1"/>
  <c r="K26" i="1"/>
  <c r="J26" i="1" s="1"/>
  <c r="K25" i="1"/>
  <c r="K24" i="1"/>
  <c r="K23" i="1"/>
  <c r="K21" i="1"/>
  <c r="K20" i="1"/>
  <c r="K19" i="1"/>
  <c r="J19" i="1" s="1"/>
  <c r="K18" i="1"/>
  <c r="J18" i="1" s="1"/>
  <c r="K17" i="1"/>
  <c r="K15" i="1"/>
  <c r="J15" i="1" s="1"/>
  <c r="K13" i="1"/>
  <c r="K12" i="1"/>
  <c r="K11" i="1"/>
  <c r="J11" i="1" s="1"/>
  <c r="K9" i="1"/>
  <c r="J9" i="1" s="1"/>
  <c r="K8" i="1"/>
  <c r="K7" i="1"/>
  <c r="K5" i="1"/>
  <c r="K52" i="1" l="1"/>
  <c r="J52" i="1" s="1"/>
  <c r="K48" i="1"/>
  <c r="J48" i="1" s="1"/>
  <c r="K4" i="1"/>
  <c r="I55" i="1"/>
  <c r="J7" i="1"/>
  <c r="J23" i="1"/>
  <c r="J42" i="1"/>
  <c r="J50" i="1"/>
  <c r="K10" i="1"/>
  <c r="J10" i="1" s="1"/>
  <c r="J39" i="1"/>
  <c r="J35" i="1"/>
  <c r="J34" i="1"/>
  <c r="J25" i="1"/>
  <c r="K33" i="1"/>
  <c r="J33" i="1" s="1"/>
  <c r="J17" i="1"/>
  <c r="K30" i="1"/>
  <c r="J30" i="1" s="1"/>
  <c r="J12" i="1"/>
  <c r="J36" i="1"/>
  <c r="J44" i="1"/>
  <c r="J5" i="1"/>
  <c r="J13" i="1"/>
  <c r="K16" i="1"/>
  <c r="J16" i="1" s="1"/>
  <c r="K6" i="1"/>
  <c r="J6" i="1" s="1"/>
  <c r="K14" i="1"/>
  <c r="J14" i="1" s="1"/>
  <c r="K22" i="1"/>
  <c r="J22" i="1" s="1"/>
  <c r="K38" i="1"/>
  <c r="J38" i="1" s="1"/>
  <c r="K46" i="1"/>
  <c r="J46" i="1" s="1"/>
  <c r="J20" i="1"/>
  <c r="J28" i="1"/>
  <c r="J21" i="1"/>
  <c r="J29" i="1"/>
  <c r="J37" i="1"/>
  <c r="J45" i="1"/>
  <c r="J53" i="1"/>
  <c r="J8" i="1"/>
  <c r="J24" i="1"/>
  <c r="J32" i="1"/>
  <c r="J40" i="1"/>
  <c r="N55" i="1" l="1"/>
  <c r="J4" i="1"/>
  <c r="J55" i="1" s="1"/>
  <c r="K55" i="1"/>
  <c r="E5" i="1" l="1"/>
  <c r="D5" i="1" s="1"/>
  <c r="E6" i="1"/>
  <c r="D6" i="1" s="1"/>
  <c r="E7" i="1"/>
  <c r="D7" i="1" s="1"/>
  <c r="E8" i="1"/>
  <c r="D8" i="1" s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2" i="1"/>
  <c r="D42" i="1" s="1"/>
  <c r="E43" i="1"/>
  <c r="D43" i="1" s="1"/>
  <c r="E44" i="1"/>
  <c r="D44" i="1" s="1"/>
  <c r="E45" i="1"/>
  <c r="D45" i="1" s="1"/>
  <c r="E46" i="1"/>
  <c r="D46" i="1" s="1"/>
  <c r="E48" i="1"/>
  <c r="D48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5" i="1"/>
  <c r="D55" i="1" s="1"/>
  <c r="E4" i="1"/>
  <c r="D4" i="1" s="1"/>
</calcChain>
</file>

<file path=xl/sharedStrings.xml><?xml version="1.0" encoding="utf-8"?>
<sst xmlns="http://schemas.openxmlformats.org/spreadsheetml/2006/main" count="191" uniqueCount="78">
  <si>
    <t>Program</t>
  </si>
  <si>
    <t>Measure</t>
  </si>
  <si>
    <t>Projected Lost Revenues</t>
  </si>
  <si>
    <t>Residential Smart $aver®</t>
  </si>
  <si>
    <t>Faucet Aerators MF Direct 0.5 GPM - bath</t>
  </si>
  <si>
    <t>Faucet Aerators MF Direct 1.0 GPM - bath</t>
  </si>
  <si>
    <t>Faucet Aerators MF Direct 1.0 GPM - kitchen</t>
  </si>
  <si>
    <t>Faucet Aerators MF DIY 0.5 GPM - bath</t>
  </si>
  <si>
    <t>Faucet Aerators MF DIY 1.0 GPM - bath</t>
  </si>
  <si>
    <t>Faucet Aerators MF DIY 1.0 GPM - kitchen</t>
  </si>
  <si>
    <t>Faucet Aerators SF Direct 0.5 GPM - bath</t>
  </si>
  <si>
    <t>Faucet Aerators SF Direct 1.0 GPM - bath</t>
  </si>
  <si>
    <t>Faucet Aerators SF Direct 1.0 GPM - kitchen</t>
  </si>
  <si>
    <t>Faucet Aerators SF DIY 0.5 GPM - bath</t>
  </si>
  <si>
    <t>Faucet Aerators SF DIY 1.0 GPM - bath</t>
  </si>
  <si>
    <t>Faucet Aerators SF DIY 1.0 GPM - kitchen</t>
  </si>
  <si>
    <t>Heat Pump Water Heater</t>
  </si>
  <si>
    <t>LF Showerhead MF Direct 0.5 GPM</t>
  </si>
  <si>
    <t>LF Showerhead MF Direct 1.0 GPM</t>
  </si>
  <si>
    <t>LF Showerhead MF Direct 1.5 GPM</t>
  </si>
  <si>
    <t>LF Showerhead MF DIY 0.5 GPM</t>
  </si>
  <si>
    <t>LF Showerhead MF DIY 1.0 GPM</t>
  </si>
  <si>
    <t>LF Showerhead MF DIY 1.5 GPM</t>
  </si>
  <si>
    <t>LF Showerhead SF Direct 0.5 GPM</t>
  </si>
  <si>
    <t>LF Showerhead SF Direct 1.0 GPM</t>
  </si>
  <si>
    <t>LF Showerhead SF Direct 1.5 GPM</t>
  </si>
  <si>
    <t>LF Showerhead SF DIY 0.5 GPM</t>
  </si>
  <si>
    <t>LF Showerhead SF DIY 1.0 GPM</t>
  </si>
  <si>
    <t>LF Showerhead SF DIY 1.5 GPM</t>
  </si>
  <si>
    <t>Pipe Wrap MF Direct</t>
  </si>
  <si>
    <t>Pipe Wrap MF DIY</t>
  </si>
  <si>
    <t>Pipe Wrap SF Direct</t>
  </si>
  <si>
    <t>Pipe Wrap SF DIY</t>
  </si>
  <si>
    <t>Pool Pump</t>
  </si>
  <si>
    <t>Property Manager 13WCFL</t>
  </si>
  <si>
    <t>RCFL Opt-In Free CFLs</t>
  </si>
  <si>
    <t>RCFLSP - Specialty Bulbs 3 Way</t>
  </si>
  <si>
    <t>RCFLSP - Specialty Bulbs A Line</t>
  </si>
  <si>
    <t>RCFLSP - Specialty Bulbs A Line Dimmable</t>
  </si>
  <si>
    <t>RCFLSP - Specialty Bulbs A Line LED</t>
  </si>
  <si>
    <t>RCFLSP - Specialty Bulbs Candelabra</t>
  </si>
  <si>
    <t>RCFLSP - Specialty Bulbs Candelabra LED</t>
  </si>
  <si>
    <t>RCFLSP - Specialty Bulbs Globe</t>
  </si>
  <si>
    <t>RCFLSP - Specialty Bulbs Recessed</t>
  </si>
  <si>
    <t>RCFLSP - Specialty Bulbs Recessed Dimmable</t>
  </si>
  <si>
    <t>RCFLSP - Specialty Bulbs Recessed LED</t>
  </si>
  <si>
    <t>RCFLSP - Specialty Bulbs Recessed Outdoor</t>
  </si>
  <si>
    <t>RCFLSP - Specialty Bulbs Recessed Outdoor LED</t>
  </si>
  <si>
    <t>Smart Saver - Attic Insul &amp; Air Seal</t>
  </si>
  <si>
    <t>Smart Saver - Central Air Conditioner</t>
  </si>
  <si>
    <t>Smart Saver - Central Air Conditioner Tune UP</t>
  </si>
  <si>
    <t>Smart Saver - Duct Insulation</t>
  </si>
  <si>
    <t>Smart Saver - Duct Sealing</t>
  </si>
  <si>
    <t>Smart Saver - Heat Pump</t>
  </si>
  <si>
    <t>Smart Saver - Heat Pump Tune UP</t>
  </si>
  <si>
    <t>Total</t>
  </si>
  <si>
    <t>kWh</t>
  </si>
  <si>
    <t>ccf</t>
  </si>
  <si>
    <t>Electric</t>
  </si>
  <si>
    <t>Gas</t>
  </si>
  <si>
    <t>STAFF-DR-02-04a, b, d</t>
  </si>
  <si>
    <t>Projected Program Costs (1)</t>
  </si>
  <si>
    <t>Targeting (2)</t>
  </si>
  <si>
    <t>Projected Participants (1)</t>
  </si>
  <si>
    <t>None</t>
  </si>
  <si>
    <t>(1) Allocation of program expenditures to gas and electric.  Uses 63.5% gas based upon saturation of gas space heating.</t>
  </si>
  <si>
    <t>Projected Savings</t>
  </si>
  <si>
    <t>(3) Saturation of water heating and space heating</t>
  </si>
  <si>
    <t>Gas Water Heat</t>
  </si>
  <si>
    <t>Electric Water Heat</t>
  </si>
  <si>
    <t>Gas Space Heat</t>
  </si>
  <si>
    <t>Electric Space Heat</t>
  </si>
  <si>
    <t>(2) DEK does not target Residential Smart $aver® measures based on fuel type.</t>
  </si>
  <si>
    <t>4b</t>
  </si>
  <si>
    <t>4d</t>
  </si>
  <si>
    <t>4a &amp; 4b</t>
  </si>
  <si>
    <t>Projected Program Costs (3)</t>
  </si>
  <si>
    <t xml:space="preserve">Projected Lost Revenues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</si>
</sst>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left"/>
    </xf>
    <xf numFmtId="164" fontId="0" fillId="0" borderId="0" xfId="3" applyNumberFormat="1" applyFont="1"/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3" applyNumberFormat="1" applyFont="1" applyBorder="1"/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">
    <cellStyle name="Comma" xfId="1" builtinId="3"/>
    <cellStyle name="Comma 2 6" xfId="2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view="pageLayout" topLeftCell="G1" zoomScaleNormal="80" workbookViewId="0">
      <selection activeCell="P7" sqref="P7"/>
    </sheetView>
  </sheetViews>
  <sheetFormatPr defaultRowHeight="15" x14ac:dyDescent="0.25"/>
  <cols>
    <col min="1" max="2" width="43.42578125" bestFit="1" customWidth="1"/>
    <col min="3" max="3" width="13.5703125" bestFit="1" customWidth="1"/>
    <col min="4" max="4" width="13.85546875" customWidth="1"/>
    <col min="5" max="5" width="14.5703125" customWidth="1"/>
    <col min="6" max="6" width="2.5703125" customWidth="1"/>
    <col min="7" max="7" width="16.42578125" customWidth="1"/>
    <col min="8" max="8" width="2.5703125" customWidth="1"/>
    <col min="9" max="9" width="14.5703125" customWidth="1"/>
    <col min="10" max="11" width="12.28515625" customWidth="1"/>
    <col min="12" max="12" width="2.5703125" customWidth="1"/>
    <col min="13" max="13" width="12" bestFit="1" customWidth="1"/>
    <col min="14" max="14" width="9.5703125" bestFit="1" customWidth="1"/>
    <col min="15" max="15" width="3.28515625" customWidth="1"/>
    <col min="16" max="16" width="23.140625" style="7" bestFit="1" customWidth="1"/>
    <col min="17" max="17" width="2.7109375" customWidth="1"/>
    <col min="18" max="18" width="13.5703125" bestFit="1" customWidth="1"/>
    <col min="19" max="19" width="13.85546875" customWidth="1"/>
    <col min="20" max="20" width="14.5703125" customWidth="1"/>
    <col min="21" max="21" width="3.28515625" customWidth="1"/>
    <col min="22" max="22" width="27.140625" style="7" bestFit="1" customWidth="1"/>
  </cols>
  <sheetData>
    <row r="1" spans="1:22" ht="15.75" thickBot="1" x14ac:dyDescent="0.3">
      <c r="A1" s="1" t="s">
        <v>60</v>
      </c>
      <c r="C1" s="31" t="s">
        <v>75</v>
      </c>
      <c r="D1" s="32"/>
      <c r="E1" s="33"/>
      <c r="F1" s="7"/>
      <c r="G1" s="30" t="s">
        <v>73</v>
      </c>
      <c r="H1" s="7"/>
      <c r="I1" s="31" t="s">
        <v>73</v>
      </c>
      <c r="J1" s="32"/>
      <c r="K1" s="33"/>
      <c r="L1" s="7"/>
      <c r="M1" s="31" t="s">
        <v>73</v>
      </c>
      <c r="N1" s="33"/>
      <c r="P1" s="30" t="s">
        <v>73</v>
      </c>
      <c r="R1" s="31" t="s">
        <v>74</v>
      </c>
      <c r="S1" s="32"/>
      <c r="T1" s="33"/>
      <c r="V1" s="30" t="s">
        <v>74</v>
      </c>
    </row>
    <row r="2" spans="1:22" x14ac:dyDescent="0.25">
      <c r="C2" s="34" t="s">
        <v>61</v>
      </c>
      <c r="D2" s="36"/>
      <c r="E2" s="35"/>
      <c r="F2" s="8"/>
      <c r="G2" s="37" t="s">
        <v>62</v>
      </c>
      <c r="H2" s="8"/>
      <c r="I2" s="34" t="s">
        <v>63</v>
      </c>
      <c r="J2" s="36"/>
      <c r="K2" s="35"/>
      <c r="L2" s="8"/>
      <c r="M2" s="34" t="s">
        <v>66</v>
      </c>
      <c r="N2" s="35"/>
      <c r="P2" s="14" t="s">
        <v>2</v>
      </c>
      <c r="R2" s="34" t="s">
        <v>76</v>
      </c>
      <c r="S2" s="36"/>
      <c r="T2" s="35"/>
      <c r="V2" s="14" t="s">
        <v>77</v>
      </c>
    </row>
    <row r="3" spans="1:22" ht="15.75" thickBot="1" x14ac:dyDescent="0.3">
      <c r="A3" s="1" t="s">
        <v>0</v>
      </c>
      <c r="B3" s="1" t="s">
        <v>1</v>
      </c>
      <c r="C3" s="9" t="s">
        <v>55</v>
      </c>
      <c r="D3" s="11" t="s">
        <v>58</v>
      </c>
      <c r="E3" s="10" t="s">
        <v>59</v>
      </c>
      <c r="F3" s="8"/>
      <c r="G3" s="38"/>
      <c r="H3" s="8"/>
      <c r="I3" s="9" t="s">
        <v>55</v>
      </c>
      <c r="J3" s="11" t="s">
        <v>58</v>
      </c>
      <c r="K3" s="10" t="s">
        <v>59</v>
      </c>
      <c r="L3" s="8"/>
      <c r="M3" s="12" t="s">
        <v>56</v>
      </c>
      <c r="N3" s="13" t="s">
        <v>57</v>
      </c>
      <c r="P3" s="15" t="s">
        <v>58</v>
      </c>
      <c r="R3" s="9" t="s">
        <v>55</v>
      </c>
      <c r="S3" s="11" t="s">
        <v>58</v>
      </c>
      <c r="T3" s="10" t="s">
        <v>59</v>
      </c>
      <c r="V3" s="15" t="s">
        <v>58</v>
      </c>
    </row>
    <row r="4" spans="1:22" x14ac:dyDescent="0.25">
      <c r="A4" t="s">
        <v>3</v>
      </c>
      <c r="B4" t="s">
        <v>4</v>
      </c>
      <c r="C4" s="2">
        <v>845.42638418709225</v>
      </c>
      <c r="D4" s="2">
        <f t="shared" ref="D4:D35" si="0">C4-E4</f>
        <v>308.58063022828867</v>
      </c>
      <c r="E4" s="2">
        <f t="shared" ref="E4:E35" si="1">0.635*C4</f>
        <v>536.84575395880358</v>
      </c>
      <c r="F4" s="2"/>
      <c r="G4" s="7" t="s">
        <v>64</v>
      </c>
      <c r="H4" s="2"/>
      <c r="I4" s="19">
        <v>24</v>
      </c>
      <c r="J4" s="20">
        <f>I4-K4</f>
        <v>9</v>
      </c>
      <c r="K4" s="7">
        <f>ROUND(0.635*I4,0)</f>
        <v>15</v>
      </c>
      <c r="L4" s="2"/>
      <c r="M4" s="24">
        <v>5198.1710399999884</v>
      </c>
      <c r="N4" s="7"/>
      <c r="P4" s="26">
        <v>163.87382399999964</v>
      </c>
      <c r="R4" s="2">
        <f>C4</f>
        <v>845.42638418709225</v>
      </c>
      <c r="S4" s="18">
        <f>R4*$B$63</f>
        <v>422.71319209354613</v>
      </c>
      <c r="T4" s="18">
        <f>R4*$B$62</f>
        <v>422.71319209354613</v>
      </c>
      <c r="V4" s="26">
        <v>163.87382399999964</v>
      </c>
    </row>
    <row r="5" spans="1:22" x14ac:dyDescent="0.25">
      <c r="A5" t="s">
        <v>3</v>
      </c>
      <c r="B5" t="s">
        <v>5</v>
      </c>
      <c r="C5" s="2">
        <v>1707.6592314005072</v>
      </c>
      <c r="D5" s="2">
        <f t="shared" si="0"/>
        <v>623.2956194611852</v>
      </c>
      <c r="E5" s="2">
        <f t="shared" si="1"/>
        <v>1084.363611939322</v>
      </c>
      <c r="F5" s="2"/>
      <c r="G5" s="7" t="s">
        <v>64</v>
      </c>
      <c r="H5" s="2"/>
      <c r="I5" s="19">
        <v>48.500000000000014</v>
      </c>
      <c r="J5" s="20">
        <f t="shared" ref="J5:J54" si="2">I5-K5</f>
        <v>17.500000000000014</v>
      </c>
      <c r="K5" s="7">
        <f t="shared" ref="K5:K54" si="3">ROUND(0.635*I5,0)</f>
        <v>31</v>
      </c>
      <c r="L5" s="2"/>
      <c r="M5" s="24">
        <v>7394.0408250000246</v>
      </c>
      <c r="N5" s="7"/>
      <c r="P5" s="26">
        <v>708.3093037500023</v>
      </c>
      <c r="R5" s="2">
        <f t="shared" ref="R5:R54" si="4">C5</f>
        <v>1707.6592314005072</v>
      </c>
      <c r="S5" s="18">
        <f t="shared" ref="S5:S15" si="5">R5*$B$63</f>
        <v>853.82961570025361</v>
      </c>
      <c r="T5" s="18">
        <f t="shared" ref="T5:T15" si="6">R5*$B$62</f>
        <v>853.82961570025361</v>
      </c>
      <c r="V5" s="26">
        <v>708.3093037500023</v>
      </c>
    </row>
    <row r="6" spans="1:22" x14ac:dyDescent="0.25">
      <c r="A6" t="s">
        <v>3</v>
      </c>
      <c r="B6" t="s">
        <v>6</v>
      </c>
      <c r="C6" s="2">
        <v>2002.8962655436685</v>
      </c>
      <c r="D6" s="2">
        <f t="shared" si="0"/>
        <v>731.05713692343897</v>
      </c>
      <c r="E6" s="2">
        <f t="shared" si="1"/>
        <v>1271.8391286202295</v>
      </c>
      <c r="F6" s="2"/>
      <c r="G6" s="7" t="s">
        <v>64</v>
      </c>
      <c r="H6" s="2"/>
      <c r="I6" s="19">
        <v>51.000000000000014</v>
      </c>
      <c r="J6" s="20">
        <f t="shared" si="2"/>
        <v>19.000000000000014</v>
      </c>
      <c r="K6" s="7">
        <f t="shared" si="3"/>
        <v>32</v>
      </c>
      <c r="L6" s="2"/>
      <c r="M6" s="24">
        <v>6488.2511100000065</v>
      </c>
      <c r="N6" s="7"/>
      <c r="P6" s="26">
        <v>616.63989750000064</v>
      </c>
      <c r="R6" s="2">
        <f t="shared" si="4"/>
        <v>2002.8962655436685</v>
      </c>
      <c r="S6" s="18">
        <f t="shared" si="5"/>
        <v>1001.4481327718343</v>
      </c>
      <c r="T6" s="18">
        <f t="shared" si="6"/>
        <v>1001.4481327718343</v>
      </c>
      <c r="V6" s="26">
        <v>616.63989750000064</v>
      </c>
    </row>
    <row r="7" spans="1:22" x14ac:dyDescent="0.25">
      <c r="A7" t="s">
        <v>3</v>
      </c>
      <c r="B7" t="s">
        <v>7</v>
      </c>
      <c r="C7" s="2">
        <v>662.19535619498856</v>
      </c>
      <c r="D7" s="2">
        <f t="shared" si="0"/>
        <v>241.7013050111708</v>
      </c>
      <c r="E7" s="2">
        <f t="shared" si="1"/>
        <v>420.49405118381776</v>
      </c>
      <c r="F7" s="2"/>
      <c r="G7" s="7" t="s">
        <v>64</v>
      </c>
      <c r="H7" s="2"/>
      <c r="I7" s="19">
        <v>24</v>
      </c>
      <c r="J7" s="20">
        <f t="shared" si="2"/>
        <v>9</v>
      </c>
      <c r="K7" s="7">
        <f t="shared" si="3"/>
        <v>15</v>
      </c>
      <c r="L7" s="2"/>
      <c r="M7" s="24">
        <v>4113.1159199999938</v>
      </c>
      <c r="N7" s="7"/>
      <c r="P7" s="26">
        <v>121.56295499999983</v>
      </c>
      <c r="R7" s="2">
        <f t="shared" si="4"/>
        <v>662.19535619498856</v>
      </c>
      <c r="S7" s="18">
        <f t="shared" si="5"/>
        <v>331.09767809749428</v>
      </c>
      <c r="T7" s="18">
        <f t="shared" si="6"/>
        <v>331.09767809749428</v>
      </c>
      <c r="V7" s="26">
        <v>121.56295499999983</v>
      </c>
    </row>
    <row r="8" spans="1:22" x14ac:dyDescent="0.25">
      <c r="A8" t="s">
        <v>3</v>
      </c>
      <c r="B8" t="s">
        <v>8</v>
      </c>
      <c r="C8" s="2">
        <v>662.19535619498856</v>
      </c>
      <c r="D8" s="2">
        <f t="shared" si="0"/>
        <v>241.7013050111708</v>
      </c>
      <c r="E8" s="2">
        <f t="shared" si="1"/>
        <v>420.49405118381776</v>
      </c>
      <c r="F8" s="2"/>
      <c r="G8" s="7" t="s">
        <v>64</v>
      </c>
      <c r="H8" s="2"/>
      <c r="I8" s="19">
        <v>24</v>
      </c>
      <c r="J8" s="20">
        <f t="shared" si="2"/>
        <v>9</v>
      </c>
      <c r="K8" s="7">
        <f t="shared" si="3"/>
        <v>15</v>
      </c>
      <c r="L8" s="2"/>
      <c r="M8" s="24">
        <v>2756.7970199999891</v>
      </c>
      <c r="N8" s="7"/>
      <c r="P8" s="26">
        <v>114.06781574999957</v>
      </c>
      <c r="R8" s="2">
        <f t="shared" si="4"/>
        <v>662.19535619498856</v>
      </c>
      <c r="S8" s="18">
        <f t="shared" si="5"/>
        <v>331.09767809749428</v>
      </c>
      <c r="T8" s="18">
        <f t="shared" si="6"/>
        <v>331.09767809749428</v>
      </c>
      <c r="V8" s="26">
        <v>114.06781574999957</v>
      </c>
    </row>
    <row r="9" spans="1:22" x14ac:dyDescent="0.25">
      <c r="A9" t="s">
        <v>3</v>
      </c>
      <c r="B9" t="s">
        <v>9</v>
      </c>
      <c r="C9" s="2">
        <v>760.12390066831472</v>
      </c>
      <c r="D9" s="2">
        <f t="shared" si="0"/>
        <v>277.44522374393489</v>
      </c>
      <c r="E9" s="2">
        <f t="shared" si="1"/>
        <v>482.67867692437983</v>
      </c>
      <c r="F9" s="2"/>
      <c r="G9" s="7" t="s">
        <v>64</v>
      </c>
      <c r="H9" s="2"/>
      <c r="I9" s="19">
        <v>24</v>
      </c>
      <c r="J9" s="20">
        <f t="shared" si="2"/>
        <v>9</v>
      </c>
      <c r="K9" s="7">
        <f t="shared" si="3"/>
        <v>15</v>
      </c>
      <c r="L9" s="2"/>
      <c r="M9" s="24">
        <v>2301.3262079999913</v>
      </c>
      <c r="N9" s="7"/>
      <c r="P9" s="26">
        <v>95.221828799999642</v>
      </c>
      <c r="R9" s="2">
        <f t="shared" si="4"/>
        <v>760.12390066831472</v>
      </c>
      <c r="S9" s="18">
        <f t="shared" si="5"/>
        <v>380.06195033415736</v>
      </c>
      <c r="T9" s="18">
        <f t="shared" si="6"/>
        <v>380.06195033415736</v>
      </c>
      <c r="V9" s="26">
        <v>95.221828799999642</v>
      </c>
    </row>
    <row r="10" spans="1:22" x14ac:dyDescent="0.25">
      <c r="A10" t="s">
        <v>3</v>
      </c>
      <c r="B10" t="s">
        <v>10</v>
      </c>
      <c r="C10" s="2">
        <v>28.452133430162974</v>
      </c>
      <c r="D10" s="2">
        <f t="shared" si="0"/>
        <v>10.385028702009485</v>
      </c>
      <c r="E10" s="2">
        <f t="shared" si="1"/>
        <v>18.067104728153488</v>
      </c>
      <c r="F10" s="2"/>
      <c r="G10" s="7" t="s">
        <v>64</v>
      </c>
      <c r="H10" s="2"/>
      <c r="I10" s="19">
        <v>1</v>
      </c>
      <c r="J10" s="20">
        <f t="shared" si="2"/>
        <v>0</v>
      </c>
      <c r="K10" s="7">
        <f t="shared" si="3"/>
        <v>1</v>
      </c>
      <c r="L10" s="2"/>
      <c r="M10" s="24">
        <v>169.80271499999944</v>
      </c>
      <c r="N10" s="7"/>
      <c r="P10" s="26">
        <v>20.074046249999931</v>
      </c>
      <c r="R10" s="2">
        <f t="shared" si="4"/>
        <v>28.452133430162974</v>
      </c>
      <c r="S10" s="18">
        <f t="shared" si="5"/>
        <v>14.226066715081487</v>
      </c>
      <c r="T10" s="18">
        <f t="shared" si="6"/>
        <v>14.226066715081487</v>
      </c>
      <c r="V10" s="26">
        <v>20.074046249999931</v>
      </c>
    </row>
    <row r="11" spans="1:22" x14ac:dyDescent="0.25">
      <c r="A11" t="s">
        <v>3</v>
      </c>
      <c r="B11" t="s">
        <v>11</v>
      </c>
      <c r="C11" s="2">
        <v>285.14787932971137</v>
      </c>
      <c r="D11" s="2">
        <f t="shared" si="0"/>
        <v>104.07897595534465</v>
      </c>
      <c r="E11" s="2">
        <f t="shared" si="1"/>
        <v>181.06890337436673</v>
      </c>
      <c r="F11" s="2"/>
      <c r="G11" s="7" t="s">
        <v>64</v>
      </c>
      <c r="H11" s="2"/>
      <c r="I11" s="19">
        <v>4.5</v>
      </c>
      <c r="J11" s="20">
        <f t="shared" si="2"/>
        <v>1.5</v>
      </c>
      <c r="K11" s="7">
        <f t="shared" si="3"/>
        <v>3</v>
      </c>
      <c r="L11" s="2"/>
      <c r="M11" s="24">
        <v>515.2434705000004</v>
      </c>
      <c r="N11" s="7"/>
      <c r="P11" s="26">
        <v>261.24475657500022</v>
      </c>
      <c r="R11" s="2">
        <f t="shared" si="4"/>
        <v>285.14787932971137</v>
      </c>
      <c r="S11" s="18">
        <f t="shared" si="5"/>
        <v>142.57393966485569</v>
      </c>
      <c r="T11" s="18">
        <f t="shared" si="6"/>
        <v>142.57393966485569</v>
      </c>
      <c r="V11" s="26">
        <v>261.24475657500022</v>
      </c>
    </row>
    <row r="12" spans="1:22" x14ac:dyDescent="0.25">
      <c r="A12" t="s">
        <v>3</v>
      </c>
      <c r="B12" t="s">
        <v>12</v>
      </c>
      <c r="C12" s="2">
        <v>212.24511530396893</v>
      </c>
      <c r="D12" s="2">
        <f t="shared" si="0"/>
        <v>77.469467085948651</v>
      </c>
      <c r="E12" s="2">
        <f t="shared" si="1"/>
        <v>134.77564821802028</v>
      </c>
      <c r="F12" s="2"/>
      <c r="G12" s="7" t="s">
        <v>64</v>
      </c>
      <c r="H12" s="2"/>
      <c r="I12" s="19">
        <v>10</v>
      </c>
      <c r="J12" s="20">
        <f t="shared" si="2"/>
        <v>4</v>
      </c>
      <c r="K12" s="7">
        <f t="shared" si="3"/>
        <v>6</v>
      </c>
      <c r="L12" s="2"/>
      <c r="M12" s="24">
        <v>946.26900000000001</v>
      </c>
      <c r="N12" s="7"/>
      <c r="P12" s="26">
        <v>241.63433999999998</v>
      </c>
      <c r="R12" s="2">
        <f t="shared" si="4"/>
        <v>212.24511530396893</v>
      </c>
      <c r="S12" s="18">
        <f t="shared" si="5"/>
        <v>106.12255765198447</v>
      </c>
      <c r="T12" s="18">
        <f t="shared" si="6"/>
        <v>106.12255765198447</v>
      </c>
      <c r="V12" s="26">
        <v>241.63433999999998</v>
      </c>
    </row>
    <row r="13" spans="1:22" x14ac:dyDescent="0.25">
      <c r="A13" t="s">
        <v>3</v>
      </c>
      <c r="B13" t="s">
        <v>13</v>
      </c>
      <c r="C13" s="2">
        <v>169.77009588042338</v>
      </c>
      <c r="D13" s="2">
        <f t="shared" si="0"/>
        <v>61.966084996354539</v>
      </c>
      <c r="E13" s="2">
        <f t="shared" si="1"/>
        <v>107.80401088406884</v>
      </c>
      <c r="F13" s="2"/>
      <c r="G13" s="7" t="s">
        <v>64</v>
      </c>
      <c r="H13" s="2"/>
      <c r="I13" s="19">
        <v>8.5</v>
      </c>
      <c r="J13" s="20">
        <f t="shared" si="2"/>
        <v>3.5</v>
      </c>
      <c r="K13" s="7">
        <f t="shared" si="3"/>
        <v>5</v>
      </c>
      <c r="L13" s="2"/>
      <c r="M13" s="24">
        <v>1077.8003910000027</v>
      </c>
      <c r="N13" s="7"/>
      <c r="P13" s="26">
        <v>151.4018128500004</v>
      </c>
      <c r="R13" s="2">
        <f t="shared" si="4"/>
        <v>169.77009588042338</v>
      </c>
      <c r="S13" s="18">
        <f t="shared" si="5"/>
        <v>84.885047940211692</v>
      </c>
      <c r="T13" s="18">
        <f t="shared" si="6"/>
        <v>84.885047940211692</v>
      </c>
      <c r="V13" s="26">
        <v>151.4018128500004</v>
      </c>
    </row>
    <row r="14" spans="1:22" x14ac:dyDescent="0.25">
      <c r="A14" t="s">
        <v>3</v>
      </c>
      <c r="B14" t="s">
        <v>14</v>
      </c>
      <c r="C14" s="2">
        <v>9378.7629204085515</v>
      </c>
      <c r="D14" s="2">
        <f t="shared" si="0"/>
        <v>3423.2484659491211</v>
      </c>
      <c r="E14" s="2">
        <f t="shared" si="1"/>
        <v>5955.5144544594305</v>
      </c>
      <c r="F14" s="2"/>
      <c r="G14" s="7" t="s">
        <v>64</v>
      </c>
      <c r="H14" s="2"/>
      <c r="I14" s="19">
        <v>552</v>
      </c>
      <c r="J14" s="20">
        <f t="shared" si="2"/>
        <v>201</v>
      </c>
      <c r="K14" s="7">
        <f t="shared" si="3"/>
        <v>351</v>
      </c>
      <c r="L14" s="2"/>
      <c r="M14" s="24">
        <v>44573.054975999839</v>
      </c>
      <c r="N14" s="7"/>
      <c r="P14" s="26">
        <v>2852.3591423999906</v>
      </c>
      <c r="R14" s="2">
        <f t="shared" si="4"/>
        <v>9378.7629204085515</v>
      </c>
      <c r="S14" s="18">
        <f t="shared" si="5"/>
        <v>4689.3814602042758</v>
      </c>
      <c r="T14" s="18">
        <f t="shared" si="6"/>
        <v>4689.3814602042758</v>
      </c>
      <c r="V14" s="26">
        <v>2852.3591423999906</v>
      </c>
    </row>
    <row r="15" spans="1:22" x14ac:dyDescent="0.25">
      <c r="A15" t="s">
        <v>3</v>
      </c>
      <c r="B15" t="s">
        <v>15</v>
      </c>
      <c r="C15" s="2">
        <v>3836.9964813442384</v>
      </c>
      <c r="D15" s="2">
        <f t="shared" si="0"/>
        <v>1400.5037156906469</v>
      </c>
      <c r="E15" s="2">
        <f t="shared" si="1"/>
        <v>2436.4927656535915</v>
      </c>
      <c r="F15" s="2"/>
      <c r="G15" s="7" t="s">
        <v>64</v>
      </c>
      <c r="H15" s="2"/>
      <c r="I15" s="19">
        <v>120</v>
      </c>
      <c r="J15" s="20">
        <f t="shared" si="2"/>
        <v>44</v>
      </c>
      <c r="K15" s="7">
        <f t="shared" si="3"/>
        <v>76</v>
      </c>
      <c r="L15" s="2"/>
      <c r="M15" s="24">
        <v>7973.8934400000344</v>
      </c>
      <c r="N15" s="7"/>
      <c r="P15" s="26">
        <v>1637.1074568000072</v>
      </c>
      <c r="R15" s="2">
        <f t="shared" si="4"/>
        <v>3836.9964813442384</v>
      </c>
      <c r="S15" s="18">
        <f t="shared" si="5"/>
        <v>1918.4982406721192</v>
      </c>
      <c r="T15" s="18">
        <f t="shared" si="6"/>
        <v>1918.4982406721192</v>
      </c>
      <c r="V15" s="26">
        <v>1637.1074568000072</v>
      </c>
    </row>
    <row r="16" spans="1:22" x14ac:dyDescent="0.25">
      <c r="A16" t="s">
        <v>3</v>
      </c>
      <c r="B16" t="s">
        <v>16</v>
      </c>
      <c r="C16" s="2">
        <v>22790.400894177332</v>
      </c>
      <c r="D16" s="2">
        <f t="shared" si="0"/>
        <v>8318.4963263747268</v>
      </c>
      <c r="E16" s="2">
        <f t="shared" si="1"/>
        <v>14471.904567802605</v>
      </c>
      <c r="F16" s="2"/>
      <c r="G16" s="7" t="s">
        <v>64</v>
      </c>
      <c r="H16" s="2"/>
      <c r="I16" s="19">
        <v>24.5</v>
      </c>
      <c r="J16" s="20">
        <f t="shared" si="2"/>
        <v>8.5</v>
      </c>
      <c r="K16" s="7">
        <f t="shared" si="3"/>
        <v>16</v>
      </c>
      <c r="L16" s="2"/>
      <c r="M16" s="24">
        <v>38601.96615974998</v>
      </c>
      <c r="N16" s="7"/>
      <c r="P16" s="26">
        <v>4339.9982339624976</v>
      </c>
      <c r="R16" s="2">
        <f t="shared" si="4"/>
        <v>22790.400894177332</v>
      </c>
      <c r="S16" s="18">
        <f>R16</f>
        <v>22790.400894177332</v>
      </c>
      <c r="T16" s="18">
        <v>0</v>
      </c>
      <c r="V16" s="26">
        <v>4339.9982339624976</v>
      </c>
    </row>
    <row r="17" spans="1:22" x14ac:dyDescent="0.25">
      <c r="A17" t="s">
        <v>3</v>
      </c>
      <c r="B17" t="s">
        <v>17</v>
      </c>
      <c r="C17" s="2">
        <v>1638.8556473396607</v>
      </c>
      <c r="D17" s="2">
        <f t="shared" si="0"/>
        <v>598.18231127897616</v>
      </c>
      <c r="E17" s="2">
        <f t="shared" si="1"/>
        <v>1040.6733360606845</v>
      </c>
      <c r="F17" s="2"/>
      <c r="G17" s="7" t="s">
        <v>64</v>
      </c>
      <c r="H17" s="2"/>
      <c r="I17" s="19">
        <v>24</v>
      </c>
      <c r="J17" s="20">
        <f t="shared" si="2"/>
        <v>9</v>
      </c>
      <c r="K17" s="7">
        <f t="shared" si="3"/>
        <v>15</v>
      </c>
      <c r="L17" s="2"/>
      <c r="M17" s="24">
        <v>13550.572080000002</v>
      </c>
      <c r="N17" s="7"/>
      <c r="P17" s="26">
        <v>373.78744200000011</v>
      </c>
      <c r="R17" s="2">
        <f t="shared" si="4"/>
        <v>1638.8556473396607</v>
      </c>
      <c r="S17" s="18">
        <f t="shared" ref="S17:S32" si="7">R17*$B$63</f>
        <v>819.42782366983033</v>
      </c>
      <c r="T17" s="18">
        <f t="shared" ref="T17:T32" si="8">R17*$B$62</f>
        <v>819.42782366983033</v>
      </c>
      <c r="V17" s="26">
        <v>373.78744200000011</v>
      </c>
    </row>
    <row r="18" spans="1:22" x14ac:dyDescent="0.25">
      <c r="A18" t="s">
        <v>3</v>
      </c>
      <c r="B18" t="s">
        <v>18</v>
      </c>
      <c r="C18" s="2">
        <v>1638.8556473396607</v>
      </c>
      <c r="D18" s="2">
        <f t="shared" si="0"/>
        <v>598.18231127897616</v>
      </c>
      <c r="E18" s="2">
        <f t="shared" si="1"/>
        <v>1040.6733360606845</v>
      </c>
      <c r="F18" s="2"/>
      <c r="G18" s="7" t="s">
        <v>64</v>
      </c>
      <c r="H18" s="2"/>
      <c r="I18" s="19">
        <v>24</v>
      </c>
      <c r="J18" s="20">
        <f t="shared" si="2"/>
        <v>9</v>
      </c>
      <c r="K18" s="7">
        <f t="shared" si="3"/>
        <v>15</v>
      </c>
      <c r="L18" s="2"/>
      <c r="M18" s="24">
        <v>10144.003680000002</v>
      </c>
      <c r="N18" s="7"/>
      <c r="P18" s="26">
        <v>359.76668400000017</v>
      </c>
      <c r="R18" s="2">
        <f t="shared" si="4"/>
        <v>1638.8556473396607</v>
      </c>
      <c r="S18" s="18">
        <f t="shared" si="7"/>
        <v>819.42782366983033</v>
      </c>
      <c r="T18" s="18">
        <f t="shared" si="8"/>
        <v>819.42782366983033</v>
      </c>
      <c r="V18" s="26">
        <v>359.76668400000017</v>
      </c>
    </row>
    <row r="19" spans="1:22" x14ac:dyDescent="0.25">
      <c r="A19" t="s">
        <v>3</v>
      </c>
      <c r="B19" t="s">
        <v>19</v>
      </c>
      <c r="C19" s="2">
        <v>3186.9369707164501</v>
      </c>
      <c r="D19" s="2">
        <f t="shared" si="0"/>
        <v>1163.2319943115042</v>
      </c>
      <c r="E19" s="2">
        <f t="shared" si="1"/>
        <v>2023.7049764049459</v>
      </c>
      <c r="F19" s="2"/>
      <c r="G19" s="7" t="s">
        <v>64</v>
      </c>
      <c r="H19" s="2"/>
      <c r="I19" s="19">
        <v>46.500000000000007</v>
      </c>
      <c r="J19" s="20">
        <f t="shared" si="2"/>
        <v>16.500000000000007</v>
      </c>
      <c r="K19" s="7">
        <f t="shared" si="3"/>
        <v>30</v>
      </c>
      <c r="L19" s="2"/>
      <c r="M19" s="24">
        <v>12447.537848999968</v>
      </c>
      <c r="N19" s="7"/>
      <c r="P19" s="26">
        <v>1180.4011525499968</v>
      </c>
      <c r="R19" s="2">
        <f t="shared" si="4"/>
        <v>3186.9369707164501</v>
      </c>
      <c r="S19" s="18">
        <f t="shared" si="7"/>
        <v>1593.4684853582251</v>
      </c>
      <c r="T19" s="18">
        <f t="shared" si="8"/>
        <v>1593.4684853582251</v>
      </c>
      <c r="V19" s="26">
        <v>1180.4011525499968</v>
      </c>
    </row>
    <row r="20" spans="1:22" x14ac:dyDescent="0.25">
      <c r="A20" t="s">
        <v>3</v>
      </c>
      <c r="B20" t="s">
        <v>20</v>
      </c>
      <c r="C20" s="2">
        <v>1278.0135108876552</v>
      </c>
      <c r="D20" s="2">
        <f t="shared" si="0"/>
        <v>466.47493147399416</v>
      </c>
      <c r="E20" s="2">
        <f t="shared" si="1"/>
        <v>811.53857941366107</v>
      </c>
      <c r="F20" s="2"/>
      <c r="G20" s="7" t="s">
        <v>64</v>
      </c>
      <c r="H20" s="2"/>
      <c r="I20" s="19">
        <v>24</v>
      </c>
      <c r="J20" s="20">
        <f t="shared" si="2"/>
        <v>9</v>
      </c>
      <c r="K20" s="7">
        <f t="shared" si="3"/>
        <v>15</v>
      </c>
      <c r="L20" s="2"/>
      <c r="M20" s="24">
        <v>10699.14815999999</v>
      </c>
      <c r="N20" s="7"/>
      <c r="P20" s="26">
        <v>295.13198399999976</v>
      </c>
      <c r="R20" s="2">
        <f t="shared" si="4"/>
        <v>1278.0135108876552</v>
      </c>
      <c r="S20" s="18">
        <f t="shared" si="7"/>
        <v>639.00675544382761</v>
      </c>
      <c r="T20" s="18">
        <f t="shared" si="8"/>
        <v>639.00675544382761</v>
      </c>
      <c r="V20" s="26">
        <v>295.13198399999976</v>
      </c>
    </row>
    <row r="21" spans="1:22" x14ac:dyDescent="0.25">
      <c r="A21" t="s">
        <v>3</v>
      </c>
      <c r="B21" t="s">
        <v>21</v>
      </c>
      <c r="C21" s="2">
        <v>1278.0135108876552</v>
      </c>
      <c r="D21" s="2">
        <f t="shared" si="0"/>
        <v>466.47493147399416</v>
      </c>
      <c r="E21" s="2">
        <f t="shared" si="1"/>
        <v>811.53857941366107</v>
      </c>
      <c r="F21" s="2"/>
      <c r="G21" s="7" t="s">
        <v>64</v>
      </c>
      <c r="H21" s="2"/>
      <c r="I21" s="19">
        <v>24</v>
      </c>
      <c r="J21" s="20">
        <f t="shared" si="2"/>
        <v>9</v>
      </c>
      <c r="K21" s="7">
        <f t="shared" si="3"/>
        <v>15</v>
      </c>
      <c r="L21" s="2"/>
      <c r="M21" s="24">
        <v>7623.1430640000053</v>
      </c>
      <c r="N21" s="7"/>
      <c r="P21" s="26">
        <v>210.28153860000018</v>
      </c>
      <c r="R21" s="2">
        <f t="shared" si="4"/>
        <v>1278.0135108876552</v>
      </c>
      <c r="S21" s="18">
        <f t="shared" si="7"/>
        <v>639.00675544382761</v>
      </c>
      <c r="T21" s="18">
        <f t="shared" si="8"/>
        <v>639.00675544382761</v>
      </c>
      <c r="V21" s="26">
        <v>210.28153860000018</v>
      </c>
    </row>
    <row r="22" spans="1:22" x14ac:dyDescent="0.25">
      <c r="A22" t="s">
        <v>3</v>
      </c>
      <c r="B22" t="s">
        <v>22</v>
      </c>
      <c r="C22" s="2">
        <v>1278.0135108876552</v>
      </c>
      <c r="D22" s="2">
        <f t="shared" si="0"/>
        <v>466.47493147399416</v>
      </c>
      <c r="E22" s="2">
        <f t="shared" si="1"/>
        <v>811.53857941366107</v>
      </c>
      <c r="F22" s="2"/>
      <c r="G22" s="7" t="s">
        <v>64</v>
      </c>
      <c r="H22" s="2"/>
      <c r="I22" s="19">
        <v>24</v>
      </c>
      <c r="J22" s="20">
        <f t="shared" si="2"/>
        <v>9</v>
      </c>
      <c r="K22" s="7">
        <f t="shared" si="3"/>
        <v>15</v>
      </c>
      <c r="L22" s="2"/>
      <c r="M22" s="24">
        <v>4814.6166720000101</v>
      </c>
      <c r="N22" s="7"/>
      <c r="P22" s="26">
        <v>189.72770400000041</v>
      </c>
      <c r="R22" s="2">
        <f t="shared" si="4"/>
        <v>1278.0135108876552</v>
      </c>
      <c r="S22" s="18">
        <f t="shared" si="7"/>
        <v>639.00675544382761</v>
      </c>
      <c r="T22" s="18">
        <f t="shared" si="8"/>
        <v>639.00675544382761</v>
      </c>
      <c r="V22" s="26">
        <v>189.72770400000041</v>
      </c>
    </row>
    <row r="23" spans="1:22" x14ac:dyDescent="0.25">
      <c r="A23" t="s">
        <v>3</v>
      </c>
      <c r="B23" t="s">
        <v>23</v>
      </c>
      <c r="C23" s="2">
        <v>32.844215560838244</v>
      </c>
      <c r="D23" s="2">
        <f t="shared" si="0"/>
        <v>11.988138679705958</v>
      </c>
      <c r="E23" s="2">
        <f t="shared" si="1"/>
        <v>20.856076881132285</v>
      </c>
      <c r="F23" s="2"/>
      <c r="G23" s="7" t="s">
        <v>64</v>
      </c>
      <c r="H23" s="2"/>
      <c r="I23" s="19">
        <v>1</v>
      </c>
      <c r="J23" s="20">
        <f t="shared" si="2"/>
        <v>0</v>
      </c>
      <c r="K23" s="7">
        <f t="shared" si="3"/>
        <v>1</v>
      </c>
      <c r="L23" s="2"/>
      <c r="M23" s="24">
        <v>431.49866399999951</v>
      </c>
      <c r="N23" s="7"/>
      <c r="P23" s="26">
        <v>51.011693999999935</v>
      </c>
      <c r="R23" s="2">
        <f t="shared" si="4"/>
        <v>32.844215560838244</v>
      </c>
      <c r="S23" s="18">
        <f t="shared" si="7"/>
        <v>16.422107780419122</v>
      </c>
      <c r="T23" s="18">
        <f t="shared" si="8"/>
        <v>16.422107780419122</v>
      </c>
      <c r="V23" s="26">
        <v>51.011693999999935</v>
      </c>
    </row>
    <row r="24" spans="1:22" x14ac:dyDescent="0.25">
      <c r="A24" t="s">
        <v>3</v>
      </c>
      <c r="B24" t="s">
        <v>24</v>
      </c>
      <c r="C24" s="2">
        <v>74.945825773712542</v>
      </c>
      <c r="D24" s="2">
        <f t="shared" si="0"/>
        <v>27.355226407405077</v>
      </c>
      <c r="E24" s="2">
        <f t="shared" si="1"/>
        <v>47.590599366307465</v>
      </c>
      <c r="F24" s="2"/>
      <c r="G24" s="7" t="s">
        <v>64</v>
      </c>
      <c r="H24" s="2"/>
      <c r="I24" s="19">
        <v>2</v>
      </c>
      <c r="J24" s="20">
        <f t="shared" si="2"/>
        <v>1</v>
      </c>
      <c r="K24" s="7">
        <f t="shared" si="3"/>
        <v>1</v>
      </c>
      <c r="L24" s="2"/>
      <c r="M24" s="24">
        <v>613.18231199999957</v>
      </c>
      <c r="N24" s="7"/>
      <c r="P24" s="26">
        <v>72.490301999999943</v>
      </c>
      <c r="R24" s="2">
        <f t="shared" si="4"/>
        <v>74.945825773712542</v>
      </c>
      <c r="S24" s="18">
        <f t="shared" si="7"/>
        <v>37.472912886856271</v>
      </c>
      <c r="T24" s="18">
        <f t="shared" si="8"/>
        <v>37.472912886856271</v>
      </c>
      <c r="V24" s="26">
        <v>72.490301999999943</v>
      </c>
    </row>
    <row r="25" spans="1:22" x14ac:dyDescent="0.25">
      <c r="A25" t="s">
        <v>3</v>
      </c>
      <c r="B25" t="s">
        <v>25</v>
      </c>
      <c r="C25" s="2">
        <v>586.76253730796793</v>
      </c>
      <c r="D25" s="2">
        <f t="shared" si="0"/>
        <v>214.1683261174083</v>
      </c>
      <c r="E25" s="2">
        <f t="shared" si="1"/>
        <v>372.59421119055963</v>
      </c>
      <c r="F25" s="2"/>
      <c r="G25" s="7" t="s">
        <v>64</v>
      </c>
      <c r="H25" s="2"/>
      <c r="I25" s="19">
        <v>8</v>
      </c>
      <c r="J25" s="20">
        <f t="shared" si="2"/>
        <v>3</v>
      </c>
      <c r="K25" s="7">
        <f t="shared" si="3"/>
        <v>5</v>
      </c>
      <c r="L25" s="2"/>
      <c r="M25" s="24">
        <v>1544.3110079999967</v>
      </c>
      <c r="N25" s="7"/>
      <c r="P25" s="26">
        <v>438.1636031999991</v>
      </c>
      <c r="R25" s="2">
        <f t="shared" si="4"/>
        <v>586.76253730796793</v>
      </c>
      <c r="S25" s="18">
        <f t="shared" si="7"/>
        <v>293.38126865398397</v>
      </c>
      <c r="T25" s="18">
        <f t="shared" si="8"/>
        <v>293.38126865398397</v>
      </c>
      <c r="V25" s="26">
        <v>438.1636031999991</v>
      </c>
    </row>
    <row r="26" spans="1:22" x14ac:dyDescent="0.25">
      <c r="A26" t="s">
        <v>3</v>
      </c>
      <c r="B26" t="s">
        <v>26</v>
      </c>
      <c r="C26" s="2">
        <v>0</v>
      </c>
      <c r="D26" s="2">
        <f t="shared" si="0"/>
        <v>0</v>
      </c>
      <c r="E26" s="2">
        <f t="shared" si="1"/>
        <v>0</v>
      </c>
      <c r="F26" s="2"/>
      <c r="G26" s="7" t="s">
        <v>64</v>
      </c>
      <c r="H26" s="2"/>
      <c r="I26" s="19">
        <v>0</v>
      </c>
      <c r="J26" s="20">
        <f t="shared" si="2"/>
        <v>0</v>
      </c>
      <c r="K26" s="7">
        <f t="shared" si="3"/>
        <v>0</v>
      </c>
      <c r="L26" s="2"/>
      <c r="M26" s="24">
        <v>0</v>
      </c>
      <c r="N26" s="7"/>
      <c r="P26" s="26">
        <v>137.32884990000011</v>
      </c>
      <c r="R26" s="2">
        <f t="shared" si="4"/>
        <v>0</v>
      </c>
      <c r="S26" s="18">
        <f t="shared" si="7"/>
        <v>0</v>
      </c>
      <c r="T26" s="18">
        <f t="shared" si="8"/>
        <v>0</v>
      </c>
      <c r="V26" s="26">
        <v>137.32884990000011</v>
      </c>
    </row>
    <row r="27" spans="1:22" x14ac:dyDescent="0.25">
      <c r="A27" t="s">
        <v>3</v>
      </c>
      <c r="B27" t="s">
        <v>27</v>
      </c>
      <c r="C27" s="2">
        <v>391.02724677907457</v>
      </c>
      <c r="D27" s="2">
        <f t="shared" si="0"/>
        <v>142.72494507436221</v>
      </c>
      <c r="E27" s="2">
        <f t="shared" si="1"/>
        <v>248.30230170471236</v>
      </c>
      <c r="F27" s="2"/>
      <c r="G27" s="7" t="s">
        <v>64</v>
      </c>
      <c r="H27" s="2"/>
      <c r="I27" s="19">
        <v>5</v>
      </c>
      <c r="J27" s="20">
        <f t="shared" si="2"/>
        <v>2</v>
      </c>
      <c r="K27" s="7">
        <f t="shared" si="3"/>
        <v>3</v>
      </c>
      <c r="L27" s="2"/>
      <c r="M27" s="24">
        <v>1076.6438400000018</v>
      </c>
      <c r="N27" s="7"/>
      <c r="P27" s="26">
        <v>616.03829760000053</v>
      </c>
      <c r="R27" s="2">
        <f t="shared" si="4"/>
        <v>391.02724677907457</v>
      </c>
      <c r="S27" s="18">
        <f t="shared" si="7"/>
        <v>195.51362338953729</v>
      </c>
      <c r="T27" s="18">
        <f t="shared" si="8"/>
        <v>195.51362338953729</v>
      </c>
      <c r="V27" s="26">
        <v>616.03829760000053</v>
      </c>
    </row>
    <row r="28" spans="1:22" x14ac:dyDescent="0.25">
      <c r="A28" t="s">
        <v>3</v>
      </c>
      <c r="B28" t="s">
        <v>28</v>
      </c>
      <c r="C28" s="2">
        <v>10462.094495107187</v>
      </c>
      <c r="D28" s="2">
        <f t="shared" si="0"/>
        <v>3818.6644907141235</v>
      </c>
      <c r="E28" s="2">
        <f t="shared" si="1"/>
        <v>6643.4300043930634</v>
      </c>
      <c r="F28" s="2"/>
      <c r="G28" s="7" t="s">
        <v>64</v>
      </c>
      <c r="H28" s="2"/>
      <c r="I28" s="19">
        <v>210</v>
      </c>
      <c r="J28" s="20">
        <f t="shared" si="2"/>
        <v>77</v>
      </c>
      <c r="K28" s="7">
        <f t="shared" si="3"/>
        <v>133</v>
      </c>
      <c r="L28" s="2"/>
      <c r="M28" s="24">
        <v>26429.293169999961</v>
      </c>
      <c r="N28" s="7"/>
      <c r="P28" s="26">
        <v>2999.4876071999952</v>
      </c>
      <c r="R28" s="2">
        <f t="shared" si="4"/>
        <v>10462.094495107187</v>
      </c>
      <c r="S28" s="18">
        <f t="shared" si="7"/>
        <v>5231.0472475535935</v>
      </c>
      <c r="T28" s="18">
        <f t="shared" si="8"/>
        <v>5231.0472475535935</v>
      </c>
      <c r="V28" s="26">
        <v>2999.4876071999952</v>
      </c>
    </row>
    <row r="29" spans="1:22" x14ac:dyDescent="0.25">
      <c r="A29" t="s">
        <v>3</v>
      </c>
      <c r="B29" t="s">
        <v>29</v>
      </c>
      <c r="C29" s="2">
        <v>469.21818608245366</v>
      </c>
      <c r="D29" s="2">
        <f t="shared" si="0"/>
        <v>171.26463792009559</v>
      </c>
      <c r="E29" s="2">
        <f t="shared" si="1"/>
        <v>297.95354816235806</v>
      </c>
      <c r="F29" s="2"/>
      <c r="G29" s="7" t="s">
        <v>64</v>
      </c>
      <c r="H29" s="2"/>
      <c r="I29" s="19">
        <v>154.00000000000003</v>
      </c>
      <c r="J29" s="20">
        <f t="shared" si="2"/>
        <v>56.000000000000028</v>
      </c>
      <c r="K29" s="7">
        <f t="shared" si="3"/>
        <v>98</v>
      </c>
      <c r="L29" s="2"/>
      <c r="M29" s="24">
        <v>8597.8001340001174</v>
      </c>
      <c r="N29" s="7"/>
      <c r="P29" s="26">
        <v>818.95247478001102</v>
      </c>
      <c r="R29" s="2">
        <f t="shared" si="4"/>
        <v>469.21818608245366</v>
      </c>
      <c r="S29" s="18">
        <f t="shared" si="7"/>
        <v>234.60909304122683</v>
      </c>
      <c r="T29" s="18">
        <f t="shared" si="8"/>
        <v>234.60909304122683</v>
      </c>
      <c r="V29" s="26">
        <v>818.95247478001102</v>
      </c>
    </row>
    <row r="30" spans="1:22" x14ac:dyDescent="0.25">
      <c r="A30" t="s">
        <v>3</v>
      </c>
      <c r="B30" t="s">
        <v>30</v>
      </c>
      <c r="C30" s="2">
        <v>56.211413220017278</v>
      </c>
      <c r="D30" s="2">
        <f t="shared" si="0"/>
        <v>20.517165825306307</v>
      </c>
      <c r="E30" s="2">
        <f t="shared" si="1"/>
        <v>35.69424739471097</v>
      </c>
      <c r="F30" s="2"/>
      <c r="G30" s="7" t="s">
        <v>64</v>
      </c>
      <c r="H30" s="2"/>
      <c r="I30" s="19">
        <v>24</v>
      </c>
      <c r="J30" s="20">
        <f t="shared" si="2"/>
        <v>9</v>
      </c>
      <c r="K30" s="7">
        <f t="shared" si="3"/>
        <v>15</v>
      </c>
      <c r="L30" s="2"/>
      <c r="M30" s="24">
        <v>986.64314400001456</v>
      </c>
      <c r="N30" s="7"/>
      <c r="P30" s="26">
        <v>73.872490200001096</v>
      </c>
      <c r="R30" s="2">
        <f t="shared" si="4"/>
        <v>56.211413220017278</v>
      </c>
      <c r="S30" s="18">
        <f t="shared" si="7"/>
        <v>28.105706610008639</v>
      </c>
      <c r="T30" s="18">
        <f t="shared" si="8"/>
        <v>28.105706610008639</v>
      </c>
      <c r="V30" s="26">
        <v>73.872490200001096</v>
      </c>
    </row>
    <row r="31" spans="1:22" x14ac:dyDescent="0.25">
      <c r="A31" t="s">
        <v>3</v>
      </c>
      <c r="B31" t="s">
        <v>31</v>
      </c>
      <c r="C31" s="2">
        <v>3600.6505426903304</v>
      </c>
      <c r="D31" s="2">
        <f t="shared" si="0"/>
        <v>1314.2374480819708</v>
      </c>
      <c r="E31" s="2">
        <f t="shared" si="1"/>
        <v>2286.4130946083596</v>
      </c>
      <c r="F31" s="2"/>
      <c r="G31" s="7" t="s">
        <v>64</v>
      </c>
      <c r="H31" s="2"/>
      <c r="I31" s="19">
        <v>31</v>
      </c>
      <c r="J31" s="20">
        <f t="shared" si="2"/>
        <v>11</v>
      </c>
      <c r="K31" s="7">
        <f t="shared" si="3"/>
        <v>20</v>
      </c>
      <c r="L31" s="2"/>
      <c r="M31" s="24">
        <v>1634.574556500022</v>
      </c>
      <c r="N31" s="7"/>
      <c r="P31" s="26">
        <v>402.68536777500543</v>
      </c>
      <c r="R31" s="2">
        <f t="shared" si="4"/>
        <v>3600.6505426903304</v>
      </c>
      <c r="S31" s="18">
        <f t="shared" si="7"/>
        <v>1800.3252713451652</v>
      </c>
      <c r="T31" s="18">
        <f t="shared" si="8"/>
        <v>1800.3252713451652</v>
      </c>
      <c r="V31" s="26">
        <v>402.68536777500543</v>
      </c>
    </row>
    <row r="32" spans="1:22" x14ac:dyDescent="0.25">
      <c r="A32" t="s">
        <v>3</v>
      </c>
      <c r="B32" t="s">
        <v>32</v>
      </c>
      <c r="C32" s="2">
        <v>8073.297645104738</v>
      </c>
      <c r="D32" s="2">
        <f t="shared" si="0"/>
        <v>2946.7536404632292</v>
      </c>
      <c r="E32" s="2">
        <f t="shared" si="1"/>
        <v>5126.5440046415088</v>
      </c>
      <c r="F32" s="2"/>
      <c r="G32" s="7" t="s">
        <v>64</v>
      </c>
      <c r="H32" s="2"/>
      <c r="I32" s="19">
        <v>618</v>
      </c>
      <c r="J32" s="20">
        <f t="shared" si="2"/>
        <v>226</v>
      </c>
      <c r="K32" s="7">
        <f t="shared" si="3"/>
        <v>392</v>
      </c>
      <c r="L32" s="2"/>
      <c r="M32" s="24">
        <v>20922.63843600031</v>
      </c>
      <c r="N32" s="7"/>
      <c r="P32" s="26">
        <v>2782.4542284000418</v>
      </c>
      <c r="R32" s="2">
        <f t="shared" si="4"/>
        <v>8073.297645104738</v>
      </c>
      <c r="S32" s="18">
        <f t="shared" si="7"/>
        <v>4036.648822552369</v>
      </c>
      <c r="T32" s="18">
        <f t="shared" si="8"/>
        <v>4036.648822552369</v>
      </c>
      <c r="V32" s="26">
        <v>2782.4542284000418</v>
      </c>
    </row>
    <row r="33" spans="1:22" x14ac:dyDescent="0.25">
      <c r="A33" t="s">
        <v>3</v>
      </c>
      <c r="B33" t="s">
        <v>33</v>
      </c>
      <c r="C33" s="2">
        <v>38291.724702328109</v>
      </c>
      <c r="D33" s="2">
        <f t="shared" si="0"/>
        <v>13976.479516349758</v>
      </c>
      <c r="E33" s="2">
        <f t="shared" si="1"/>
        <v>24315.24518597835</v>
      </c>
      <c r="F33" s="2"/>
      <c r="G33" s="7" t="s">
        <v>64</v>
      </c>
      <c r="H33" s="2"/>
      <c r="I33" s="19">
        <v>51</v>
      </c>
      <c r="J33" s="20">
        <f t="shared" si="2"/>
        <v>19</v>
      </c>
      <c r="K33" s="7">
        <f t="shared" si="3"/>
        <v>32</v>
      </c>
      <c r="L33" s="2"/>
      <c r="M33" s="24">
        <v>72114.447117755277</v>
      </c>
      <c r="N33" s="7"/>
      <c r="P33" s="26">
        <v>6786.8527420813434</v>
      </c>
      <c r="R33" s="2">
        <f t="shared" si="4"/>
        <v>38291.724702328109</v>
      </c>
      <c r="S33" s="18">
        <f>R33</f>
        <v>38291.724702328109</v>
      </c>
      <c r="T33" s="18">
        <v>0</v>
      </c>
      <c r="V33" s="26">
        <v>6786.8527420813434</v>
      </c>
    </row>
    <row r="34" spans="1:22" x14ac:dyDescent="0.25">
      <c r="A34" t="s">
        <v>3</v>
      </c>
      <c r="B34" t="s">
        <v>34</v>
      </c>
      <c r="C34" s="2">
        <v>44429.103941584712</v>
      </c>
      <c r="D34" s="2">
        <f t="shared" si="0"/>
        <v>16216.622938678418</v>
      </c>
      <c r="E34" s="2">
        <f t="shared" si="1"/>
        <v>28212.481002906294</v>
      </c>
      <c r="F34" s="2"/>
      <c r="G34" s="7" t="s">
        <v>64</v>
      </c>
      <c r="H34" s="2"/>
      <c r="I34" s="19">
        <v>4000.0000000000014</v>
      </c>
      <c r="J34" s="20">
        <f t="shared" si="2"/>
        <v>1460.0000000000014</v>
      </c>
      <c r="K34" s="7">
        <f t="shared" si="3"/>
        <v>2540</v>
      </c>
      <c r="L34" s="2"/>
      <c r="M34" s="24">
        <v>137142.89763750907</v>
      </c>
      <c r="N34" s="7"/>
      <c r="P34" s="26">
        <v>45319.154154508593</v>
      </c>
      <c r="R34" s="2">
        <f t="shared" si="4"/>
        <v>44429.103941584712</v>
      </c>
      <c r="S34" s="18">
        <f t="shared" ref="S34:S47" si="9">R34</f>
        <v>44429.103941584712</v>
      </c>
      <c r="T34" s="18">
        <v>0</v>
      </c>
      <c r="V34" s="26">
        <v>45319.154154508593</v>
      </c>
    </row>
    <row r="35" spans="1:22" x14ac:dyDescent="0.25">
      <c r="A35" t="s">
        <v>3</v>
      </c>
      <c r="B35" t="s">
        <v>35</v>
      </c>
      <c r="C35" s="2">
        <v>147052.28727107806</v>
      </c>
      <c r="D35" s="2">
        <f t="shared" si="0"/>
        <v>53674.084853943496</v>
      </c>
      <c r="E35" s="2">
        <f t="shared" si="1"/>
        <v>93378.202417134569</v>
      </c>
      <c r="F35" s="2"/>
      <c r="G35" s="7" t="s">
        <v>64</v>
      </c>
      <c r="H35" s="2"/>
      <c r="I35" s="19">
        <v>37169.043824189313</v>
      </c>
      <c r="J35" s="20">
        <f t="shared" si="2"/>
        <v>13567.043824189313</v>
      </c>
      <c r="K35" s="7">
        <f t="shared" si="3"/>
        <v>23602</v>
      </c>
      <c r="L35" s="2"/>
      <c r="M35" s="24">
        <v>638697.45254005678</v>
      </c>
      <c r="N35" s="7"/>
      <c r="P35" s="26">
        <v>1187662.1205317066</v>
      </c>
      <c r="R35" s="2">
        <f t="shared" si="4"/>
        <v>147052.28727107806</v>
      </c>
      <c r="S35" s="18">
        <f t="shared" si="9"/>
        <v>147052.28727107806</v>
      </c>
      <c r="T35" s="18">
        <v>0</v>
      </c>
      <c r="V35" s="26">
        <v>1187662.1205317066</v>
      </c>
    </row>
    <row r="36" spans="1:22" x14ac:dyDescent="0.25">
      <c r="A36" t="s">
        <v>3</v>
      </c>
      <c r="B36" t="s">
        <v>36</v>
      </c>
      <c r="C36" s="2">
        <v>9652.0287891815642</v>
      </c>
      <c r="D36" s="2">
        <f t="shared" ref="D36:D55" si="10">C36-E36</f>
        <v>3522.9905080512708</v>
      </c>
      <c r="E36" s="2">
        <f t="shared" ref="E36:E55" si="11">0.635*C36</f>
        <v>6129.0382811302934</v>
      </c>
      <c r="F36" s="2"/>
      <c r="G36" s="7" t="s">
        <v>64</v>
      </c>
      <c r="H36" s="2"/>
      <c r="I36" s="19">
        <v>1233.6599999999999</v>
      </c>
      <c r="J36" s="20">
        <f t="shared" si="2"/>
        <v>450.65999999999985</v>
      </c>
      <c r="K36" s="7">
        <f t="shared" si="3"/>
        <v>783</v>
      </c>
      <c r="L36" s="2"/>
      <c r="M36" s="24">
        <v>64352.191279112267</v>
      </c>
      <c r="N36" s="7"/>
      <c r="P36" s="26">
        <v>7800.5518189067361</v>
      </c>
      <c r="R36" s="2">
        <f t="shared" si="4"/>
        <v>9652.0287891815642</v>
      </c>
      <c r="S36" s="18">
        <f t="shared" si="9"/>
        <v>9652.0287891815642</v>
      </c>
      <c r="T36" s="18">
        <v>0</v>
      </c>
      <c r="V36" s="26">
        <v>7800.5518189067361</v>
      </c>
    </row>
    <row r="37" spans="1:22" x14ac:dyDescent="0.25">
      <c r="A37" t="s">
        <v>3</v>
      </c>
      <c r="B37" t="s">
        <v>37</v>
      </c>
      <c r="C37" s="2">
        <v>13281.393578616249</v>
      </c>
      <c r="D37" s="2">
        <f t="shared" si="10"/>
        <v>4847.7086561949309</v>
      </c>
      <c r="E37" s="2">
        <f t="shared" si="11"/>
        <v>8433.6849224213183</v>
      </c>
      <c r="F37" s="2"/>
      <c r="G37" s="7" t="s">
        <v>64</v>
      </c>
      <c r="H37" s="2"/>
      <c r="I37" s="19">
        <v>2672.9300000000003</v>
      </c>
      <c r="J37" s="20">
        <f t="shared" si="2"/>
        <v>975.93000000000029</v>
      </c>
      <c r="K37" s="7">
        <f t="shared" si="3"/>
        <v>1697</v>
      </c>
      <c r="L37" s="2"/>
      <c r="M37" s="24">
        <v>94983.570981948971</v>
      </c>
      <c r="N37" s="7"/>
      <c r="P37" s="26">
        <v>12031.284027994343</v>
      </c>
      <c r="R37" s="2">
        <f t="shared" si="4"/>
        <v>13281.393578616249</v>
      </c>
      <c r="S37" s="18">
        <f t="shared" si="9"/>
        <v>13281.393578616249</v>
      </c>
      <c r="T37" s="18">
        <v>0</v>
      </c>
      <c r="V37" s="26">
        <v>12031.284027994343</v>
      </c>
    </row>
    <row r="38" spans="1:22" x14ac:dyDescent="0.25">
      <c r="A38" t="s">
        <v>3</v>
      </c>
      <c r="B38" t="s">
        <v>38</v>
      </c>
      <c r="C38" s="2">
        <v>7432.909598332365</v>
      </c>
      <c r="D38" s="2">
        <f t="shared" si="10"/>
        <v>2713.0120033913136</v>
      </c>
      <c r="E38" s="2">
        <f t="shared" si="11"/>
        <v>4719.8975949410515</v>
      </c>
      <c r="F38" s="2"/>
      <c r="G38" s="7" t="s">
        <v>64</v>
      </c>
      <c r="H38" s="2"/>
      <c r="I38" s="19">
        <v>822.44</v>
      </c>
      <c r="J38" s="20">
        <f t="shared" si="2"/>
        <v>300.44000000000005</v>
      </c>
      <c r="K38" s="7">
        <f t="shared" si="3"/>
        <v>522</v>
      </c>
      <c r="L38" s="2"/>
      <c r="M38" s="24">
        <v>47645.372389342498</v>
      </c>
      <c r="N38" s="7"/>
      <c r="P38" s="26">
        <v>8366.7202866245716</v>
      </c>
      <c r="R38" s="2">
        <f t="shared" si="4"/>
        <v>7432.909598332365</v>
      </c>
      <c r="S38" s="18">
        <f t="shared" si="9"/>
        <v>7432.909598332365</v>
      </c>
      <c r="T38" s="18">
        <v>0</v>
      </c>
      <c r="V38" s="26">
        <v>8366.7202866245716</v>
      </c>
    </row>
    <row r="39" spans="1:22" x14ac:dyDescent="0.25">
      <c r="A39" t="s">
        <v>3</v>
      </c>
      <c r="B39" t="s">
        <v>39</v>
      </c>
      <c r="C39" s="2">
        <v>27430.232915557754</v>
      </c>
      <c r="D39" s="2">
        <f t="shared" si="10"/>
        <v>10012.035014178578</v>
      </c>
      <c r="E39" s="2">
        <f t="shared" si="11"/>
        <v>17418.197901379175</v>
      </c>
      <c r="F39" s="2"/>
      <c r="G39" s="7" t="s">
        <v>64</v>
      </c>
      <c r="H39" s="2"/>
      <c r="I39" s="19">
        <v>2056.1</v>
      </c>
      <c r="J39" s="20">
        <f t="shared" si="2"/>
        <v>750.09999999999991</v>
      </c>
      <c r="K39" s="7">
        <f t="shared" si="3"/>
        <v>1306</v>
      </c>
      <c r="L39" s="2"/>
      <c r="M39" s="24">
        <v>73479.06456148639</v>
      </c>
      <c r="N39" s="7"/>
      <c r="P39" s="26">
        <v>8182.7434896775176</v>
      </c>
      <c r="R39" s="2">
        <f t="shared" si="4"/>
        <v>27430.232915557754</v>
      </c>
      <c r="S39" s="18">
        <f t="shared" si="9"/>
        <v>27430.232915557754</v>
      </c>
      <c r="T39" s="18">
        <v>0</v>
      </c>
      <c r="V39" s="26">
        <v>8182.7434896775176</v>
      </c>
    </row>
    <row r="40" spans="1:22" x14ac:dyDescent="0.25">
      <c r="A40" t="s">
        <v>3</v>
      </c>
      <c r="B40" t="s">
        <v>40</v>
      </c>
      <c r="C40" s="2">
        <v>8626.9040440537083</v>
      </c>
      <c r="D40" s="2">
        <f t="shared" si="10"/>
        <v>3148.8199760796033</v>
      </c>
      <c r="E40" s="2">
        <f t="shared" si="11"/>
        <v>5478.084067974105</v>
      </c>
      <c r="F40" s="2"/>
      <c r="G40" s="7" t="s">
        <v>64</v>
      </c>
      <c r="H40" s="2"/>
      <c r="I40" s="19">
        <v>1644.88</v>
      </c>
      <c r="J40" s="20">
        <f t="shared" si="2"/>
        <v>600.88000000000011</v>
      </c>
      <c r="K40" s="7">
        <f t="shared" si="3"/>
        <v>1044</v>
      </c>
      <c r="L40" s="2"/>
      <c r="M40" s="24">
        <v>31688.836097837248</v>
      </c>
      <c r="N40" s="7"/>
      <c r="P40" s="26">
        <v>8958.6494611020189</v>
      </c>
      <c r="R40" s="2">
        <f t="shared" si="4"/>
        <v>8626.9040440537083</v>
      </c>
      <c r="S40" s="18">
        <f t="shared" si="9"/>
        <v>8626.9040440537083</v>
      </c>
      <c r="T40" s="18">
        <v>0</v>
      </c>
      <c r="V40" s="26">
        <v>8958.6494611020189</v>
      </c>
    </row>
    <row r="41" spans="1:22" x14ac:dyDescent="0.25">
      <c r="A41" t="s">
        <v>3</v>
      </c>
      <c r="B41" t="s">
        <v>41</v>
      </c>
      <c r="C41" s="2">
        <v>0</v>
      </c>
      <c r="D41" s="2">
        <f t="shared" si="10"/>
        <v>0</v>
      </c>
      <c r="E41" s="2">
        <f t="shared" si="11"/>
        <v>0</v>
      </c>
      <c r="F41" s="2"/>
      <c r="G41" s="7" t="s">
        <v>64</v>
      </c>
      <c r="H41" s="2"/>
      <c r="I41" s="19">
        <v>0</v>
      </c>
      <c r="J41" s="20">
        <v>0</v>
      </c>
      <c r="K41" s="7">
        <v>0</v>
      </c>
      <c r="L41" s="2"/>
      <c r="M41" s="24">
        <v>0</v>
      </c>
      <c r="N41" s="7"/>
      <c r="P41" s="26">
        <v>631.72033040021836</v>
      </c>
      <c r="R41" s="2">
        <f t="shared" si="4"/>
        <v>0</v>
      </c>
      <c r="S41" s="18">
        <f t="shared" si="9"/>
        <v>0</v>
      </c>
      <c r="T41" s="18">
        <v>0</v>
      </c>
      <c r="V41" s="26">
        <v>631.72033040021836</v>
      </c>
    </row>
    <row r="42" spans="1:22" x14ac:dyDescent="0.25">
      <c r="A42" t="s">
        <v>3</v>
      </c>
      <c r="B42" t="s">
        <v>42</v>
      </c>
      <c r="C42" s="2">
        <v>16909.290919524316</v>
      </c>
      <c r="D42" s="2">
        <f t="shared" si="10"/>
        <v>6171.8911856263749</v>
      </c>
      <c r="E42" s="2">
        <f t="shared" si="11"/>
        <v>10737.399733897941</v>
      </c>
      <c r="F42" s="2"/>
      <c r="G42" s="7" t="s">
        <v>64</v>
      </c>
      <c r="H42" s="2"/>
      <c r="I42" s="19">
        <v>3700.9800000000005</v>
      </c>
      <c r="J42" s="20">
        <f t="shared" si="2"/>
        <v>1350.9800000000005</v>
      </c>
      <c r="K42" s="7">
        <f t="shared" si="3"/>
        <v>2350</v>
      </c>
      <c r="L42" s="2"/>
      <c r="M42" s="24">
        <v>83847.347303031027</v>
      </c>
      <c r="N42" s="7"/>
      <c r="P42" s="26">
        <v>14633.450983427701</v>
      </c>
      <c r="R42" s="2">
        <f t="shared" si="4"/>
        <v>16909.290919524316</v>
      </c>
      <c r="S42" s="18">
        <f t="shared" si="9"/>
        <v>16909.290919524316</v>
      </c>
      <c r="T42" s="18">
        <v>0</v>
      </c>
      <c r="V42" s="26">
        <v>14633.450983427701</v>
      </c>
    </row>
    <row r="43" spans="1:22" x14ac:dyDescent="0.25">
      <c r="A43" t="s">
        <v>3</v>
      </c>
      <c r="B43" t="s">
        <v>43</v>
      </c>
      <c r="C43" s="2">
        <v>24346.42343890082</v>
      </c>
      <c r="D43" s="2">
        <f t="shared" si="10"/>
        <v>8886.4445551987992</v>
      </c>
      <c r="E43" s="2">
        <f t="shared" si="11"/>
        <v>15459.978883702021</v>
      </c>
      <c r="F43" s="2"/>
      <c r="G43" s="7" t="s">
        <v>64</v>
      </c>
      <c r="H43" s="2"/>
      <c r="I43" s="19">
        <v>4112.2</v>
      </c>
      <c r="J43" s="20">
        <f t="shared" si="2"/>
        <v>1501.1999999999998</v>
      </c>
      <c r="K43" s="7">
        <f t="shared" si="3"/>
        <v>2611</v>
      </c>
      <c r="L43" s="2"/>
      <c r="M43" s="24">
        <v>153661.48238121404</v>
      </c>
      <c r="N43" s="7"/>
      <c r="P43" s="26">
        <v>33148.558355755536</v>
      </c>
      <c r="R43" s="2">
        <f t="shared" si="4"/>
        <v>24346.42343890082</v>
      </c>
      <c r="S43" s="18">
        <f t="shared" si="9"/>
        <v>24346.42343890082</v>
      </c>
      <c r="T43" s="18">
        <v>0</v>
      </c>
      <c r="V43" s="26">
        <v>33148.558355755536</v>
      </c>
    </row>
    <row r="44" spans="1:22" x14ac:dyDescent="0.25">
      <c r="A44" t="s">
        <v>3</v>
      </c>
      <c r="B44" t="s">
        <v>44</v>
      </c>
      <c r="C44" s="2">
        <v>4124.8267656634725</v>
      </c>
      <c r="D44" s="2">
        <f t="shared" si="10"/>
        <v>1505.5617694671673</v>
      </c>
      <c r="E44" s="2">
        <f t="shared" si="11"/>
        <v>2619.2649961963052</v>
      </c>
      <c r="F44" s="2"/>
      <c r="G44" s="7" t="s">
        <v>64</v>
      </c>
      <c r="H44" s="2"/>
      <c r="I44" s="19">
        <v>411.22</v>
      </c>
      <c r="J44" s="20">
        <f t="shared" si="2"/>
        <v>150.22000000000003</v>
      </c>
      <c r="K44" s="7">
        <f t="shared" si="3"/>
        <v>261</v>
      </c>
      <c r="L44" s="2"/>
      <c r="M44" s="24">
        <v>15159.891214790698</v>
      </c>
      <c r="N44" s="7"/>
      <c r="P44" s="26">
        <v>3365.6324730736615</v>
      </c>
      <c r="R44" s="2">
        <f t="shared" si="4"/>
        <v>4124.8267656634725</v>
      </c>
      <c r="S44" s="18">
        <f t="shared" si="9"/>
        <v>4124.8267656634725</v>
      </c>
      <c r="T44" s="18">
        <v>0</v>
      </c>
      <c r="V44" s="26">
        <v>3365.6324730736615</v>
      </c>
    </row>
    <row r="45" spans="1:22" x14ac:dyDescent="0.25">
      <c r="A45" t="s">
        <v>3</v>
      </c>
      <c r="B45" t="s">
        <v>45</v>
      </c>
      <c r="C45" s="2">
        <v>35189.991205351107</v>
      </c>
      <c r="D45" s="2">
        <f t="shared" si="10"/>
        <v>12844.346789953153</v>
      </c>
      <c r="E45" s="2">
        <f t="shared" si="11"/>
        <v>22345.644415397954</v>
      </c>
      <c r="F45" s="2"/>
      <c r="G45" s="7" t="s">
        <v>64</v>
      </c>
      <c r="H45" s="2"/>
      <c r="I45" s="19">
        <v>3084.15</v>
      </c>
      <c r="J45" s="20">
        <f t="shared" si="2"/>
        <v>1126.1500000000001</v>
      </c>
      <c r="K45" s="7">
        <f t="shared" si="3"/>
        <v>1958</v>
      </c>
      <c r="L45" s="2"/>
      <c r="M45" s="24">
        <v>81213.702936379093</v>
      </c>
      <c r="N45" s="7"/>
      <c r="P45" s="26">
        <v>3524.0498825441482</v>
      </c>
      <c r="R45" s="2">
        <f t="shared" si="4"/>
        <v>35189.991205351107</v>
      </c>
      <c r="S45" s="18">
        <f t="shared" si="9"/>
        <v>35189.991205351107</v>
      </c>
      <c r="T45" s="18">
        <v>0</v>
      </c>
      <c r="V45" s="26">
        <v>3524.0498825441482</v>
      </c>
    </row>
    <row r="46" spans="1:22" x14ac:dyDescent="0.25">
      <c r="A46" t="s">
        <v>3</v>
      </c>
      <c r="B46" t="s">
        <v>46</v>
      </c>
      <c r="C46" s="2">
        <v>6032.322968716443</v>
      </c>
      <c r="D46" s="2">
        <f t="shared" si="10"/>
        <v>2201.7978835815015</v>
      </c>
      <c r="E46" s="2">
        <f t="shared" si="11"/>
        <v>3830.5250851349415</v>
      </c>
      <c r="F46" s="2"/>
      <c r="G46" s="7" t="s">
        <v>64</v>
      </c>
      <c r="H46" s="2"/>
      <c r="I46" s="19">
        <v>822.44</v>
      </c>
      <c r="J46" s="20">
        <f t="shared" si="2"/>
        <v>300.44000000000005</v>
      </c>
      <c r="K46" s="7">
        <f t="shared" si="3"/>
        <v>522</v>
      </c>
      <c r="L46" s="2"/>
      <c r="M46" s="24">
        <v>81962.483453411856</v>
      </c>
      <c r="N46" s="7"/>
      <c r="P46" s="26">
        <v>25518.229423173649</v>
      </c>
      <c r="R46" s="2">
        <f t="shared" si="4"/>
        <v>6032.322968716443</v>
      </c>
      <c r="S46" s="18">
        <f t="shared" si="9"/>
        <v>6032.322968716443</v>
      </c>
      <c r="T46" s="18">
        <v>0</v>
      </c>
      <c r="V46" s="26">
        <v>25518.229423173649</v>
      </c>
    </row>
    <row r="47" spans="1:22" x14ac:dyDescent="0.25">
      <c r="A47" t="s">
        <v>3</v>
      </c>
      <c r="B47" s="3" t="s">
        <v>47</v>
      </c>
      <c r="C47" s="2">
        <v>0</v>
      </c>
      <c r="D47" s="2">
        <f t="shared" si="10"/>
        <v>0</v>
      </c>
      <c r="E47" s="2">
        <f t="shared" si="11"/>
        <v>0</v>
      </c>
      <c r="F47" s="2"/>
      <c r="G47" s="7" t="s">
        <v>64</v>
      </c>
      <c r="H47" s="2"/>
      <c r="I47" s="19">
        <v>0</v>
      </c>
      <c r="J47" s="20">
        <v>0</v>
      </c>
      <c r="K47" s="7">
        <v>0</v>
      </c>
      <c r="L47" s="2"/>
      <c r="M47" s="24">
        <v>0</v>
      </c>
      <c r="N47" s="7"/>
      <c r="P47" s="27">
        <v>1562.8552748545919</v>
      </c>
      <c r="R47" s="2">
        <f t="shared" si="4"/>
        <v>0</v>
      </c>
      <c r="S47" s="18">
        <f t="shared" si="9"/>
        <v>0</v>
      </c>
      <c r="T47" s="18">
        <v>0</v>
      </c>
      <c r="V47" s="27">
        <v>1562.8552748545919</v>
      </c>
    </row>
    <row r="48" spans="1:22" x14ac:dyDescent="0.25">
      <c r="A48" t="s">
        <v>3</v>
      </c>
      <c r="B48" t="s">
        <v>48</v>
      </c>
      <c r="C48" s="2">
        <v>48373.232093814513</v>
      </c>
      <c r="D48" s="2">
        <f t="shared" si="10"/>
        <v>17656.229714242298</v>
      </c>
      <c r="E48" s="2">
        <f t="shared" si="11"/>
        <v>30717.002379572215</v>
      </c>
      <c r="F48" s="2"/>
      <c r="G48" s="7" t="s">
        <v>64</v>
      </c>
      <c r="H48" s="2"/>
      <c r="I48" s="19">
        <v>52</v>
      </c>
      <c r="J48" s="20">
        <f t="shared" si="2"/>
        <v>19</v>
      </c>
      <c r="K48" s="7">
        <f t="shared" si="3"/>
        <v>33</v>
      </c>
      <c r="L48" s="2"/>
      <c r="M48" s="24">
        <v>44471.278488000011</v>
      </c>
      <c r="N48" s="24">
        <v>1028.3</v>
      </c>
      <c r="P48" s="26">
        <v>5594.3984530000016</v>
      </c>
      <c r="R48" s="2">
        <f t="shared" si="4"/>
        <v>48373.232093814513</v>
      </c>
      <c r="S48" s="18">
        <v>19591.15899799488</v>
      </c>
      <c r="T48" s="18">
        <v>28782.073095819633</v>
      </c>
      <c r="V48" s="26">
        <v>5594.3984530000016</v>
      </c>
    </row>
    <row r="49" spans="1:22" x14ac:dyDescent="0.25">
      <c r="A49" t="s">
        <v>3</v>
      </c>
      <c r="B49" t="s">
        <v>49</v>
      </c>
      <c r="C49" s="2">
        <v>256983.21899041481</v>
      </c>
      <c r="D49" s="2">
        <f t="shared" si="10"/>
        <v>93798.874931501399</v>
      </c>
      <c r="E49" s="2">
        <f t="shared" si="11"/>
        <v>163184.34405891341</v>
      </c>
      <c r="F49" s="2"/>
      <c r="G49" s="7" t="s">
        <v>64</v>
      </c>
      <c r="H49" s="2"/>
      <c r="I49" s="19">
        <v>337.5</v>
      </c>
      <c r="J49" s="20">
        <f t="shared" si="2"/>
        <v>123.5</v>
      </c>
      <c r="K49" s="7">
        <f t="shared" si="3"/>
        <v>214</v>
      </c>
      <c r="L49" s="2"/>
      <c r="M49" s="24">
        <v>220395.03965549995</v>
      </c>
      <c r="N49" s="7"/>
      <c r="P49" s="26">
        <v>53067.405704837991</v>
      </c>
      <c r="R49" s="2">
        <f t="shared" si="4"/>
        <v>256983.21899041481</v>
      </c>
      <c r="S49" s="18">
        <f>R49</f>
        <v>256983.21899041481</v>
      </c>
      <c r="T49" s="18">
        <v>0</v>
      </c>
      <c r="V49" s="26">
        <v>53067.405704837991</v>
      </c>
    </row>
    <row r="50" spans="1:22" x14ac:dyDescent="0.25">
      <c r="A50" t="s">
        <v>3</v>
      </c>
      <c r="B50" t="s">
        <v>50</v>
      </c>
      <c r="C50" s="2">
        <v>39682.070335555065</v>
      </c>
      <c r="D50" s="2">
        <f t="shared" si="10"/>
        <v>14483.955672477598</v>
      </c>
      <c r="E50" s="2">
        <f t="shared" si="11"/>
        <v>25198.114663077467</v>
      </c>
      <c r="F50" s="2"/>
      <c r="G50" s="7" t="s">
        <v>64</v>
      </c>
      <c r="H50" s="2"/>
      <c r="I50" s="19">
        <v>100</v>
      </c>
      <c r="J50" s="20">
        <f t="shared" si="2"/>
        <v>36</v>
      </c>
      <c r="K50" s="7">
        <f t="shared" si="3"/>
        <v>64</v>
      </c>
      <c r="L50" s="2"/>
      <c r="M50" s="24">
        <v>12301.497000000001</v>
      </c>
      <c r="N50" s="7"/>
      <c r="P50" s="26">
        <v>4624.6127850000012</v>
      </c>
      <c r="R50" s="2">
        <f t="shared" si="4"/>
        <v>39682.070335555065</v>
      </c>
      <c r="S50" s="18">
        <f>R50</f>
        <v>39682.070335555065</v>
      </c>
      <c r="T50" s="18">
        <v>0</v>
      </c>
      <c r="V50" s="26">
        <v>4624.6127850000012</v>
      </c>
    </row>
    <row r="51" spans="1:22" x14ac:dyDescent="0.25">
      <c r="A51" t="s">
        <v>3</v>
      </c>
      <c r="B51" t="s">
        <v>51</v>
      </c>
      <c r="C51" s="2">
        <v>23791.130913442725</v>
      </c>
      <c r="D51" s="2">
        <f t="shared" si="10"/>
        <v>8683.7627834065952</v>
      </c>
      <c r="E51" s="2">
        <f t="shared" si="11"/>
        <v>15107.36813003613</v>
      </c>
      <c r="F51" s="2"/>
      <c r="G51" s="7" t="s">
        <v>64</v>
      </c>
      <c r="H51" s="2"/>
      <c r="I51" s="19">
        <v>22</v>
      </c>
      <c r="J51" s="20">
        <f t="shared" si="2"/>
        <v>8</v>
      </c>
      <c r="K51" s="7">
        <f t="shared" si="3"/>
        <v>14</v>
      </c>
      <c r="L51" s="2"/>
      <c r="M51" s="24">
        <v>15804.963345600005</v>
      </c>
      <c r="N51" s="7"/>
      <c r="P51" s="26">
        <v>1902.4319059200004</v>
      </c>
      <c r="R51" s="2">
        <f t="shared" si="4"/>
        <v>23791.130913442725</v>
      </c>
      <c r="S51" s="18">
        <f>R51*$B$65</f>
        <v>9635.4080199443033</v>
      </c>
      <c r="T51" s="18">
        <f>R51*$B$64</f>
        <v>14155.722893498421</v>
      </c>
      <c r="V51" s="26">
        <v>1902.4319059200004</v>
      </c>
    </row>
    <row r="52" spans="1:22" x14ac:dyDescent="0.25">
      <c r="A52" t="s">
        <v>3</v>
      </c>
      <c r="B52" t="s">
        <v>52</v>
      </c>
      <c r="C52" s="2">
        <v>29756.943792533355</v>
      </c>
      <c r="D52" s="2">
        <f t="shared" si="10"/>
        <v>10861.284484274674</v>
      </c>
      <c r="E52" s="2">
        <f t="shared" si="11"/>
        <v>18895.659308258681</v>
      </c>
      <c r="F52" s="2"/>
      <c r="G52" s="7" t="s">
        <v>64</v>
      </c>
      <c r="H52" s="2"/>
      <c r="I52" s="19">
        <v>25.5</v>
      </c>
      <c r="J52" s="20">
        <f t="shared" si="2"/>
        <v>9.5</v>
      </c>
      <c r="K52" s="7">
        <f t="shared" si="3"/>
        <v>16</v>
      </c>
      <c r="L52" s="2"/>
      <c r="M52" s="24">
        <v>8574.1434089999966</v>
      </c>
      <c r="N52" s="24">
        <v>429.62399999999997</v>
      </c>
      <c r="P52" s="26">
        <v>3910.1084938499998</v>
      </c>
      <c r="R52" s="2">
        <f t="shared" si="4"/>
        <v>29756.943792533355</v>
      </c>
      <c r="S52" s="18">
        <f>R52*$B$65</f>
        <v>12051.562235976009</v>
      </c>
      <c r="T52" s="18">
        <f>R52*$B$64</f>
        <v>17705.381556557346</v>
      </c>
      <c r="V52" s="26">
        <v>3910.1084938499998</v>
      </c>
    </row>
    <row r="53" spans="1:22" x14ac:dyDescent="0.25">
      <c r="A53" t="s">
        <v>3</v>
      </c>
      <c r="B53" t="s">
        <v>53</v>
      </c>
      <c r="C53" s="2">
        <v>194067.14321703603</v>
      </c>
      <c r="D53" s="2">
        <f t="shared" si="10"/>
        <v>70834.507274218151</v>
      </c>
      <c r="E53" s="2">
        <f t="shared" si="11"/>
        <v>123232.63594281788</v>
      </c>
      <c r="F53" s="2"/>
      <c r="G53" s="7" t="s">
        <v>64</v>
      </c>
      <c r="H53" s="2"/>
      <c r="I53" s="19">
        <v>225</v>
      </c>
      <c r="J53" s="20">
        <f t="shared" si="2"/>
        <v>82</v>
      </c>
      <c r="K53" s="7">
        <f t="shared" si="3"/>
        <v>143</v>
      </c>
      <c r="L53" s="2"/>
      <c r="M53" s="24">
        <v>359228.31539399992</v>
      </c>
      <c r="N53" s="7"/>
      <c r="P53" s="26">
        <v>101652.43921458599</v>
      </c>
      <c r="R53" s="2">
        <f t="shared" si="4"/>
        <v>194067.14321703603</v>
      </c>
      <c r="S53" s="18">
        <f>R53</f>
        <v>194067.14321703603</v>
      </c>
      <c r="T53" s="18">
        <v>0</v>
      </c>
      <c r="V53" s="26">
        <v>101652.43921458599</v>
      </c>
    </row>
    <row r="54" spans="1:22" x14ac:dyDescent="0.25">
      <c r="A54" s="5" t="s">
        <v>3</v>
      </c>
      <c r="B54" s="5" t="s">
        <v>54</v>
      </c>
      <c r="C54" s="6">
        <v>33044.538999380777</v>
      </c>
      <c r="D54" s="6">
        <f t="shared" si="10"/>
        <v>12061.256734773982</v>
      </c>
      <c r="E54" s="6">
        <f t="shared" si="11"/>
        <v>20983.282264606794</v>
      </c>
      <c r="F54" s="4"/>
      <c r="G54" s="7" t="s">
        <v>64</v>
      </c>
      <c r="H54" s="4"/>
      <c r="I54" s="21">
        <v>50</v>
      </c>
      <c r="J54" s="22">
        <f t="shared" si="2"/>
        <v>18</v>
      </c>
      <c r="K54" s="23">
        <f t="shared" si="3"/>
        <v>32</v>
      </c>
      <c r="L54" s="4"/>
      <c r="M54" s="25">
        <v>26325.203579999983</v>
      </c>
      <c r="N54" s="23"/>
      <c r="P54" s="28">
        <v>7077.0536705699951</v>
      </c>
      <c r="R54" s="6">
        <f t="shared" si="4"/>
        <v>33044.538999380777</v>
      </c>
      <c r="S54" s="29">
        <f>R54</f>
        <v>33044.538999380777</v>
      </c>
      <c r="T54" s="29">
        <v>0</v>
      </c>
      <c r="V54" s="28">
        <v>7077.0536705699951</v>
      </c>
    </row>
    <row r="55" spans="1:22" x14ac:dyDescent="0.25">
      <c r="A55" t="s">
        <v>55</v>
      </c>
      <c r="C55" s="2">
        <v>1085885.7314008148</v>
      </c>
      <c r="D55" s="2">
        <f t="shared" si="10"/>
        <v>396348.29196129739</v>
      </c>
      <c r="E55" s="2">
        <f t="shared" si="11"/>
        <v>689537.43943951745</v>
      </c>
      <c r="F55" s="2"/>
      <c r="H55" s="2"/>
      <c r="I55" s="24">
        <f>SUM(I4:I54)</f>
        <v>64728.543824189321</v>
      </c>
      <c r="J55" s="24">
        <f>SUM(J4:J54)</f>
        <v>23630.543824189317</v>
      </c>
      <c r="K55" s="24">
        <f>SUM(K4:K54)</f>
        <v>41098</v>
      </c>
      <c r="L55" s="2"/>
      <c r="M55" s="24">
        <f>SUM(M4:M54)</f>
        <v>2506674.5198107245</v>
      </c>
      <c r="N55" s="24">
        <f>SUM(N4:N54)</f>
        <v>1457.924</v>
      </c>
      <c r="P55" s="26">
        <v>1567646.100297438</v>
      </c>
      <c r="R55" s="2">
        <f>SUM(R4:R54)</f>
        <v>1085885.7314008148</v>
      </c>
      <c r="S55" s="2">
        <v>997943.74784215365</v>
      </c>
      <c r="T55" s="2">
        <v>87941.983558661232</v>
      </c>
      <c r="V55" s="26">
        <v>1567646.100297438</v>
      </c>
    </row>
    <row r="58" spans="1:22" x14ac:dyDescent="0.25">
      <c r="A58" t="s">
        <v>65</v>
      </c>
    </row>
    <row r="59" spans="1:22" x14ac:dyDescent="0.25">
      <c r="A59" t="s">
        <v>72</v>
      </c>
    </row>
    <row r="61" spans="1:22" x14ac:dyDescent="0.25">
      <c r="A61" t="s">
        <v>67</v>
      </c>
    </row>
    <row r="62" spans="1:22" x14ac:dyDescent="0.25">
      <c r="A62" s="16" t="s">
        <v>68</v>
      </c>
      <c r="B62" s="17">
        <v>0.5</v>
      </c>
    </row>
    <row r="63" spans="1:22" x14ac:dyDescent="0.25">
      <c r="A63" s="16" t="s">
        <v>69</v>
      </c>
      <c r="B63" s="17">
        <v>0.5</v>
      </c>
    </row>
    <row r="64" spans="1:22" x14ac:dyDescent="0.25">
      <c r="A64" s="16" t="s">
        <v>70</v>
      </c>
      <c r="B64" s="17">
        <v>0.59499999999999997</v>
      </c>
    </row>
    <row r="65" spans="1:2" x14ac:dyDescent="0.25">
      <c r="A65" s="16" t="s">
        <v>71</v>
      </c>
      <c r="B65" s="17">
        <v>0.40500000000000003</v>
      </c>
    </row>
  </sheetData>
  <mergeCells count="9">
    <mergeCell ref="C1:E1"/>
    <mergeCell ref="I1:K1"/>
    <mergeCell ref="M1:N1"/>
    <mergeCell ref="R1:T1"/>
    <mergeCell ref="M2:N2"/>
    <mergeCell ref="I2:K2"/>
    <mergeCell ref="C2:E2"/>
    <mergeCell ref="G2:G3"/>
    <mergeCell ref="R2:T2"/>
  </mergeCells>
  <pageMargins left="0.2" right="0.2" top="1.21" bottom="0.75" header="0.67" footer="0.3"/>
  <pageSetup scale="43" orientation="landscape" r:id="rId1"/>
  <headerFooter>
    <oddHeader>&amp;R&amp;"Times New Roman,Bold"&amp;10KyPSC Case No. 2014-00388
STAFF-DR-02-004 a_b_d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B7F93A963C34429A8E6380E003E780" ma:contentTypeVersion="3" ma:contentTypeDescription="Create a new document." ma:contentTypeScope="" ma:versionID="e1d28c2767193536eeb47c6a3cb97d24">
  <xsd:schema xmlns:xsd="http://www.w3.org/2001/XMLSchema" xmlns:xs="http://www.w3.org/2001/XMLSchema" xmlns:p="http://schemas.microsoft.com/office/2006/metadata/properties" xmlns:ns2="2612a682-5ffb-4b9c-9555-017618935178" targetNamespace="http://schemas.microsoft.com/office/2006/metadata/properties" ma:root="true" ma:fieldsID="2c1595c5893a7ebd09af7663f216d573" ns2:_="">
    <xsd:import namespace="2612a682-5ffb-4b9c-9555-017618935178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00C407E5-0FF0-4B1B-A16E-2A35C197E8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9EB47-9AE0-4480-BC93-9F5D68E90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28004-76F8-4FBF-BB30-319C9677930D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2612a682-5ffb-4b9c-9555-017618935178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4a_b_d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Stephanie</dc:creator>
  <cp:lastModifiedBy>Ryan, Kristen J</cp:lastModifiedBy>
  <cp:lastPrinted>2015-02-26T18:27:16Z</cp:lastPrinted>
  <dcterms:created xsi:type="dcterms:W3CDTF">2015-01-22T20:40:24Z</dcterms:created>
  <dcterms:modified xsi:type="dcterms:W3CDTF">2015-02-26T18:45:12Z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0x0101008BB7F93A963C34429A8E6380E003E780</vt:lpwstr>
  </property>
</Properties>
</file>